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C:\Users\Alix\Downloads\"/>
    </mc:Choice>
  </mc:AlternateContent>
  <xr:revisionPtr revIDLastSave="0" documentId="8_{0BE7BE0F-D511-4DB4-8E0F-D6AD758F29D6}" xr6:coauthVersionLast="47" xr6:coauthVersionMax="47" xr10:uidLastSave="{00000000-0000-0000-0000-000000000000}"/>
  <bookViews>
    <workbookView xWindow="-108" yWindow="-108" windowWidth="30936" windowHeight="16896" tabRatio="892" xr2:uid="{00000000-000D-0000-FFFF-FFFF00000000}"/>
  </bookViews>
  <sheets>
    <sheet name="Cover" sheetId="37" r:id="rId1"/>
    <sheet name="Table of Contents" sheetId="14" r:id="rId2"/>
    <sheet name="Intro" sheetId="60" state="hidden" r:id="rId3"/>
    <sheet name="Count of Hospitals Check" sheetId="67" state="hidden" r:id="rId4"/>
    <sheet name="Cost Reports Data Pull Check" sheetId="68" state="hidden" r:id="rId5"/>
    <sheet name="Appendix A" sheetId="17" r:id="rId6"/>
    <sheet name="Appendix B" sheetId="18" r:id="rId7"/>
    <sheet name="Appendix C" sheetId="23" r:id="rId8"/>
    <sheet name="Appendix D" sheetId="26" r:id="rId9"/>
    <sheet name="Appendix E" sheetId="38" r:id="rId10"/>
    <sheet name="Appendix F" sheetId="22" r:id="rId11"/>
    <sheet name="Appendix G" sheetId="39" r:id="rId12"/>
    <sheet name="Appendix H" sheetId="41" r:id="rId13"/>
    <sheet name="Appendix I" sheetId="42" r:id="rId14"/>
    <sheet name="Appendix J" sheetId="7" r:id="rId15"/>
    <sheet name="Appendix K" sheetId="29" r:id="rId16"/>
    <sheet name="Appendix L" sheetId="30" r:id="rId17"/>
    <sheet name="Appendix M" sheetId="31" r:id="rId18"/>
    <sheet name="Appendix N" sheetId="32" r:id="rId19"/>
    <sheet name="Appendix O" sheetId="36" r:id="rId20"/>
    <sheet name="Static Acute" sheetId="49" state="hidden" r:id="rId21"/>
    <sheet name="Static Non-Acute" sheetId="50" state="hidden" r:id="rId22"/>
    <sheet name="CRM Current Year" sheetId="43" state="hidden" r:id="rId23"/>
    <sheet name="CRM Prior Year" sheetId="51" state="hidden" r:id="rId24"/>
    <sheet name="CRM 2 Years Prior" sheetId="52" state="hidden" r:id="rId25"/>
    <sheet name="CRM 3 Years Prior" sheetId="53" state="hidden" r:id="rId26"/>
    <sheet name="CRM 4 Years Prior" sheetId="55" state="hidden" r:id="rId27"/>
    <sheet name="SFS Current Year" sheetId="44" state="hidden" r:id="rId28"/>
    <sheet name="SFS Prior Year" sheetId="54" state="hidden" r:id="rId29"/>
    <sheet name="SFS 2 Years Prior" sheetId="56" state="hidden" r:id="rId30"/>
    <sheet name="SFS 3 Years Prior" sheetId="57" state="hidden" r:id="rId31"/>
    <sheet name="SFS 4 Years Prior" sheetId="58" state="hidden" r:id="rId32"/>
    <sheet name="Top DRGs" sheetId="45" state="hidden" r:id="rId33"/>
    <sheet name="Top Communities" sheetId="48" state="hidden" r:id="rId34"/>
    <sheet name="Top Zip Codes" sheetId="62" state="hidden" r:id="rId35"/>
    <sheet name="CMI Current Year" sheetId="47" state="hidden" r:id="rId36"/>
    <sheet name="CMI Prior Year" sheetId="63" state="hidden" r:id="rId37"/>
    <sheet name="CMI 2 Years Prior" sheetId="64" state="hidden" r:id="rId38"/>
    <sheet name="CMI 3 Years Prior" sheetId="65" state="hidden" r:id="rId39"/>
    <sheet name="CMI 4 Years Prior" sheetId="66" state="hidden" r:id="rId40"/>
    <sheet name="Relative Price" sheetId="46" state="hidden" r:id="rId41"/>
    <sheet name="DRG Shortnames" sheetId="61" state="hidden" r:id="rId42"/>
    <sheet name="SuppRev Current Year" sheetId="70" state="hidden" r:id="rId43"/>
    <sheet name="SuppRev Prior Year" sheetId="71" state="hidden" r:id="rId44"/>
    <sheet name="SuppRev 2 Years Prior" sheetId="72" state="hidden" r:id="rId45"/>
    <sheet name="SuppRev 3 Years Prior" sheetId="73" state="hidden" r:id="rId46"/>
    <sheet name="SuppRev 4 Years Prior" sheetId="74" state="hidden" r:id="rId47"/>
  </sheets>
  <externalReferences>
    <externalReference r:id="rId48"/>
    <externalReference r:id="rId49"/>
    <externalReference r:id="rId50"/>
    <externalReference r:id="rId51"/>
    <externalReference r:id="rId52"/>
    <externalReference r:id="rId53"/>
  </externalReferences>
  <definedNames>
    <definedName name="_xlnm._FilterDatabase" localSheetId="11" hidden="1">'Appendix G'!$AG$1:$AG$160</definedName>
    <definedName name="_xlnm._FilterDatabase" localSheetId="12" hidden="1">'Appendix H'!$AG$1:$AG$69</definedName>
    <definedName name="_xlnm._FilterDatabase" localSheetId="13" hidden="1">'Appendix I'!$A$5:$BL$65</definedName>
    <definedName name="_xlnm._FilterDatabase" localSheetId="32" hidden="1">'Top DRGs'!$A$1:$L$1</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#REF!</definedName>
    <definedName name="AcuteHosp" localSheetId="7">#REF!</definedName>
    <definedName name="AcuteHosp" localSheetId="8">#REF!</definedName>
    <definedName name="AcuteHosp" localSheetId="9">#REF!</definedName>
    <definedName name="AcuteHosp" localSheetId="10">#REF!</definedName>
    <definedName name="AcuteHosp" localSheetId="11">#REF!</definedName>
    <definedName name="AcuteHosp" localSheetId="12">#REF!</definedName>
    <definedName name="AcuteHosp" localSheetId="13">#REF!</definedName>
    <definedName name="AcuteHosp" localSheetId="1">#REF!</definedName>
    <definedName name="AcuteHosp">#REF!</definedName>
    <definedName name="AppendixNA1">'Appendix N'!$A$1</definedName>
    <definedName name="BedCounts">[1]BedsChart!$C$12:OFFSET([1]BedsChart!$C$11,COUNT([1]BedsChart!$C$12:$C$26),0)</definedName>
    <definedName name="BedNames">[1]BedsChart!$D$12:OFFSET([1]BedsChart!$D$11,COUNT([1]BedsChart!$C$12:$C$26),0)</definedName>
    <definedName name="Compare1" localSheetId="7">#REF!</definedName>
    <definedName name="Compare1" localSheetId="8">#REF!</definedName>
    <definedName name="Compare1" localSheetId="9">#REF!</definedName>
    <definedName name="Compare1" localSheetId="10">#REF!</definedName>
    <definedName name="Compare1" localSheetId="11">#REF!</definedName>
    <definedName name="Compare1" localSheetId="12">#REF!</definedName>
    <definedName name="Compare1" localSheetId="13">#REF!</definedName>
    <definedName name="Compare1" localSheetId="1">#REF!</definedName>
    <definedName name="Compare1">#REF!</definedName>
    <definedName name="Compare2" localSheetId="7">#REF!</definedName>
    <definedName name="Compare2" localSheetId="8">#REF!</definedName>
    <definedName name="Compare2" localSheetId="9">#REF!</definedName>
    <definedName name="Compare2" localSheetId="10">#REF!</definedName>
    <definedName name="Compare2" localSheetId="11">#REF!</definedName>
    <definedName name="Compare2" localSheetId="12">#REF!</definedName>
    <definedName name="Compare2" localSheetId="13">#REF!</definedName>
    <definedName name="Compare2" localSheetId="1">#REF!</definedName>
    <definedName name="Compare2">#REF!</definedName>
    <definedName name="Compare3" localSheetId="7">#REF!</definedName>
    <definedName name="Compare3" localSheetId="8">#REF!</definedName>
    <definedName name="Compare3" localSheetId="9">#REF!</definedName>
    <definedName name="Compare3" localSheetId="10">#REF!</definedName>
    <definedName name="Compare3" localSheetId="11">#REF!</definedName>
    <definedName name="Compare3" localSheetId="12">#REF!</definedName>
    <definedName name="Compare3" localSheetId="13">#REF!</definedName>
    <definedName name="Compare3" localSheetId="1">#REF!</definedName>
    <definedName name="Compare3">#REF!</definedName>
    <definedName name="Compare4" localSheetId="7">#REF!</definedName>
    <definedName name="Compare4" localSheetId="8">#REF!</definedName>
    <definedName name="Compare4" localSheetId="9">#REF!</definedName>
    <definedName name="Compare4" localSheetId="10">#REF!</definedName>
    <definedName name="Compare4" localSheetId="11">#REF!</definedName>
    <definedName name="Compare4" localSheetId="12">#REF!</definedName>
    <definedName name="Compare4" localSheetId="13">#REF!</definedName>
    <definedName name="Compare4" localSheetId="1">#REF!</definedName>
    <definedName name="Compare4">#REF!</definedName>
    <definedName name="Compare5" localSheetId="7">#REF!</definedName>
    <definedName name="Compare5" localSheetId="8">#REF!</definedName>
    <definedName name="Compare5" localSheetId="9">#REF!</definedName>
    <definedName name="Compare5" localSheetId="10">#REF!</definedName>
    <definedName name="Compare5" localSheetId="11">#REF!</definedName>
    <definedName name="Compare5" localSheetId="12">#REF!</definedName>
    <definedName name="Compare5" localSheetId="13">#REF!</definedName>
    <definedName name="Compare5" localSheetId="1">#REF!</definedName>
    <definedName name="Compare5">#REF!</definedName>
    <definedName name="Compare6" localSheetId="7">#REF!</definedName>
    <definedName name="Compare6" localSheetId="8">#REF!</definedName>
    <definedName name="Compare6" localSheetId="9">#REF!</definedName>
    <definedName name="Compare6" localSheetId="10">#REF!</definedName>
    <definedName name="Compare6" localSheetId="11">#REF!</definedName>
    <definedName name="Compare6" localSheetId="12">#REF!</definedName>
    <definedName name="Compare6" localSheetId="13">#REF!</definedName>
    <definedName name="Compare6" localSheetId="1">#REF!</definedName>
    <definedName name="Compare6">#REF!</definedName>
    <definedName name="Compare7" localSheetId="7">#REF!</definedName>
    <definedName name="Compare7" localSheetId="8">#REF!</definedName>
    <definedName name="Compare7" localSheetId="9">#REF!</definedName>
    <definedName name="Compare7" localSheetId="10">#REF!</definedName>
    <definedName name="Compare7" localSheetId="11">#REF!</definedName>
    <definedName name="Compare7" localSheetId="12">#REF!</definedName>
    <definedName name="Compare7" localSheetId="13">#REF!</definedName>
    <definedName name="Compare7" localSheetId="1">#REF!</definedName>
    <definedName name="Compare7">#REF!</definedName>
    <definedName name="counts">'[2]Total Revenue Data'!$AH$8:$AH$10</definedName>
    <definedName name="FacId" localSheetId="5">'[3]Hospital Selector'!$D$2</definedName>
    <definedName name="FACID" localSheetId="1">#REF!</definedName>
    <definedName name="FACID">'[4]Hospital Selector'!$D$2</definedName>
    <definedName name="FACID2" localSheetId="7">#REF!</definedName>
    <definedName name="FACID2" localSheetId="8">#REF!</definedName>
    <definedName name="FACID2" localSheetId="9">#REF!</definedName>
    <definedName name="FACID2" localSheetId="10">#REF!</definedName>
    <definedName name="FACID2" localSheetId="11">#REF!</definedName>
    <definedName name="FACID2" localSheetId="12">#REF!</definedName>
    <definedName name="FACID2" localSheetId="13">#REF!</definedName>
    <definedName name="FACID2" localSheetId="1">#REF!</definedName>
    <definedName name="FACID2">#REF!</definedName>
    <definedName name="orgid" localSheetId="5">'[3]Hospital Selector'!$C$2</definedName>
    <definedName name="ORGID" localSheetId="1">#REF!</definedName>
    <definedName name="ORGID">'[4]Hospital Selector'!$C$2</definedName>
    <definedName name="ORGIDSAS" localSheetId="1">#REF!</definedName>
    <definedName name="ORGIDSAS">'[5]Hospital Selector and Graphs'!$E$2</definedName>
    <definedName name="_xlnm.Print_Area" localSheetId="5">'Appendix A'!$A$3:$J$3</definedName>
    <definedName name="_xlnm.Print_Titles" localSheetId="16">'Appendix L'!$A:$A</definedName>
    <definedName name="_xlnm.Print_Titles" localSheetId="17">'Appendix M'!$A:$A</definedName>
    <definedName name="_xlnm.Print_Titles" localSheetId="19">'Appendix O'!$A:$A</definedName>
    <definedName name="SASORGID" localSheetId="7">#REF!</definedName>
    <definedName name="SASORGID" localSheetId="8">#REF!</definedName>
    <definedName name="SASORGID" localSheetId="9">#REF!</definedName>
    <definedName name="SASORGID" localSheetId="10">#REF!</definedName>
    <definedName name="SASORGID" localSheetId="11">#REF!</definedName>
    <definedName name="SASORGID" localSheetId="12">#REF!</definedName>
    <definedName name="SASORGID" localSheetId="13">#REF!</definedName>
    <definedName name="SASORGID" localSheetId="1">#REF!</definedName>
    <definedName name="SASORGID">#REF!</definedName>
    <definedName name="TOP_30" localSheetId="7">TOP '[6]30'!$A$1:$H$151</definedName>
    <definedName name="TOP_30" localSheetId="8">TOP '[6]30'!$A$1:$H$151</definedName>
    <definedName name="TOP_30" localSheetId="9">TOP '[6]30'!$A$1:$H$151</definedName>
    <definedName name="TOP_30" localSheetId="10">TOP '[6]30'!$A$1:$H$151</definedName>
    <definedName name="TOP_30" localSheetId="11">TOP '[6]30'!$A$1:$H$151</definedName>
    <definedName name="TOP_30" localSheetId="12">TOP '[6]30'!$A$1:$H$151</definedName>
    <definedName name="TOP_30" localSheetId="13">TOP '[6]30'!$A$1:$H$151</definedName>
    <definedName name="TOP_30" localSheetId="1">TOP '[6]30'!$A$1:$H$151</definedName>
    <definedName name="TOP_30">TOP '[6]30'!$A$1:$H$151</definedName>
    <definedName name="TotalDis">[1]BedsChart!$F$12:OFFSET([1]BedsChart!$F$11,COUNT([1]BedsChart!$C$12:$C$26),0)</definedName>
    <definedName name="TownPercent" localSheetId="7">#REF!:OFFSET(#REF!,COUNT(#REF!),0)</definedName>
    <definedName name="TownPercent" localSheetId="8">#REF!:OFFSET(#REF!,COUNT(#REF!),0)</definedName>
    <definedName name="TownPercent" localSheetId="9">#REF!:OFFSET(#REF!,COUNT(#REF!),0)</definedName>
    <definedName name="TownPercent" localSheetId="10">#REF!:OFFSET(#REF!,COUNT(#REF!),0)</definedName>
    <definedName name="TownPercent" localSheetId="12">#REF!:OFFSET(#REF!,COUNT(#REF!),0)</definedName>
    <definedName name="TownPercent">#REF!:OFFSET(#REF!,COUNT(#REF!),0)</definedName>
    <definedName name="TYPE" localSheetId="5">'[3]Hospital Selector'!$A$3</definedName>
    <definedName name="Type" localSheetId="1">#REF!</definedName>
    <definedName name="TYPE">'[4]Hospital Selector'!$A$3</definedName>
    <definedName name="XaxisDischarges" localSheetId="7">OFFSET(#REF!,0,0,COUNT(#REF!),1)</definedName>
    <definedName name="XaxisDischarges" localSheetId="8">OFFSET(#REF!,0,0,COUNT(#REF!),1)</definedName>
    <definedName name="XaxisDischarges" localSheetId="9">OFFSET(#REF!,0,0,COUNT(#REF!),1)</definedName>
    <definedName name="XaxisDischarges" localSheetId="10">OFFSET(#REF!,0,0,COUNT(#REF!),1)</definedName>
    <definedName name="XaxisDischarges" localSheetId="11">OFFSET(#REF!,0,0,COUNT(#REF!),1)</definedName>
    <definedName name="XaxisDischarges" localSheetId="12">OFFSET(#REF!,0,0,COUNT(#REF!),1)</definedName>
    <definedName name="XaxisDischarges" localSheetId="13">OFFSET(#REF!,0,0,COUNT(#REF!),1)</definedName>
    <definedName name="XaxisDischarges" localSheetId="1">OFFSET(#REF!,0,0,COUNT(#REF!),1)</definedName>
    <definedName name="XaxisDischarges">OFFSET(#REF!,0,0,COUNT(#REF!),1)</definedName>
    <definedName name="YaxisDischarges" localSheetId="7">OFFSET(#REF!,0,0,COUNT(#REF!),1)</definedName>
    <definedName name="YaxisDischarges" localSheetId="8">OFFSET(#REF!,0,0,COUNT(#REF!),1)</definedName>
    <definedName name="YaxisDischarges" localSheetId="9">OFFSET(#REF!,0,0,COUNT(#REF!),1)</definedName>
    <definedName name="YaxisDischarges" localSheetId="10">OFFSET(#REF!,0,0,COUNT(#REF!),1)</definedName>
    <definedName name="YaxisDischarges" localSheetId="11">OFFSET(#REF!,0,0,COUNT(#REF!),1)</definedName>
    <definedName name="YaxisDischarges" localSheetId="12">OFFSET(#REF!,0,0,COUNT(#REF!),1)</definedName>
    <definedName name="YaxisDischarges" localSheetId="13">OFFSET(#REF!,0,0,COUNT(#REF!),1)</definedName>
    <definedName name="YaxisDischarges" localSheetId="1">OFFSET(#REF!,0,0,COUNT(#REF!),1)</definedName>
    <definedName name="YaxisDischarges">OFFSET(#REF!,0,0,COUNT(#REF!),1)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4" l="1"/>
  <c r="C30" i="67" a="1"/>
  <c r="C30" i="67" s="1"/>
  <c r="C33" i="67" a="1"/>
  <c r="C33" i="67" s="1"/>
  <c r="C25" i="67"/>
  <c r="A96" i="14"/>
  <c r="A84" i="14"/>
  <c r="B8" i="68"/>
  <c r="C41" i="67" l="1"/>
  <c r="C40" i="67"/>
  <c r="C39" i="67"/>
  <c r="C38" i="67"/>
  <c r="C37" i="67"/>
  <c r="C36" i="67"/>
  <c r="C35" i="67" a="1"/>
  <c r="C35" i="67" s="1"/>
  <c r="C34" i="67" a="1"/>
  <c r="C34" i="67" s="1"/>
  <c r="C32" i="67" a="1"/>
  <c r="C32" i="67" s="1"/>
  <c r="C31" i="67" a="1"/>
  <c r="C31" i="67" s="1"/>
  <c r="C29" i="67"/>
  <c r="C28" i="67"/>
  <c r="C27" i="67"/>
  <c r="C26" i="67"/>
  <c r="C24" i="67"/>
  <c r="D18" i="67" l="1"/>
  <c r="D19" i="67"/>
  <c r="D17" i="67"/>
  <c r="D16" i="67"/>
  <c r="D15" i="67"/>
  <c r="B7" i="68"/>
  <c r="B6" i="68"/>
  <c r="D13" i="67" l="1"/>
  <c r="D12" i="67"/>
  <c r="B16" i="67"/>
  <c r="B15" i="67"/>
  <c r="B14" i="67"/>
  <c r="B13" i="67"/>
  <c r="B12" i="67"/>
  <c r="B12" i="68"/>
  <c r="B11" i="68"/>
  <c r="B10" i="68"/>
  <c r="B9" i="68"/>
  <c r="AQ3" i="67" a="1"/>
  <c r="AQ3" i="67" s="1"/>
  <c r="I124" i="68"/>
  <c r="J124" i="68"/>
  <c r="K124" i="68"/>
  <c r="I125" i="68"/>
  <c r="J125" i="68"/>
  <c r="K125" i="68"/>
  <c r="I126" i="68"/>
  <c r="J126" i="68"/>
  <c r="K126" i="68"/>
  <c r="W3" i="67"/>
  <c r="X3" i="67"/>
  <c r="K192" i="68"/>
  <c r="J192" i="68"/>
  <c r="I192" i="68"/>
  <c r="K191" i="68"/>
  <c r="J191" i="68"/>
  <c r="I191" i="68"/>
  <c r="K190" i="68"/>
  <c r="J190" i="68"/>
  <c r="I190" i="68"/>
  <c r="K189" i="68"/>
  <c r="J189" i="68"/>
  <c r="I189" i="68"/>
  <c r="K188" i="68"/>
  <c r="J188" i="68"/>
  <c r="I188" i="68"/>
  <c r="K187" i="68"/>
  <c r="J187" i="68"/>
  <c r="I187" i="68"/>
  <c r="K186" i="68"/>
  <c r="J186" i="68"/>
  <c r="I186" i="68"/>
  <c r="K185" i="68"/>
  <c r="J185" i="68"/>
  <c r="I185" i="68"/>
  <c r="K184" i="68"/>
  <c r="J184" i="68"/>
  <c r="I184" i="68"/>
  <c r="K183" i="68"/>
  <c r="J183" i="68"/>
  <c r="I183" i="68"/>
  <c r="K182" i="68"/>
  <c r="J182" i="68"/>
  <c r="I182" i="68"/>
  <c r="K181" i="68"/>
  <c r="J181" i="68"/>
  <c r="I181" i="68"/>
  <c r="K180" i="68"/>
  <c r="J180" i="68"/>
  <c r="I180" i="68"/>
  <c r="K179" i="68"/>
  <c r="J179" i="68"/>
  <c r="I179" i="68"/>
  <c r="K178" i="68"/>
  <c r="J178" i="68"/>
  <c r="I178" i="68"/>
  <c r="K177" i="68"/>
  <c r="J177" i="68"/>
  <c r="I177" i="68"/>
  <c r="K176" i="68"/>
  <c r="J176" i="68"/>
  <c r="I176" i="68"/>
  <c r="K175" i="68"/>
  <c r="J175" i="68"/>
  <c r="I175" i="68"/>
  <c r="K174" i="68"/>
  <c r="J174" i="68"/>
  <c r="I174" i="68"/>
  <c r="K173" i="68"/>
  <c r="J173" i="68"/>
  <c r="I173" i="68"/>
  <c r="K172" i="68"/>
  <c r="J172" i="68"/>
  <c r="I172" i="68"/>
  <c r="K171" i="68"/>
  <c r="J171" i="68"/>
  <c r="I171" i="68"/>
  <c r="K170" i="68"/>
  <c r="J170" i="68"/>
  <c r="I170" i="68"/>
  <c r="K169" i="68"/>
  <c r="J169" i="68"/>
  <c r="I169" i="68"/>
  <c r="K168" i="68"/>
  <c r="J168" i="68"/>
  <c r="I168" i="68"/>
  <c r="K167" i="68"/>
  <c r="J167" i="68"/>
  <c r="I167" i="68"/>
  <c r="K166" i="68"/>
  <c r="J166" i="68"/>
  <c r="I166" i="68"/>
  <c r="K165" i="68"/>
  <c r="J165" i="68"/>
  <c r="I165" i="68"/>
  <c r="K164" i="68"/>
  <c r="J164" i="68"/>
  <c r="I164" i="68"/>
  <c r="K163" i="68"/>
  <c r="J163" i="68"/>
  <c r="I163" i="68"/>
  <c r="K162" i="68"/>
  <c r="J162" i="68"/>
  <c r="I162" i="68"/>
  <c r="K161" i="68"/>
  <c r="J161" i="68"/>
  <c r="I161" i="68"/>
  <c r="K160" i="68"/>
  <c r="J160" i="68"/>
  <c r="I160" i="68"/>
  <c r="K156" i="68"/>
  <c r="J156" i="68"/>
  <c r="I156" i="68"/>
  <c r="K155" i="68"/>
  <c r="J155" i="68"/>
  <c r="I155" i="68"/>
  <c r="K154" i="68"/>
  <c r="J154" i="68"/>
  <c r="I154" i="68"/>
  <c r="K153" i="68"/>
  <c r="J153" i="68"/>
  <c r="I153" i="68"/>
  <c r="K152" i="68"/>
  <c r="J152" i="68"/>
  <c r="I152" i="68"/>
  <c r="K151" i="68"/>
  <c r="J151" i="68"/>
  <c r="I151" i="68"/>
  <c r="K150" i="68"/>
  <c r="J150" i="68"/>
  <c r="I150" i="68"/>
  <c r="K149" i="68"/>
  <c r="J149" i="68"/>
  <c r="I149" i="68"/>
  <c r="K148" i="68"/>
  <c r="J148" i="68"/>
  <c r="I148" i="68"/>
  <c r="K147" i="68"/>
  <c r="J147" i="68"/>
  <c r="I147" i="68"/>
  <c r="K146" i="68"/>
  <c r="J146" i="68"/>
  <c r="I146" i="68"/>
  <c r="K145" i="68"/>
  <c r="J145" i="68"/>
  <c r="I145" i="68"/>
  <c r="K144" i="68"/>
  <c r="J144" i="68"/>
  <c r="I144" i="68"/>
  <c r="K143" i="68"/>
  <c r="J143" i="68"/>
  <c r="I143" i="68"/>
  <c r="K142" i="68"/>
  <c r="J142" i="68"/>
  <c r="I142" i="68"/>
  <c r="K141" i="68"/>
  <c r="J141" i="68"/>
  <c r="I141" i="68"/>
  <c r="K140" i="68"/>
  <c r="J140" i="68"/>
  <c r="I140" i="68"/>
  <c r="K139" i="68"/>
  <c r="J139" i="68"/>
  <c r="I139" i="68"/>
  <c r="K138" i="68"/>
  <c r="J138" i="68"/>
  <c r="I138" i="68"/>
  <c r="K137" i="68"/>
  <c r="J137" i="68"/>
  <c r="I137" i="68"/>
  <c r="K136" i="68"/>
  <c r="J136" i="68"/>
  <c r="I136" i="68"/>
  <c r="K135" i="68"/>
  <c r="J135" i="68"/>
  <c r="I135" i="68"/>
  <c r="K134" i="68"/>
  <c r="J134" i="68"/>
  <c r="I134" i="68"/>
  <c r="K133" i="68"/>
  <c r="J133" i="68"/>
  <c r="I133" i="68"/>
  <c r="K132" i="68"/>
  <c r="J132" i="68"/>
  <c r="I132" i="68"/>
  <c r="K131" i="68"/>
  <c r="J131" i="68"/>
  <c r="I131" i="68"/>
  <c r="K130" i="68"/>
  <c r="J130" i="68"/>
  <c r="I130" i="68"/>
  <c r="K129" i="68"/>
  <c r="J129" i="68"/>
  <c r="I129" i="68"/>
  <c r="K128" i="68"/>
  <c r="J128" i="68"/>
  <c r="I128" i="68"/>
  <c r="K127" i="68"/>
  <c r="J127" i="68"/>
  <c r="I127" i="68"/>
  <c r="K120" i="68"/>
  <c r="J120" i="68"/>
  <c r="I120" i="68"/>
  <c r="K119" i="68"/>
  <c r="J119" i="68"/>
  <c r="I119" i="68"/>
  <c r="K118" i="68"/>
  <c r="J118" i="68"/>
  <c r="I118" i="68"/>
  <c r="K117" i="68"/>
  <c r="J117" i="68"/>
  <c r="I117" i="68"/>
  <c r="K116" i="68"/>
  <c r="J116" i="68"/>
  <c r="I116" i="68"/>
  <c r="K115" i="68"/>
  <c r="J115" i="68"/>
  <c r="I115" i="68"/>
  <c r="K114" i="68"/>
  <c r="J114" i="68"/>
  <c r="I114" i="68"/>
  <c r="K113" i="68"/>
  <c r="J113" i="68"/>
  <c r="I113" i="68"/>
  <c r="K112" i="68"/>
  <c r="J112" i="68"/>
  <c r="I112" i="68"/>
  <c r="K111" i="68"/>
  <c r="J111" i="68"/>
  <c r="I111" i="68"/>
  <c r="K110" i="68"/>
  <c r="J110" i="68"/>
  <c r="I110" i="68"/>
  <c r="K109" i="68"/>
  <c r="J109" i="68"/>
  <c r="I109" i="68"/>
  <c r="K108" i="68"/>
  <c r="J108" i="68"/>
  <c r="I108" i="68"/>
  <c r="K107" i="68"/>
  <c r="J107" i="68"/>
  <c r="I107" i="68"/>
  <c r="K106" i="68"/>
  <c r="J106" i="68"/>
  <c r="I106" i="68"/>
  <c r="K105" i="68"/>
  <c r="J105" i="68"/>
  <c r="I105" i="68"/>
  <c r="K104" i="68"/>
  <c r="J104" i="68"/>
  <c r="I104" i="68"/>
  <c r="K103" i="68"/>
  <c r="J103" i="68"/>
  <c r="I103" i="68"/>
  <c r="K102" i="68"/>
  <c r="J102" i="68"/>
  <c r="I102" i="68"/>
  <c r="K101" i="68"/>
  <c r="J101" i="68"/>
  <c r="I101" i="68"/>
  <c r="K100" i="68"/>
  <c r="J100" i="68"/>
  <c r="I100" i="68"/>
  <c r="K99" i="68"/>
  <c r="J99" i="68"/>
  <c r="I99" i="68"/>
  <c r="K98" i="68"/>
  <c r="J98" i="68"/>
  <c r="I98" i="68"/>
  <c r="K97" i="68"/>
  <c r="J97" i="68"/>
  <c r="I97" i="68"/>
  <c r="K96" i="68"/>
  <c r="J96" i="68"/>
  <c r="I96" i="68"/>
  <c r="K95" i="68"/>
  <c r="J95" i="68"/>
  <c r="I95" i="68"/>
  <c r="K94" i="68"/>
  <c r="J94" i="68"/>
  <c r="I94" i="68"/>
  <c r="K93" i="68"/>
  <c r="J93" i="68"/>
  <c r="I93" i="68"/>
  <c r="K92" i="68"/>
  <c r="J92" i="68"/>
  <c r="I92" i="68"/>
  <c r="K91" i="68"/>
  <c r="J91" i="68"/>
  <c r="I91" i="68"/>
  <c r="K90" i="68"/>
  <c r="J90" i="68"/>
  <c r="I90" i="68"/>
  <c r="K89" i="68"/>
  <c r="J89" i="68"/>
  <c r="I89" i="68"/>
  <c r="K88" i="68"/>
  <c r="J88" i="68"/>
  <c r="I88" i="68"/>
  <c r="K84" i="68"/>
  <c r="J84" i="68"/>
  <c r="I84" i="68"/>
  <c r="K83" i="68"/>
  <c r="J83" i="68"/>
  <c r="I83" i="68"/>
  <c r="K82" i="68"/>
  <c r="J82" i="68"/>
  <c r="I82" i="68"/>
  <c r="K81" i="68"/>
  <c r="J81" i="68"/>
  <c r="I81" i="68"/>
  <c r="K80" i="68"/>
  <c r="J80" i="68"/>
  <c r="I80" i="68"/>
  <c r="K79" i="68"/>
  <c r="J79" i="68"/>
  <c r="I79" i="68"/>
  <c r="K78" i="68"/>
  <c r="J78" i="68"/>
  <c r="I78" i="68"/>
  <c r="K77" i="68"/>
  <c r="J77" i="68"/>
  <c r="I77" i="68"/>
  <c r="K76" i="68"/>
  <c r="J76" i="68"/>
  <c r="I76" i="68"/>
  <c r="K75" i="68"/>
  <c r="J75" i="68"/>
  <c r="I75" i="68"/>
  <c r="K74" i="68"/>
  <c r="J74" i="68"/>
  <c r="I74" i="68"/>
  <c r="K73" i="68"/>
  <c r="J73" i="68"/>
  <c r="I73" i="68"/>
  <c r="K72" i="68"/>
  <c r="J72" i="68"/>
  <c r="I72" i="68"/>
  <c r="K71" i="68"/>
  <c r="J71" i="68"/>
  <c r="I71" i="68"/>
  <c r="K70" i="68"/>
  <c r="J70" i="68"/>
  <c r="I70" i="68"/>
  <c r="K69" i="68"/>
  <c r="J69" i="68"/>
  <c r="I69" i="68"/>
  <c r="K68" i="68"/>
  <c r="J68" i="68"/>
  <c r="I68" i="68"/>
  <c r="K67" i="68"/>
  <c r="J67" i="68"/>
  <c r="I67" i="68"/>
  <c r="K66" i="68"/>
  <c r="J66" i="68"/>
  <c r="I66" i="68"/>
  <c r="K65" i="68"/>
  <c r="J65" i="68"/>
  <c r="I65" i="68"/>
  <c r="K64" i="68"/>
  <c r="J64" i="68"/>
  <c r="I64" i="68"/>
  <c r="K63" i="68"/>
  <c r="J63" i="68"/>
  <c r="I63" i="68"/>
  <c r="K62" i="68"/>
  <c r="J62" i="68"/>
  <c r="I62" i="68"/>
  <c r="K61" i="68"/>
  <c r="J61" i="68"/>
  <c r="I61" i="68"/>
  <c r="K60" i="68"/>
  <c r="J60" i="68"/>
  <c r="I60" i="68"/>
  <c r="K59" i="68"/>
  <c r="J59" i="68"/>
  <c r="I59" i="68"/>
  <c r="K58" i="68"/>
  <c r="J58" i="68"/>
  <c r="I58" i="68"/>
  <c r="K57" i="68"/>
  <c r="J57" i="68"/>
  <c r="I57" i="68"/>
  <c r="K56" i="68"/>
  <c r="J56" i="68"/>
  <c r="I56" i="68"/>
  <c r="K55" i="68"/>
  <c r="J55" i="68"/>
  <c r="I55" i="68"/>
  <c r="K54" i="68"/>
  <c r="J54" i="68"/>
  <c r="I54" i="68"/>
  <c r="K53" i="68"/>
  <c r="J53" i="68"/>
  <c r="I53" i="68"/>
  <c r="K52" i="68"/>
  <c r="J52" i="68"/>
  <c r="I52" i="68"/>
  <c r="I23" i="68"/>
  <c r="J23" i="68"/>
  <c r="K23" i="68"/>
  <c r="I24" i="68"/>
  <c r="J24" i="68"/>
  <c r="K24" i="68"/>
  <c r="I25" i="68"/>
  <c r="J25" i="68"/>
  <c r="K25" i="68"/>
  <c r="I16" i="68"/>
  <c r="V3" i="67"/>
  <c r="U3" i="67"/>
  <c r="T3" i="67"/>
  <c r="K48" i="68"/>
  <c r="J48" i="68"/>
  <c r="I48" i="68"/>
  <c r="K47" i="68"/>
  <c r="J47" i="68"/>
  <c r="I47" i="68"/>
  <c r="K46" i="68"/>
  <c r="J46" i="68"/>
  <c r="I46" i="68"/>
  <c r="K45" i="68"/>
  <c r="J45" i="68"/>
  <c r="I45" i="68"/>
  <c r="K44" i="68"/>
  <c r="J44" i="68"/>
  <c r="I44" i="68"/>
  <c r="K43" i="68"/>
  <c r="J43" i="68"/>
  <c r="I43" i="68"/>
  <c r="K42" i="68"/>
  <c r="J42" i="68"/>
  <c r="I42" i="68"/>
  <c r="K41" i="68"/>
  <c r="J41" i="68"/>
  <c r="I41" i="68"/>
  <c r="K40" i="68"/>
  <c r="J40" i="68"/>
  <c r="I40" i="68"/>
  <c r="K39" i="68"/>
  <c r="J39" i="68"/>
  <c r="I39" i="68"/>
  <c r="K38" i="68"/>
  <c r="J38" i="68"/>
  <c r="I38" i="68"/>
  <c r="K37" i="68"/>
  <c r="J37" i="68"/>
  <c r="I37" i="68"/>
  <c r="K36" i="68"/>
  <c r="J36" i="68"/>
  <c r="I36" i="68"/>
  <c r="K35" i="68"/>
  <c r="J35" i="68"/>
  <c r="I35" i="68"/>
  <c r="K34" i="68"/>
  <c r="J34" i="68"/>
  <c r="I34" i="68"/>
  <c r="K33" i="68"/>
  <c r="J33" i="68"/>
  <c r="I33" i="68"/>
  <c r="K32" i="68"/>
  <c r="J32" i="68"/>
  <c r="I32" i="68"/>
  <c r="K31" i="68"/>
  <c r="J31" i="68"/>
  <c r="I31" i="68"/>
  <c r="K30" i="68"/>
  <c r="J30" i="68"/>
  <c r="I30" i="68"/>
  <c r="K29" i="68"/>
  <c r="J29" i="68"/>
  <c r="I29" i="68"/>
  <c r="K28" i="68"/>
  <c r="J28" i="68"/>
  <c r="I28" i="68"/>
  <c r="K27" i="68"/>
  <c r="J27" i="68"/>
  <c r="I27" i="68"/>
  <c r="K26" i="68"/>
  <c r="J26" i="68"/>
  <c r="I26" i="68"/>
  <c r="K22" i="68"/>
  <c r="J22" i="68"/>
  <c r="I22" i="68"/>
  <c r="K21" i="68"/>
  <c r="J21" i="68"/>
  <c r="I21" i="68"/>
  <c r="K20" i="68"/>
  <c r="J20" i="68"/>
  <c r="I20" i="68"/>
  <c r="K19" i="68"/>
  <c r="J19" i="68"/>
  <c r="I19" i="68"/>
  <c r="K18" i="68"/>
  <c r="J18" i="68"/>
  <c r="I18" i="68"/>
  <c r="K17" i="68"/>
  <c r="J17" i="68"/>
  <c r="I17" i="68"/>
  <c r="K16" i="68"/>
  <c r="J16" i="68"/>
  <c r="AL3" i="67"/>
  <c r="AK3" i="67"/>
  <c r="AJ3" i="67"/>
  <c r="AI3" i="67"/>
  <c r="AH3" i="67"/>
  <c r="AG3" i="67"/>
  <c r="AC3" i="67"/>
  <c r="AB3" i="67"/>
  <c r="AA3" i="67"/>
  <c r="Z3" i="67"/>
  <c r="Y3" i="67"/>
  <c r="F3" i="67"/>
  <c r="H3" i="67"/>
  <c r="I3" i="67"/>
  <c r="D3" i="67"/>
  <c r="M3" i="67"/>
  <c r="B3" i="68" l="1"/>
  <c r="AF3" i="67"/>
  <c r="AP3" i="67" a="1"/>
  <c r="AP3" i="67" s="1"/>
  <c r="AE3" i="67" s="1"/>
  <c r="AO3" i="67" a="1"/>
  <c r="AO3" i="67" s="1"/>
  <c r="AD3" i="67" s="1"/>
  <c r="L3" i="67"/>
  <c r="K3" i="67"/>
  <c r="E3" i="67"/>
  <c r="C3" i="67"/>
  <c r="B3" i="67"/>
  <c r="Q3" i="67" l="1"/>
  <c r="O3" i="67"/>
  <c r="S3" i="67"/>
  <c r="R3" i="67"/>
  <c r="C3" i="60" l="1"/>
  <c r="A58" i="14" l="1"/>
  <c r="A51" i="14"/>
  <c r="A40" i="14"/>
  <c r="A32" i="14"/>
  <c r="B30" i="14"/>
  <c r="B18" i="14"/>
  <c r="A4" i="14"/>
  <c r="L2" i="48" l="1"/>
  <c r="K2" i="48"/>
  <c r="P3" i="67" l="1"/>
  <c r="J3" i="67" l="1"/>
  <c r="G3" i="67" l="1"/>
  <c r="L2" i="45"/>
  <c r="L1599" i="45" l="1"/>
  <c r="L1598" i="45"/>
  <c r="L1597" i="45"/>
  <c r="L1596" i="45"/>
  <c r="L1595" i="45"/>
  <c r="L1594" i="45"/>
  <c r="L1593" i="45"/>
  <c r="L1592" i="45"/>
  <c r="L1591" i="45"/>
  <c r="L1590" i="45"/>
  <c r="L1589" i="45"/>
  <c r="L1588" i="45"/>
  <c r="L1587" i="45"/>
  <c r="L1586" i="45"/>
  <c r="L1585" i="45"/>
  <c r="L1584" i="45"/>
  <c r="L1583" i="45"/>
  <c r="L1582" i="45"/>
  <c r="L1581" i="45"/>
  <c r="L1580" i="45"/>
  <c r="L1579" i="45"/>
  <c r="L1578" i="45"/>
  <c r="L1577" i="45"/>
  <c r="L1576" i="45"/>
  <c r="L1575" i="45"/>
  <c r="L1574" i="45"/>
  <c r="L1573" i="45"/>
  <c r="L1572" i="45"/>
  <c r="L1571" i="45"/>
  <c r="L1570" i="45"/>
  <c r="L1569" i="45"/>
  <c r="L1568" i="45"/>
  <c r="L1567" i="45"/>
  <c r="L1566" i="45"/>
  <c r="L1565" i="45"/>
  <c r="L1564" i="45"/>
  <c r="L1563" i="45"/>
  <c r="L1562" i="45"/>
  <c r="L1561" i="45"/>
  <c r="L1560" i="45"/>
  <c r="L1559" i="45"/>
  <c r="L1558" i="45"/>
  <c r="L1557" i="45"/>
  <c r="L1556" i="45"/>
  <c r="L1555" i="45"/>
  <c r="L1554" i="45"/>
  <c r="L1553" i="45"/>
  <c r="L1552" i="45"/>
  <c r="L1551" i="45"/>
  <c r="L1550" i="45"/>
  <c r="L1549" i="45"/>
  <c r="L1548" i="45"/>
  <c r="L1547" i="45"/>
  <c r="L1546" i="45"/>
  <c r="L1545" i="45"/>
  <c r="L1544" i="45"/>
  <c r="L1543" i="45"/>
  <c r="L1542" i="45"/>
  <c r="L1541" i="45"/>
  <c r="L1540" i="45"/>
  <c r="L1539" i="45"/>
  <c r="L1538" i="45"/>
  <c r="L1537" i="45"/>
  <c r="L1536" i="45"/>
  <c r="L1535" i="45"/>
  <c r="L1534" i="45"/>
  <c r="L1533" i="45"/>
  <c r="L1532" i="45"/>
  <c r="L1531" i="45"/>
  <c r="L1530" i="45"/>
  <c r="L1529" i="45"/>
  <c r="L1528" i="45"/>
  <c r="L1527" i="45"/>
  <c r="L1526" i="45"/>
  <c r="L1525" i="45"/>
  <c r="L1524" i="45"/>
  <c r="L1523" i="45"/>
  <c r="L1522" i="45"/>
  <c r="L1521" i="45"/>
  <c r="L1520" i="45"/>
  <c r="L1519" i="45"/>
  <c r="L1518" i="45"/>
  <c r="L1517" i="45"/>
  <c r="L1516" i="45"/>
  <c r="L1515" i="45"/>
  <c r="L1514" i="45"/>
  <c r="L1513" i="45"/>
  <c r="L1512" i="45"/>
  <c r="L1511" i="45"/>
  <c r="L1510" i="45"/>
  <c r="L1509" i="45"/>
  <c r="L1508" i="45"/>
  <c r="L1507" i="45"/>
  <c r="L1506" i="45"/>
  <c r="L1505" i="45"/>
  <c r="L1504" i="45"/>
  <c r="L1503" i="45"/>
  <c r="L1502" i="45"/>
  <c r="L1501" i="45"/>
  <c r="L1500" i="45"/>
  <c r="L1499" i="45"/>
  <c r="L1498" i="45"/>
  <c r="L1497" i="45"/>
  <c r="L1496" i="45"/>
  <c r="L1495" i="45"/>
  <c r="L1494" i="45"/>
  <c r="L1493" i="45"/>
  <c r="L1492" i="45"/>
  <c r="L1491" i="45"/>
  <c r="L1490" i="45"/>
  <c r="L1489" i="45"/>
  <c r="L1488" i="45"/>
  <c r="L1487" i="45"/>
  <c r="L1486" i="45"/>
  <c r="L1485" i="45"/>
  <c r="L1484" i="45"/>
  <c r="L1483" i="45"/>
  <c r="L1482" i="45"/>
  <c r="L1481" i="45"/>
  <c r="L1480" i="45"/>
  <c r="L1479" i="45"/>
  <c r="L1478" i="45"/>
  <c r="L1477" i="45"/>
  <c r="L1476" i="45"/>
  <c r="L1475" i="45"/>
  <c r="L1474" i="45"/>
  <c r="L1473" i="45"/>
  <c r="L1472" i="45"/>
  <c r="L1471" i="45"/>
  <c r="L1470" i="45"/>
  <c r="L1469" i="45"/>
  <c r="L1468" i="45"/>
  <c r="L1467" i="45"/>
  <c r="L1466" i="45"/>
  <c r="L1465" i="45"/>
  <c r="L1464" i="45"/>
  <c r="L1463" i="45"/>
  <c r="L1462" i="45"/>
  <c r="L1461" i="45"/>
  <c r="L1460" i="45"/>
  <c r="L1459" i="45"/>
  <c r="L1458" i="45"/>
  <c r="L1457" i="45"/>
  <c r="L1456" i="45"/>
  <c r="L1455" i="45"/>
  <c r="L1454" i="45"/>
  <c r="L1453" i="45"/>
  <c r="L1452" i="45"/>
  <c r="L1451" i="45"/>
  <c r="L1450" i="45"/>
  <c r="L1449" i="45"/>
  <c r="L1448" i="45"/>
  <c r="L1447" i="45"/>
  <c r="L1446" i="45"/>
  <c r="L1445" i="45"/>
  <c r="L1444" i="45"/>
  <c r="L1443" i="45"/>
  <c r="L1442" i="45"/>
  <c r="L1441" i="45"/>
  <c r="L1440" i="45"/>
  <c r="L1439" i="45"/>
  <c r="L1438" i="45"/>
  <c r="L1437" i="45"/>
  <c r="L1436" i="45"/>
  <c r="L1435" i="45"/>
  <c r="L1434" i="45"/>
  <c r="L1433" i="45"/>
  <c r="L1432" i="45"/>
  <c r="L1431" i="45"/>
  <c r="L1430" i="45"/>
  <c r="L1429" i="45"/>
  <c r="L1428" i="45"/>
  <c r="L1427" i="45"/>
  <c r="L1426" i="45"/>
  <c r="L1425" i="45"/>
  <c r="L1424" i="45"/>
  <c r="L1423" i="45"/>
  <c r="L1422" i="45"/>
  <c r="L1421" i="45"/>
  <c r="L1420" i="45"/>
  <c r="L1419" i="45"/>
  <c r="L1418" i="45"/>
  <c r="L1417" i="45"/>
  <c r="L1416" i="45"/>
  <c r="L1415" i="45"/>
  <c r="L1414" i="45"/>
  <c r="L1413" i="45"/>
  <c r="L1412" i="45"/>
  <c r="L1411" i="45"/>
  <c r="L1410" i="45"/>
  <c r="L1409" i="45"/>
  <c r="L1408" i="45"/>
  <c r="L1407" i="45"/>
  <c r="L1406" i="45"/>
  <c r="L1405" i="45"/>
  <c r="L1404" i="45"/>
  <c r="L1403" i="45"/>
  <c r="L1402" i="45"/>
  <c r="L1401" i="45"/>
  <c r="L1400" i="45"/>
  <c r="L1399" i="45"/>
  <c r="L1398" i="45"/>
  <c r="L1397" i="45"/>
  <c r="L1396" i="45"/>
  <c r="L1395" i="45"/>
  <c r="L1394" i="45"/>
  <c r="L1393" i="45"/>
  <c r="L1392" i="45"/>
  <c r="L1391" i="45"/>
  <c r="L1390" i="45"/>
  <c r="L1389" i="45"/>
  <c r="L1388" i="45"/>
  <c r="L1387" i="45"/>
  <c r="L1386" i="45"/>
  <c r="L1385" i="45"/>
  <c r="L1384" i="45"/>
  <c r="L1383" i="45"/>
  <c r="L1382" i="45"/>
  <c r="L1381" i="45"/>
  <c r="L1380" i="45"/>
  <c r="L1379" i="45"/>
  <c r="L1378" i="45"/>
  <c r="L1377" i="45"/>
  <c r="L1376" i="45"/>
  <c r="L1375" i="45"/>
  <c r="L1374" i="45"/>
  <c r="L1373" i="45"/>
  <c r="L1372" i="45"/>
  <c r="L1371" i="45"/>
  <c r="L1370" i="45"/>
  <c r="L1369" i="45"/>
  <c r="L1368" i="45"/>
  <c r="L1367" i="45"/>
  <c r="L1366" i="45"/>
  <c r="L1365" i="45"/>
  <c r="L1364" i="45"/>
  <c r="L1363" i="45"/>
  <c r="L1362" i="45"/>
  <c r="L1361" i="45"/>
  <c r="L1360" i="45"/>
  <c r="L1359" i="45"/>
  <c r="L1358" i="45"/>
  <c r="L1357" i="45"/>
  <c r="L1356" i="45"/>
  <c r="L1355" i="45"/>
  <c r="L1354" i="45"/>
  <c r="L1353" i="45"/>
  <c r="L1352" i="45"/>
  <c r="L1351" i="45"/>
  <c r="L1350" i="45"/>
  <c r="L1349" i="45"/>
  <c r="L1348" i="45"/>
  <c r="L1347" i="45"/>
  <c r="L1346" i="45"/>
  <c r="L1345" i="45"/>
  <c r="L1344" i="45"/>
  <c r="L1343" i="45"/>
  <c r="L1342" i="45"/>
  <c r="L1341" i="45"/>
  <c r="L1340" i="45"/>
  <c r="L1339" i="45"/>
  <c r="L1338" i="45"/>
  <c r="L1337" i="45"/>
  <c r="L1336" i="45"/>
  <c r="L1335" i="45"/>
  <c r="L1334" i="45"/>
  <c r="L1333" i="45"/>
  <c r="L1332" i="45"/>
  <c r="L1331" i="45"/>
  <c r="L1330" i="45"/>
  <c r="L1329" i="45"/>
  <c r="L1328" i="45"/>
  <c r="L1327" i="45"/>
  <c r="L1326" i="45"/>
  <c r="L1325" i="45"/>
  <c r="L1324" i="45"/>
  <c r="L1323" i="45"/>
  <c r="L1322" i="45"/>
  <c r="L1321" i="45"/>
  <c r="L1320" i="45"/>
  <c r="L1319" i="45"/>
  <c r="L1318" i="45"/>
  <c r="L1317" i="45"/>
  <c r="L1316" i="45"/>
  <c r="L1315" i="45"/>
  <c r="L1314" i="45"/>
  <c r="L1313" i="45"/>
  <c r="L1312" i="45"/>
  <c r="L1311" i="45"/>
  <c r="L1310" i="45"/>
  <c r="L1309" i="45"/>
  <c r="L1308" i="45"/>
  <c r="L1307" i="45"/>
  <c r="L1306" i="45"/>
  <c r="L1305" i="45"/>
  <c r="L1304" i="45"/>
  <c r="L1303" i="45"/>
  <c r="L1302" i="45"/>
  <c r="L1301" i="45"/>
  <c r="L1300" i="45"/>
  <c r="L1299" i="45"/>
  <c r="L1298" i="45"/>
  <c r="L1297" i="45"/>
  <c r="L1296" i="45"/>
  <c r="L1295" i="45"/>
  <c r="L1294" i="45"/>
  <c r="L1293" i="45"/>
  <c r="L1292" i="45"/>
  <c r="L1291" i="45"/>
  <c r="L1290" i="45"/>
  <c r="L1289" i="45"/>
  <c r="L1288" i="45"/>
  <c r="L1287" i="45"/>
  <c r="L1286" i="45"/>
  <c r="L1285" i="45"/>
  <c r="L1284" i="45"/>
  <c r="L1283" i="45"/>
  <c r="L1282" i="45"/>
  <c r="L1281" i="45"/>
  <c r="L1280" i="45"/>
  <c r="L1279" i="45"/>
  <c r="L1278" i="45"/>
  <c r="L1277" i="45"/>
  <c r="L1276" i="45"/>
  <c r="L1275" i="45"/>
  <c r="L1274" i="45"/>
  <c r="L1273" i="45"/>
  <c r="L1272" i="45"/>
  <c r="L1271" i="45"/>
  <c r="L1270" i="45"/>
  <c r="L1269" i="45"/>
  <c r="L1268" i="45"/>
  <c r="L1267" i="45"/>
  <c r="L1266" i="45"/>
  <c r="L1265" i="45"/>
  <c r="L1264" i="45"/>
  <c r="L1263" i="45"/>
  <c r="L1262" i="45"/>
  <c r="L1261" i="45"/>
  <c r="L1260" i="45"/>
  <c r="L1259" i="45"/>
  <c r="L1258" i="45"/>
  <c r="L1257" i="45"/>
  <c r="L1256" i="45"/>
  <c r="L1255" i="45"/>
  <c r="L1254" i="45"/>
  <c r="L1253" i="45"/>
  <c r="L1252" i="45"/>
  <c r="L1251" i="45"/>
  <c r="L1250" i="45"/>
  <c r="L1249" i="45"/>
  <c r="L1248" i="45"/>
  <c r="L1247" i="45"/>
  <c r="L1246" i="45"/>
  <c r="L1245" i="45"/>
  <c r="L1244" i="45"/>
  <c r="L1243" i="45"/>
  <c r="L1242" i="45"/>
  <c r="L1241" i="45"/>
  <c r="L1240" i="45"/>
  <c r="L1239" i="45"/>
  <c r="L1238" i="45"/>
  <c r="L1237" i="45"/>
  <c r="L1236" i="45"/>
  <c r="L1235" i="45"/>
  <c r="L1234" i="45"/>
  <c r="L1233" i="45"/>
  <c r="L1232" i="45"/>
  <c r="L1231" i="45"/>
  <c r="L1230" i="45"/>
  <c r="L1229" i="45"/>
  <c r="L1228" i="45"/>
  <c r="L1227" i="45"/>
  <c r="L1226" i="45"/>
  <c r="L1225" i="45"/>
  <c r="L1224" i="45"/>
  <c r="L1223" i="45"/>
  <c r="L1222" i="45"/>
  <c r="L1221" i="45"/>
  <c r="L1220" i="45"/>
  <c r="L1219" i="45"/>
  <c r="L1218" i="45"/>
  <c r="L1217" i="45"/>
  <c r="L1216" i="45"/>
  <c r="L1215" i="45"/>
  <c r="L1214" i="45"/>
  <c r="L1213" i="45"/>
  <c r="L1212" i="45"/>
  <c r="L1211" i="45"/>
  <c r="L1210" i="45"/>
  <c r="L1209" i="45"/>
  <c r="L1208" i="45"/>
  <c r="L1207" i="45"/>
  <c r="L1206" i="45"/>
  <c r="L1205" i="45"/>
  <c r="L1204" i="45"/>
  <c r="L1203" i="45"/>
  <c r="L1202" i="45"/>
  <c r="L1201" i="45"/>
  <c r="L1200" i="45"/>
  <c r="L1199" i="45"/>
  <c r="L1198" i="45"/>
  <c r="L1197" i="45"/>
  <c r="L1196" i="45"/>
  <c r="L1195" i="45"/>
  <c r="L1194" i="45"/>
  <c r="L1193" i="45"/>
  <c r="L1192" i="45"/>
  <c r="L1191" i="45"/>
  <c r="L1190" i="45"/>
  <c r="L1189" i="45"/>
  <c r="L1188" i="45"/>
  <c r="L1187" i="45"/>
  <c r="L1186" i="45"/>
  <c r="L1185" i="45"/>
  <c r="L1184" i="45"/>
  <c r="L1183" i="45"/>
  <c r="L1182" i="45"/>
  <c r="L1181" i="45"/>
  <c r="L1180" i="45"/>
  <c r="L1179" i="45"/>
  <c r="L1178" i="45"/>
  <c r="L1177" i="45"/>
  <c r="L1176" i="45"/>
  <c r="L1175" i="45"/>
  <c r="L1174" i="45"/>
  <c r="L1173" i="45"/>
  <c r="L1172" i="45"/>
  <c r="L1171" i="45"/>
  <c r="L1170" i="45"/>
  <c r="L1169" i="45"/>
  <c r="L1168" i="45"/>
  <c r="L1167" i="45"/>
  <c r="L1166" i="45"/>
  <c r="L1165" i="45"/>
  <c r="L1164" i="45"/>
  <c r="L1163" i="45"/>
  <c r="L1162" i="45"/>
  <c r="L1161" i="45"/>
  <c r="L1160" i="45"/>
  <c r="L1159" i="45"/>
  <c r="L1158" i="45"/>
  <c r="L1157" i="45"/>
  <c r="L1156" i="45"/>
  <c r="L1155" i="45"/>
  <c r="L1154" i="45"/>
  <c r="L1153" i="45"/>
  <c r="L1152" i="45"/>
  <c r="L1151" i="45"/>
  <c r="L1150" i="45"/>
  <c r="L1149" i="45"/>
  <c r="L1148" i="45"/>
  <c r="L1147" i="45"/>
  <c r="L1146" i="45"/>
  <c r="L1145" i="45"/>
  <c r="L1144" i="45"/>
  <c r="L1143" i="45"/>
  <c r="L1142" i="45"/>
  <c r="L1141" i="45"/>
  <c r="L1140" i="45"/>
  <c r="L1139" i="45"/>
  <c r="L1138" i="45"/>
  <c r="L1137" i="45"/>
  <c r="L1136" i="45"/>
  <c r="L1135" i="45"/>
  <c r="L1134" i="45"/>
  <c r="L1133" i="45"/>
  <c r="L1132" i="45"/>
  <c r="L1131" i="45"/>
  <c r="L1130" i="45"/>
  <c r="L1129" i="45"/>
  <c r="L1128" i="45"/>
  <c r="L1127" i="45"/>
  <c r="L1126" i="45"/>
  <c r="L1125" i="45"/>
  <c r="L1124" i="45"/>
  <c r="L1123" i="45"/>
  <c r="L1122" i="45"/>
  <c r="L1121" i="45"/>
  <c r="L1120" i="45"/>
  <c r="L1119" i="45"/>
  <c r="L1118" i="45"/>
  <c r="L1117" i="45"/>
  <c r="L1116" i="45"/>
  <c r="L1115" i="45"/>
  <c r="L1114" i="45"/>
  <c r="L1113" i="45"/>
  <c r="L1112" i="45"/>
  <c r="L1111" i="45"/>
  <c r="L1110" i="45"/>
  <c r="L1109" i="45"/>
  <c r="L1108" i="45"/>
  <c r="L1107" i="45"/>
  <c r="L1106" i="45"/>
  <c r="L1105" i="45"/>
  <c r="L1104" i="45"/>
  <c r="L1103" i="45"/>
  <c r="L1102" i="45"/>
  <c r="L1101" i="45"/>
  <c r="L1100" i="45"/>
  <c r="L1099" i="45"/>
  <c r="L1098" i="45"/>
  <c r="L1097" i="45"/>
  <c r="L1096" i="45"/>
  <c r="L1095" i="45"/>
  <c r="L1094" i="45"/>
  <c r="L1093" i="45"/>
  <c r="L1092" i="45"/>
  <c r="L1091" i="45"/>
  <c r="L1090" i="45"/>
  <c r="L1089" i="45"/>
  <c r="L1088" i="45"/>
  <c r="L1087" i="45"/>
  <c r="L1086" i="45"/>
  <c r="L1085" i="45"/>
  <c r="L1084" i="45"/>
  <c r="L1083" i="45"/>
  <c r="L1082" i="45"/>
  <c r="L1081" i="45"/>
  <c r="L1080" i="45"/>
  <c r="L1079" i="45"/>
  <c r="L1078" i="45"/>
  <c r="L1077" i="45"/>
  <c r="L1076" i="45"/>
  <c r="L1075" i="45"/>
  <c r="L1074" i="45"/>
  <c r="L1073" i="45"/>
  <c r="L1072" i="45"/>
  <c r="L1071" i="45"/>
  <c r="L1070" i="45"/>
  <c r="L1069" i="45"/>
  <c r="L1068" i="45"/>
  <c r="L1067" i="45"/>
  <c r="L1066" i="45"/>
  <c r="L1065" i="45"/>
  <c r="L1064" i="45"/>
  <c r="L1063" i="45"/>
  <c r="L1062" i="45"/>
  <c r="L1061" i="45"/>
  <c r="L1060" i="45"/>
  <c r="L1059" i="45"/>
  <c r="L1058" i="45"/>
  <c r="L1057" i="45"/>
  <c r="L1056" i="45"/>
  <c r="L1055" i="45"/>
  <c r="L1054" i="45"/>
  <c r="L1053" i="45"/>
  <c r="L1052" i="45"/>
  <c r="L1051" i="45"/>
  <c r="L1050" i="45"/>
  <c r="L1049" i="45"/>
  <c r="L1048" i="45"/>
  <c r="L1047" i="45"/>
  <c r="L1046" i="45"/>
  <c r="L1045" i="45"/>
  <c r="L1044" i="45"/>
  <c r="L1043" i="45"/>
  <c r="L1042" i="45"/>
  <c r="L1041" i="45"/>
  <c r="L1040" i="45"/>
  <c r="L1039" i="45"/>
  <c r="L1038" i="45"/>
  <c r="L1037" i="45"/>
  <c r="L1036" i="45"/>
  <c r="L1035" i="45"/>
  <c r="L1034" i="45"/>
  <c r="L1033" i="45"/>
  <c r="L1032" i="45"/>
  <c r="L1031" i="45"/>
  <c r="L1030" i="45"/>
  <c r="L1029" i="45"/>
  <c r="L1028" i="45"/>
  <c r="L1027" i="45"/>
  <c r="L1026" i="45"/>
  <c r="L1025" i="45"/>
  <c r="L1024" i="45"/>
  <c r="L1023" i="45"/>
  <c r="L1022" i="45"/>
  <c r="L1021" i="45"/>
  <c r="L1020" i="45"/>
  <c r="L1019" i="45"/>
  <c r="L1018" i="45"/>
  <c r="L1017" i="45"/>
  <c r="L1016" i="45"/>
  <c r="L1015" i="45"/>
  <c r="L1014" i="45"/>
  <c r="L1013" i="45"/>
  <c r="L1012" i="45"/>
  <c r="L1011" i="45"/>
  <c r="L1010" i="45"/>
  <c r="L1009" i="45"/>
  <c r="L1008" i="45"/>
  <c r="L1007" i="45"/>
  <c r="L1006" i="45"/>
  <c r="L1005" i="45"/>
  <c r="L1004" i="45"/>
  <c r="L1003" i="45"/>
  <c r="L1002" i="45"/>
  <c r="L1001" i="45"/>
  <c r="L1000" i="45"/>
  <c r="L999" i="45"/>
  <c r="L998" i="45"/>
  <c r="L997" i="45"/>
  <c r="L996" i="45"/>
  <c r="L995" i="45"/>
  <c r="L994" i="45"/>
  <c r="L993" i="45"/>
  <c r="L992" i="45"/>
  <c r="L991" i="45"/>
  <c r="L990" i="45"/>
  <c r="L989" i="45"/>
  <c r="L988" i="45"/>
  <c r="L987" i="45"/>
  <c r="L986" i="45"/>
  <c r="L985" i="45"/>
  <c r="L984" i="45"/>
  <c r="L983" i="45"/>
  <c r="L982" i="45"/>
  <c r="L981" i="45"/>
  <c r="L980" i="45"/>
  <c r="L979" i="45"/>
  <c r="L978" i="45"/>
  <c r="L977" i="45"/>
  <c r="L976" i="45"/>
  <c r="L975" i="45"/>
  <c r="L974" i="45"/>
  <c r="L973" i="45"/>
  <c r="L972" i="45"/>
  <c r="L971" i="45"/>
  <c r="L970" i="45"/>
  <c r="L969" i="45"/>
  <c r="L968" i="45"/>
  <c r="L967" i="45"/>
  <c r="L966" i="45"/>
  <c r="L965" i="45"/>
  <c r="L964" i="45"/>
  <c r="L963" i="45"/>
  <c r="L962" i="45"/>
  <c r="L961" i="45"/>
  <c r="L960" i="45"/>
  <c r="L959" i="45"/>
  <c r="L958" i="45"/>
  <c r="L957" i="45"/>
  <c r="L956" i="45"/>
  <c r="L955" i="45"/>
  <c r="L954" i="45"/>
  <c r="L953" i="45"/>
  <c r="L952" i="45"/>
  <c r="L951" i="45"/>
  <c r="L950" i="45"/>
  <c r="L949" i="45"/>
  <c r="L948" i="45"/>
  <c r="L947" i="45"/>
  <c r="L946" i="45"/>
  <c r="L945" i="45"/>
  <c r="L944" i="45"/>
  <c r="L943" i="45"/>
  <c r="L942" i="45"/>
  <c r="L941" i="45"/>
  <c r="L940" i="45"/>
  <c r="L939" i="45"/>
  <c r="L938" i="45"/>
  <c r="L937" i="45"/>
  <c r="L936" i="45"/>
  <c r="L935" i="45"/>
  <c r="L934" i="45"/>
  <c r="L933" i="45"/>
  <c r="L932" i="45"/>
  <c r="L931" i="45"/>
  <c r="L930" i="45"/>
  <c r="L929" i="45"/>
  <c r="L928" i="45"/>
  <c r="L927" i="45"/>
  <c r="L926" i="45"/>
  <c r="L925" i="45"/>
  <c r="L924" i="45"/>
  <c r="L923" i="45"/>
  <c r="L922" i="45"/>
  <c r="L921" i="45"/>
  <c r="L920" i="45"/>
  <c r="L919" i="45"/>
  <c r="L918" i="45"/>
  <c r="L917" i="45"/>
  <c r="L916" i="45"/>
  <c r="L915" i="45"/>
  <c r="L914" i="45"/>
  <c r="L913" i="45"/>
  <c r="L912" i="45"/>
  <c r="L911" i="45"/>
  <c r="L910" i="45"/>
  <c r="L909" i="45"/>
  <c r="L908" i="45"/>
  <c r="L907" i="45"/>
  <c r="L906" i="45"/>
  <c r="L905" i="45"/>
  <c r="L904" i="45"/>
  <c r="L903" i="45"/>
  <c r="L902" i="45"/>
  <c r="L901" i="45"/>
  <c r="L900" i="45"/>
  <c r="L899" i="45"/>
  <c r="L898" i="45"/>
  <c r="L897" i="45"/>
  <c r="L896" i="45"/>
  <c r="L895" i="45"/>
  <c r="L894" i="45"/>
  <c r="L893" i="45"/>
  <c r="L892" i="45"/>
  <c r="L891" i="45"/>
  <c r="L890" i="45"/>
  <c r="L889" i="45"/>
  <c r="L888" i="45"/>
  <c r="L887" i="45"/>
  <c r="L886" i="45"/>
  <c r="L885" i="45"/>
  <c r="L884" i="45"/>
  <c r="L883" i="45"/>
  <c r="L882" i="45"/>
  <c r="L881" i="45"/>
  <c r="L880" i="45"/>
  <c r="L879" i="45"/>
  <c r="L878" i="45"/>
  <c r="L877" i="45"/>
  <c r="L876" i="45"/>
  <c r="L875" i="45"/>
  <c r="L874" i="45"/>
  <c r="L873" i="45"/>
  <c r="L872" i="45"/>
  <c r="L871" i="45"/>
  <c r="L870" i="45"/>
  <c r="L869" i="45"/>
  <c r="L868" i="45"/>
  <c r="L867" i="45"/>
  <c r="L866" i="45"/>
  <c r="L865" i="45"/>
  <c r="L864" i="45"/>
  <c r="L863" i="45"/>
  <c r="L862" i="45"/>
  <c r="L861" i="45"/>
  <c r="L860" i="45"/>
  <c r="L859" i="45"/>
  <c r="L858" i="45"/>
  <c r="L857" i="45"/>
  <c r="L856" i="45"/>
  <c r="L855" i="45"/>
  <c r="L854" i="45"/>
  <c r="L853" i="45"/>
  <c r="L852" i="45"/>
  <c r="L851" i="45"/>
  <c r="L850" i="45"/>
  <c r="L849" i="45"/>
  <c r="L848" i="45"/>
  <c r="L847" i="45"/>
  <c r="L846" i="45"/>
  <c r="L845" i="45"/>
  <c r="L844" i="45"/>
  <c r="L843" i="45"/>
  <c r="L842" i="45"/>
  <c r="L841" i="45"/>
  <c r="L840" i="45"/>
  <c r="L839" i="45"/>
  <c r="L838" i="45"/>
  <c r="L837" i="45"/>
  <c r="L836" i="45"/>
  <c r="L835" i="45"/>
  <c r="L834" i="45"/>
  <c r="L833" i="45"/>
  <c r="L832" i="45"/>
  <c r="L831" i="45"/>
  <c r="L830" i="45"/>
  <c r="L829" i="45"/>
  <c r="L828" i="45"/>
  <c r="L827" i="45"/>
  <c r="L826" i="45"/>
  <c r="L825" i="45"/>
  <c r="L824" i="45"/>
  <c r="L823" i="45"/>
  <c r="L822" i="45"/>
  <c r="L821" i="45"/>
  <c r="L820" i="45"/>
  <c r="L819" i="45"/>
  <c r="L818" i="45"/>
  <c r="L817" i="45"/>
  <c r="L816" i="45"/>
  <c r="L815" i="45"/>
  <c r="L814" i="45"/>
  <c r="L813" i="45"/>
  <c r="L812" i="45"/>
  <c r="L811" i="45"/>
  <c r="L810" i="45"/>
  <c r="L809" i="45"/>
  <c r="L808" i="45"/>
  <c r="L807" i="45"/>
  <c r="L806" i="45"/>
  <c r="L805" i="45"/>
  <c r="L804" i="45"/>
  <c r="L803" i="45"/>
  <c r="L802" i="45"/>
  <c r="L801" i="45"/>
  <c r="L800" i="45"/>
  <c r="L799" i="45"/>
  <c r="L798" i="45"/>
  <c r="L797" i="45"/>
  <c r="L796" i="45"/>
  <c r="L795" i="45"/>
  <c r="L794" i="45"/>
  <c r="L793" i="45"/>
  <c r="L792" i="45"/>
  <c r="L791" i="45"/>
  <c r="L790" i="45"/>
  <c r="L789" i="45"/>
  <c r="L788" i="45"/>
  <c r="L787" i="45"/>
  <c r="L786" i="45"/>
  <c r="L785" i="45"/>
  <c r="L784" i="45"/>
  <c r="L783" i="45"/>
  <c r="L782" i="45"/>
  <c r="L781" i="45"/>
  <c r="L780" i="45"/>
  <c r="L779" i="45"/>
  <c r="L778" i="45"/>
  <c r="L777" i="45"/>
  <c r="L776" i="45"/>
  <c r="L775" i="45"/>
  <c r="L774" i="45"/>
  <c r="L773" i="45"/>
  <c r="L772" i="45"/>
  <c r="L771" i="45"/>
  <c r="L770" i="45"/>
  <c r="L769" i="45"/>
  <c r="L768" i="45"/>
  <c r="L767" i="45"/>
  <c r="L766" i="45"/>
  <c r="L765" i="45"/>
  <c r="L764" i="45"/>
  <c r="L763" i="45"/>
  <c r="L762" i="45"/>
  <c r="L761" i="45"/>
  <c r="L760" i="45"/>
  <c r="L759" i="45"/>
  <c r="L758" i="45"/>
  <c r="L757" i="45"/>
  <c r="L756" i="45"/>
  <c r="L755" i="45"/>
  <c r="L754" i="45"/>
  <c r="L753" i="45"/>
  <c r="L752" i="45"/>
  <c r="L751" i="45"/>
  <c r="L750" i="45"/>
  <c r="L749" i="45"/>
  <c r="L748" i="45"/>
  <c r="L747" i="45"/>
  <c r="L746" i="45"/>
  <c r="L745" i="45"/>
  <c r="L744" i="45"/>
  <c r="L743" i="45"/>
  <c r="L742" i="45"/>
  <c r="L741" i="45"/>
  <c r="L740" i="45"/>
  <c r="L739" i="45"/>
  <c r="L738" i="45"/>
  <c r="L737" i="45"/>
  <c r="L736" i="45"/>
  <c r="L735" i="45"/>
  <c r="L734" i="45"/>
  <c r="L733" i="45"/>
  <c r="L732" i="45"/>
  <c r="L731" i="45"/>
  <c r="L730" i="45"/>
  <c r="L729" i="45"/>
  <c r="L728" i="45"/>
  <c r="L727" i="45"/>
  <c r="L726" i="45"/>
  <c r="L725" i="45"/>
  <c r="L724" i="45"/>
  <c r="L723" i="45"/>
  <c r="L722" i="45"/>
  <c r="L721" i="45"/>
  <c r="L720" i="45"/>
  <c r="L719" i="45"/>
  <c r="L718" i="45"/>
  <c r="L717" i="45"/>
  <c r="L716" i="45"/>
  <c r="L715" i="45"/>
  <c r="L714" i="45"/>
  <c r="L713" i="45"/>
  <c r="L712" i="45"/>
  <c r="L711" i="45"/>
  <c r="L710" i="45"/>
  <c r="L709" i="45"/>
  <c r="L708" i="45"/>
  <c r="L707" i="45"/>
  <c r="L706" i="45"/>
  <c r="L705" i="45"/>
  <c r="L704" i="45"/>
  <c r="L703" i="45"/>
  <c r="L702" i="45"/>
  <c r="L701" i="45"/>
  <c r="L700" i="45"/>
  <c r="L699" i="45"/>
  <c r="L698" i="45"/>
  <c r="L697" i="45"/>
  <c r="L696" i="45"/>
  <c r="L695" i="45"/>
  <c r="L694" i="45"/>
  <c r="L693" i="45"/>
  <c r="L692" i="45"/>
  <c r="L691" i="45"/>
  <c r="L690" i="45"/>
  <c r="L689" i="45"/>
  <c r="L688" i="45"/>
  <c r="L687" i="45"/>
  <c r="L686" i="45"/>
  <c r="L685" i="45"/>
  <c r="L684" i="45"/>
  <c r="L683" i="45"/>
  <c r="L682" i="45"/>
  <c r="L681" i="45"/>
  <c r="L680" i="45"/>
  <c r="L679" i="45"/>
  <c r="L678" i="45"/>
  <c r="L677" i="45"/>
  <c r="L676" i="45"/>
  <c r="L675" i="45"/>
  <c r="L674" i="45"/>
  <c r="L673" i="45"/>
  <c r="L672" i="45"/>
  <c r="L671" i="45"/>
  <c r="L670" i="45"/>
  <c r="L669" i="45"/>
  <c r="L668" i="45"/>
  <c r="L667" i="45"/>
  <c r="L666" i="45"/>
  <c r="L665" i="45"/>
  <c r="L664" i="45"/>
  <c r="L663" i="45"/>
  <c r="L662" i="45"/>
  <c r="L661" i="45"/>
  <c r="L660" i="45"/>
  <c r="L659" i="45"/>
  <c r="L658" i="45"/>
  <c r="L657" i="45"/>
  <c r="L656" i="45"/>
  <c r="L655" i="45"/>
  <c r="L654" i="45"/>
  <c r="L653" i="45"/>
  <c r="L652" i="45"/>
  <c r="L651" i="45"/>
  <c r="L650" i="45"/>
  <c r="L649" i="45"/>
  <c r="L648" i="45"/>
  <c r="L647" i="45"/>
  <c r="L646" i="45"/>
  <c r="L645" i="45"/>
  <c r="L644" i="45"/>
  <c r="L643" i="45"/>
  <c r="L642" i="45"/>
  <c r="L641" i="45"/>
  <c r="L640" i="45"/>
  <c r="L639" i="45"/>
  <c r="L638" i="45"/>
  <c r="L637" i="45"/>
  <c r="L636" i="45"/>
  <c r="L635" i="45"/>
  <c r="L634" i="45"/>
  <c r="L633" i="45"/>
  <c r="L632" i="45"/>
  <c r="L631" i="45"/>
  <c r="L630" i="45"/>
  <c r="L629" i="45"/>
  <c r="L628" i="45"/>
  <c r="L627" i="45"/>
  <c r="L626" i="45"/>
  <c r="L625" i="45"/>
  <c r="L624" i="45"/>
  <c r="L623" i="45"/>
  <c r="L622" i="45"/>
  <c r="L621" i="45"/>
  <c r="L620" i="45"/>
  <c r="L619" i="45"/>
  <c r="L618" i="45"/>
  <c r="L617" i="45"/>
  <c r="L616" i="45"/>
  <c r="L615" i="45"/>
  <c r="L614" i="45"/>
  <c r="L613" i="45"/>
  <c r="L612" i="45"/>
  <c r="L611" i="45"/>
  <c r="L610" i="45"/>
  <c r="L609" i="45"/>
  <c r="L608" i="45"/>
  <c r="L607" i="45"/>
  <c r="L606" i="45"/>
  <c r="L605" i="45"/>
  <c r="L604" i="45"/>
  <c r="L603" i="45"/>
  <c r="L602" i="45"/>
  <c r="L601" i="45"/>
  <c r="L600" i="45"/>
  <c r="L599" i="45"/>
  <c r="L598" i="45"/>
  <c r="L597" i="45"/>
  <c r="L596" i="45"/>
  <c r="L595" i="45"/>
  <c r="L594" i="45"/>
  <c r="L593" i="45"/>
  <c r="L592" i="45"/>
  <c r="L591" i="45"/>
  <c r="L590" i="45"/>
  <c r="L589" i="45"/>
  <c r="L588" i="45"/>
  <c r="L587" i="45"/>
  <c r="L586" i="45"/>
  <c r="L585" i="45"/>
  <c r="L584" i="45"/>
  <c r="L583" i="45"/>
  <c r="L582" i="45"/>
  <c r="L581" i="45"/>
  <c r="L580" i="45"/>
  <c r="L579" i="45"/>
  <c r="L578" i="45"/>
  <c r="L577" i="45"/>
  <c r="L576" i="45"/>
  <c r="L575" i="45"/>
  <c r="L574" i="45"/>
  <c r="L573" i="45"/>
  <c r="L572" i="45"/>
  <c r="L571" i="45"/>
  <c r="L570" i="45"/>
  <c r="L569" i="45"/>
  <c r="L568" i="45"/>
  <c r="L567" i="45"/>
  <c r="L566" i="45"/>
  <c r="L565" i="45"/>
  <c r="L564" i="45"/>
  <c r="L563" i="45"/>
  <c r="L562" i="45"/>
  <c r="L561" i="45"/>
  <c r="L560" i="45"/>
  <c r="L559" i="45"/>
  <c r="L558" i="45"/>
  <c r="L557" i="45"/>
  <c r="L556" i="45"/>
  <c r="L555" i="45"/>
  <c r="L554" i="45"/>
  <c r="L553" i="45"/>
  <c r="L552" i="45"/>
  <c r="L551" i="45"/>
  <c r="L550" i="45"/>
  <c r="L549" i="45"/>
  <c r="L548" i="45"/>
  <c r="L547" i="45"/>
  <c r="L546" i="45"/>
  <c r="L545" i="45"/>
  <c r="L544" i="45"/>
  <c r="L543" i="45"/>
  <c r="L542" i="45"/>
  <c r="L541" i="45"/>
  <c r="L540" i="45"/>
  <c r="L539" i="45"/>
  <c r="L538" i="45"/>
  <c r="L537" i="45"/>
  <c r="L536" i="45"/>
  <c r="L535" i="45"/>
  <c r="L534" i="45"/>
  <c r="L533" i="45"/>
  <c r="L532" i="45"/>
  <c r="L531" i="45"/>
  <c r="L530" i="45"/>
  <c r="L529" i="45"/>
  <c r="L528" i="45"/>
  <c r="L527" i="45"/>
  <c r="L526" i="45"/>
  <c r="L525" i="45"/>
  <c r="L524" i="45"/>
  <c r="L523" i="45"/>
  <c r="L522" i="45"/>
  <c r="L521" i="45"/>
  <c r="L520" i="45"/>
  <c r="L519" i="45"/>
  <c r="L518" i="45"/>
  <c r="L517" i="45"/>
  <c r="L516" i="45"/>
  <c r="L515" i="45"/>
  <c r="L514" i="45"/>
  <c r="L513" i="45"/>
  <c r="L512" i="45"/>
  <c r="L511" i="45"/>
  <c r="L510" i="45"/>
  <c r="L509" i="45"/>
  <c r="L508" i="45"/>
  <c r="L507" i="45"/>
  <c r="L506" i="45"/>
  <c r="L505" i="45"/>
  <c r="L504" i="45"/>
  <c r="L503" i="45"/>
  <c r="L502" i="45"/>
  <c r="L501" i="45"/>
  <c r="L500" i="45"/>
  <c r="L499" i="45"/>
  <c r="L498" i="45"/>
  <c r="L497" i="45"/>
  <c r="L496" i="45"/>
  <c r="L495" i="45"/>
  <c r="L494" i="45"/>
  <c r="L493" i="45"/>
  <c r="L492" i="45"/>
  <c r="L491" i="45"/>
  <c r="L490" i="45"/>
  <c r="L489" i="45"/>
  <c r="L488" i="45"/>
  <c r="L487" i="45"/>
  <c r="L486" i="45"/>
  <c r="L485" i="45"/>
  <c r="L484" i="45"/>
  <c r="L483" i="45"/>
  <c r="L482" i="45"/>
  <c r="L481" i="45"/>
  <c r="L480" i="45"/>
  <c r="L479" i="45"/>
  <c r="L478" i="45"/>
  <c r="L477" i="45"/>
  <c r="L476" i="45"/>
  <c r="L475" i="45"/>
  <c r="L474" i="45"/>
  <c r="L473" i="45"/>
  <c r="L472" i="45"/>
  <c r="L471" i="45"/>
  <c r="L470" i="45"/>
  <c r="L469" i="45"/>
  <c r="L468" i="45"/>
  <c r="L467" i="45"/>
  <c r="L466" i="45"/>
  <c r="L465" i="45"/>
  <c r="L464" i="45"/>
  <c r="L463" i="45"/>
  <c r="L462" i="45"/>
  <c r="L461" i="45"/>
  <c r="L460" i="45"/>
  <c r="L459" i="45"/>
  <c r="L458" i="45"/>
  <c r="L457" i="45"/>
  <c r="L456" i="45"/>
  <c r="L455" i="45"/>
  <c r="L454" i="45"/>
  <c r="L453" i="45"/>
  <c r="L452" i="45"/>
  <c r="L451" i="45"/>
  <c r="L450" i="45"/>
  <c r="L449" i="45"/>
  <c r="L448" i="45"/>
  <c r="L447" i="45"/>
  <c r="L446" i="45"/>
  <c r="L445" i="45"/>
  <c r="L444" i="45"/>
  <c r="L443" i="45"/>
  <c r="L442" i="45"/>
  <c r="L441" i="45"/>
  <c r="L440" i="45"/>
  <c r="L439" i="45"/>
  <c r="L438" i="45"/>
  <c r="L437" i="45"/>
  <c r="L436" i="45"/>
  <c r="L435" i="45"/>
  <c r="L434" i="45"/>
  <c r="L433" i="45"/>
  <c r="L432" i="45"/>
  <c r="L431" i="45"/>
  <c r="L430" i="45"/>
  <c r="L429" i="45"/>
  <c r="L428" i="45"/>
  <c r="L427" i="45"/>
  <c r="L426" i="45"/>
  <c r="L425" i="45"/>
  <c r="L424" i="45"/>
  <c r="L423" i="45"/>
  <c r="L422" i="45"/>
  <c r="L421" i="45"/>
  <c r="L420" i="45"/>
  <c r="L419" i="45"/>
  <c r="L418" i="45"/>
  <c r="L417" i="45"/>
  <c r="L416" i="45"/>
  <c r="L415" i="45"/>
  <c r="L414" i="45"/>
  <c r="L413" i="45"/>
  <c r="L412" i="45"/>
  <c r="L411" i="45"/>
  <c r="L410" i="45"/>
  <c r="L409" i="45"/>
  <c r="L408" i="45"/>
  <c r="L407" i="45"/>
  <c r="L406" i="45"/>
  <c r="L405" i="45"/>
  <c r="L404" i="45"/>
  <c r="L403" i="45"/>
  <c r="L402" i="45"/>
  <c r="L401" i="45"/>
  <c r="L400" i="45"/>
  <c r="L399" i="45"/>
  <c r="L398" i="45"/>
  <c r="L397" i="45"/>
  <c r="L396" i="45"/>
  <c r="L395" i="45"/>
  <c r="L394" i="45"/>
  <c r="L393" i="45"/>
  <c r="L392" i="45"/>
  <c r="L391" i="45"/>
  <c r="L390" i="45"/>
  <c r="L389" i="45"/>
  <c r="L388" i="45"/>
  <c r="L387" i="45"/>
  <c r="L386" i="45"/>
  <c r="L385" i="45"/>
  <c r="L384" i="45"/>
  <c r="L383" i="45"/>
  <c r="L382" i="45"/>
  <c r="L381" i="45"/>
  <c r="L380" i="45"/>
  <c r="L379" i="45"/>
  <c r="L378" i="45"/>
  <c r="L377" i="45"/>
  <c r="L376" i="45"/>
  <c r="L375" i="45"/>
  <c r="L374" i="45"/>
  <c r="L373" i="45"/>
  <c r="L372" i="45"/>
  <c r="L371" i="45"/>
  <c r="L370" i="45"/>
  <c r="L369" i="45"/>
  <c r="L368" i="45"/>
  <c r="L367" i="45"/>
  <c r="L366" i="45"/>
  <c r="L365" i="45"/>
  <c r="L364" i="45"/>
  <c r="L363" i="45"/>
  <c r="L362" i="45"/>
  <c r="L361" i="45"/>
  <c r="L360" i="45"/>
  <c r="L359" i="45"/>
  <c r="L358" i="45"/>
  <c r="L357" i="45"/>
  <c r="L356" i="45"/>
  <c r="L355" i="45"/>
  <c r="L354" i="45"/>
  <c r="L353" i="45"/>
  <c r="L352" i="45"/>
  <c r="L351" i="45"/>
  <c r="L350" i="45"/>
  <c r="L349" i="45"/>
  <c r="L348" i="45"/>
  <c r="L347" i="45"/>
  <c r="L346" i="45"/>
  <c r="L345" i="45"/>
  <c r="L344" i="45"/>
  <c r="L343" i="45"/>
  <c r="L342" i="45"/>
  <c r="L341" i="45"/>
  <c r="L340" i="45"/>
  <c r="L339" i="45"/>
  <c r="L338" i="45"/>
  <c r="L337" i="45"/>
  <c r="L336" i="45"/>
  <c r="L335" i="45"/>
  <c r="L334" i="45"/>
  <c r="L333" i="45"/>
  <c r="L332" i="45"/>
  <c r="L331" i="45"/>
  <c r="L330" i="45"/>
  <c r="L329" i="45"/>
  <c r="L328" i="45"/>
  <c r="L327" i="45"/>
  <c r="L326" i="45"/>
  <c r="L325" i="45"/>
  <c r="L324" i="45"/>
  <c r="L323" i="45"/>
  <c r="L322" i="45"/>
  <c r="L321" i="45"/>
  <c r="L320" i="45"/>
  <c r="L319" i="45"/>
  <c r="L318" i="45"/>
  <c r="L317" i="45"/>
  <c r="L316" i="45"/>
  <c r="L315" i="45"/>
  <c r="L314" i="45"/>
  <c r="L313" i="45"/>
  <c r="L312" i="45"/>
  <c r="L311" i="45"/>
  <c r="L310" i="45"/>
  <c r="L309" i="45"/>
  <c r="L308" i="45"/>
  <c r="L307" i="45"/>
  <c r="L306" i="45"/>
  <c r="L305" i="45"/>
  <c r="L304" i="45"/>
  <c r="L303" i="45"/>
  <c r="L302" i="45"/>
  <c r="L301" i="45"/>
  <c r="L300" i="45"/>
  <c r="L299" i="45"/>
  <c r="L298" i="45"/>
  <c r="L297" i="45"/>
  <c r="L296" i="45"/>
  <c r="L295" i="45"/>
  <c r="L294" i="45"/>
  <c r="L293" i="45"/>
  <c r="L292" i="45"/>
  <c r="L291" i="45"/>
  <c r="L290" i="45"/>
  <c r="L289" i="45"/>
  <c r="L288" i="45"/>
  <c r="L287" i="45"/>
  <c r="L286" i="45"/>
  <c r="L285" i="45"/>
  <c r="L284" i="45"/>
  <c r="L283" i="45"/>
  <c r="L282" i="45"/>
  <c r="L281" i="45"/>
  <c r="L280" i="45"/>
  <c r="L279" i="45"/>
  <c r="L278" i="45"/>
  <c r="L277" i="45"/>
  <c r="L276" i="45"/>
  <c r="L275" i="45"/>
  <c r="L274" i="45"/>
  <c r="L273" i="45"/>
  <c r="L272" i="45"/>
  <c r="L271" i="45"/>
  <c r="L270" i="45"/>
  <c r="L269" i="45"/>
  <c r="L268" i="45"/>
  <c r="L267" i="45"/>
  <c r="L266" i="45"/>
  <c r="L265" i="45"/>
  <c r="L264" i="45"/>
  <c r="L263" i="45"/>
  <c r="L262" i="45"/>
  <c r="L261" i="45"/>
  <c r="L260" i="45"/>
  <c r="L259" i="45"/>
  <c r="L258" i="45"/>
  <c r="L257" i="45"/>
  <c r="L256" i="45"/>
  <c r="L255" i="45"/>
  <c r="L254" i="45"/>
  <c r="L253" i="45"/>
  <c r="L252" i="45"/>
  <c r="L251" i="45"/>
  <c r="L250" i="45"/>
  <c r="L249" i="45"/>
  <c r="L248" i="45"/>
  <c r="L247" i="45"/>
  <c r="L246" i="45"/>
  <c r="L245" i="45"/>
  <c r="L244" i="45"/>
  <c r="L243" i="45"/>
  <c r="L242" i="45"/>
  <c r="L241" i="45"/>
  <c r="L240" i="45"/>
  <c r="L239" i="45"/>
  <c r="L238" i="45"/>
  <c r="L237" i="45"/>
  <c r="L236" i="45"/>
  <c r="L235" i="45"/>
  <c r="L234" i="45"/>
  <c r="L233" i="45"/>
  <c r="L232" i="45"/>
  <c r="L231" i="45"/>
  <c r="L230" i="45"/>
  <c r="L229" i="45"/>
  <c r="L228" i="45"/>
  <c r="L227" i="45"/>
  <c r="L226" i="45"/>
  <c r="L225" i="45"/>
  <c r="L224" i="45"/>
  <c r="L223" i="45"/>
  <c r="L222" i="45"/>
  <c r="L221" i="45"/>
  <c r="L220" i="45"/>
  <c r="L219" i="45"/>
  <c r="L218" i="45"/>
  <c r="L217" i="45"/>
  <c r="L216" i="45"/>
  <c r="L215" i="45"/>
  <c r="L214" i="45"/>
  <c r="L213" i="45"/>
  <c r="L212" i="45"/>
  <c r="L211" i="45"/>
  <c r="L210" i="45"/>
  <c r="L209" i="45"/>
  <c r="L208" i="45"/>
  <c r="L207" i="45"/>
  <c r="L206" i="45"/>
  <c r="L205" i="45"/>
  <c r="L204" i="45"/>
  <c r="L203" i="45"/>
  <c r="L202" i="45"/>
  <c r="L201" i="45"/>
  <c r="L200" i="45"/>
  <c r="L199" i="45"/>
  <c r="L198" i="45"/>
  <c r="L197" i="45"/>
  <c r="L196" i="45"/>
  <c r="L195" i="45"/>
  <c r="L194" i="45"/>
  <c r="L193" i="45"/>
  <c r="L192" i="45"/>
  <c r="L191" i="45"/>
  <c r="L190" i="45"/>
  <c r="L189" i="45"/>
  <c r="L188" i="45"/>
  <c r="L187" i="45"/>
  <c r="L186" i="45"/>
  <c r="L185" i="45"/>
  <c r="L184" i="45"/>
  <c r="L183" i="45"/>
  <c r="L182" i="45"/>
  <c r="L181" i="45"/>
  <c r="L180" i="45"/>
  <c r="L179" i="45"/>
  <c r="L178" i="45"/>
  <c r="L177" i="45"/>
  <c r="L176" i="45"/>
  <c r="L175" i="45"/>
  <c r="L174" i="45"/>
  <c r="L173" i="45"/>
  <c r="L172" i="45"/>
  <c r="L171" i="45"/>
  <c r="L170" i="45"/>
  <c r="L169" i="45"/>
  <c r="L168" i="45"/>
  <c r="L167" i="45"/>
  <c r="L166" i="45"/>
  <c r="L165" i="45"/>
  <c r="L164" i="45"/>
  <c r="L163" i="45"/>
  <c r="L162" i="45"/>
  <c r="L161" i="45"/>
  <c r="L160" i="45"/>
  <c r="L159" i="45"/>
  <c r="L158" i="45"/>
  <c r="L157" i="45"/>
  <c r="L156" i="45"/>
  <c r="L155" i="45"/>
  <c r="L154" i="45"/>
  <c r="L153" i="45"/>
  <c r="L152" i="45"/>
  <c r="L151" i="45"/>
  <c r="L150" i="45"/>
  <c r="L149" i="45"/>
  <c r="L148" i="45"/>
  <c r="L147" i="45"/>
  <c r="L146" i="45"/>
  <c r="L145" i="45"/>
  <c r="L144" i="45"/>
  <c r="L143" i="45"/>
  <c r="L142" i="45"/>
  <c r="L141" i="45"/>
  <c r="L140" i="45"/>
  <c r="L139" i="45"/>
  <c r="L138" i="45"/>
  <c r="L137" i="45"/>
  <c r="L136" i="45"/>
  <c r="L135" i="45"/>
  <c r="L134" i="45"/>
  <c r="L133" i="45"/>
  <c r="L132" i="45"/>
  <c r="L131" i="45"/>
  <c r="L130" i="45"/>
  <c r="L129" i="45"/>
  <c r="L128" i="45"/>
  <c r="L127" i="45"/>
  <c r="L126" i="45"/>
  <c r="L125" i="45"/>
  <c r="L124" i="45"/>
  <c r="L123" i="45"/>
  <c r="L122" i="45"/>
  <c r="L121" i="45"/>
  <c r="L120" i="45"/>
  <c r="L119" i="45"/>
  <c r="L118" i="45"/>
  <c r="L117" i="45"/>
  <c r="L116" i="45"/>
  <c r="L115" i="45"/>
  <c r="L114" i="45"/>
  <c r="L113" i="45"/>
  <c r="L112" i="45"/>
  <c r="L111" i="45"/>
  <c r="L110" i="45"/>
  <c r="L109" i="45"/>
  <c r="L108" i="45"/>
  <c r="L107" i="45"/>
  <c r="L106" i="45"/>
  <c r="L105" i="45"/>
  <c r="L104" i="45"/>
  <c r="L103" i="45"/>
  <c r="L102" i="45"/>
  <c r="L101" i="45"/>
  <c r="L100" i="45"/>
  <c r="L99" i="45"/>
  <c r="L98" i="45"/>
  <c r="L97" i="45"/>
  <c r="L96" i="45"/>
  <c r="L95" i="45"/>
  <c r="L94" i="45"/>
  <c r="L93" i="45"/>
  <c r="L92" i="45"/>
  <c r="L91" i="45"/>
  <c r="L90" i="45"/>
  <c r="L89" i="45"/>
  <c r="L88" i="45"/>
  <c r="L87" i="45"/>
  <c r="L86" i="45"/>
  <c r="L85" i="45"/>
  <c r="L84" i="45"/>
  <c r="L83" i="45"/>
  <c r="L82" i="45"/>
  <c r="L81" i="45"/>
  <c r="L80" i="45"/>
  <c r="L79" i="45"/>
  <c r="L78" i="45"/>
  <c r="L77" i="45"/>
  <c r="L76" i="45"/>
  <c r="L75" i="45"/>
  <c r="L74" i="45"/>
  <c r="L73" i="45"/>
  <c r="L72" i="45"/>
  <c r="L71" i="45"/>
  <c r="L70" i="45"/>
  <c r="L69" i="45"/>
  <c r="L68" i="45"/>
  <c r="L67" i="45"/>
  <c r="L66" i="45"/>
  <c r="L65" i="45"/>
  <c r="L64" i="45"/>
  <c r="L63" i="45"/>
  <c r="L62" i="45"/>
  <c r="L61" i="45"/>
  <c r="L60" i="45"/>
  <c r="L59" i="45"/>
  <c r="L58" i="45"/>
  <c r="L57" i="45"/>
  <c r="L56" i="45"/>
  <c r="L55" i="45"/>
  <c r="L54" i="45"/>
  <c r="L53" i="45"/>
  <c r="L52" i="45"/>
  <c r="L51" i="45"/>
  <c r="L50" i="45"/>
  <c r="L49" i="45"/>
  <c r="L48" i="45"/>
  <c r="L47" i="45"/>
  <c r="L46" i="45"/>
  <c r="L45" i="45"/>
  <c r="L44" i="45"/>
  <c r="L43" i="45"/>
  <c r="L42" i="45"/>
  <c r="L41" i="45"/>
  <c r="L40" i="45"/>
  <c r="L39" i="45"/>
  <c r="L38" i="45"/>
  <c r="L37" i="45"/>
  <c r="L36" i="45"/>
  <c r="L35" i="45"/>
  <c r="L34" i="45"/>
  <c r="L33" i="45"/>
  <c r="L32" i="45"/>
  <c r="L31" i="45"/>
  <c r="L30" i="45"/>
  <c r="L29" i="45"/>
  <c r="L28" i="45"/>
  <c r="L27" i="45"/>
  <c r="L26" i="45"/>
  <c r="L25" i="45"/>
  <c r="L24" i="45"/>
  <c r="L23" i="45"/>
  <c r="L22" i="45"/>
  <c r="L21" i="45"/>
  <c r="L20" i="45"/>
  <c r="L19" i="45"/>
  <c r="L18" i="45"/>
  <c r="L17" i="45"/>
  <c r="L16" i="45"/>
  <c r="L15" i="45"/>
  <c r="L14" i="45"/>
  <c r="L13" i="45"/>
  <c r="L12" i="45"/>
  <c r="L11" i="45"/>
  <c r="L10" i="45"/>
  <c r="L9" i="45"/>
  <c r="L8" i="45"/>
  <c r="L7" i="45"/>
  <c r="L6" i="45"/>
  <c r="L5" i="45"/>
  <c r="L4" i="45"/>
  <c r="L3" i="4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<sst xmlns="http://schemas.openxmlformats.org/spreadsheetml/2006/main" count="26807" uniqueCount="3045">
  <si>
    <t>Center for Health Information and Analysis</t>
  </si>
  <si>
    <t>Massachusetts Hospital Profiles</t>
  </si>
  <si>
    <t>TABLE OF CONTENTS</t>
  </si>
  <si>
    <t xml:space="preserve">                 ACUTE HOSPITALS:  Appendix A to J</t>
  </si>
  <si>
    <t xml:space="preserve">                 NON-ACUTE HOSPITALS:  Appendix K to O</t>
  </si>
  <si>
    <t>Appendix A – Overview</t>
  </si>
  <si>
    <r>
      <t>-</t>
    </r>
    <r>
      <rPr>
        <sz val="11"/>
        <color indexed="8"/>
        <rFont val="Arial Narrow"/>
        <family val="2"/>
      </rPr>
      <t xml:space="preserve">          </t>
    </r>
  </si>
  <si>
    <t>Cohort/Hospital Type</t>
  </si>
  <si>
    <t>Hospital City Location</t>
  </si>
  <si>
    <t>Region</t>
  </si>
  <si>
    <t>Trauma Level Designation (Adult)</t>
  </si>
  <si>
    <t>Trauma Level Designation (Pediatric)</t>
  </si>
  <si>
    <t>Hospital System Affiliation</t>
  </si>
  <si>
    <t>Tax Status</t>
  </si>
  <si>
    <t>Fiscal Year End</t>
  </si>
  <si>
    <t>Relative Price</t>
  </si>
  <si>
    <t>Case Mix Index</t>
  </si>
  <si>
    <t>Appendix B – Beds, Employees, and Payer Mix</t>
  </si>
  <si>
    <t>Total Licensed Beds</t>
  </si>
  <si>
    <t xml:space="preserve"> </t>
  </si>
  <si>
    <t>Total Available Beds</t>
  </si>
  <si>
    <t>Total Staffed Beds</t>
  </si>
  <si>
    <t>Percent Occupancy</t>
  </si>
  <si>
    <t>FTEs</t>
  </si>
  <si>
    <t>Inpatient GPSR</t>
  </si>
  <si>
    <t>Outpatient GPSR</t>
  </si>
  <si>
    <t>Total GPSR</t>
  </si>
  <si>
    <t>Inpatient NPSR</t>
  </si>
  <si>
    <t>Outpatient NPSR</t>
  </si>
  <si>
    <t>CMADs</t>
  </si>
  <si>
    <t>Operating Revenue</t>
  </si>
  <si>
    <t>COVID Funding as Operating Revenue</t>
  </si>
  <si>
    <t>Non-Operating Revenue</t>
  </si>
  <si>
    <t>Total Revenue</t>
  </si>
  <si>
    <t>Total Expenses</t>
  </si>
  <si>
    <t>Total Surplus</t>
  </si>
  <si>
    <t>Operating Margin</t>
  </si>
  <si>
    <t>Non-Operating Margin</t>
  </si>
  <si>
    <t>Total Margin</t>
  </si>
  <si>
    <t>Net Assets/Equity</t>
  </si>
  <si>
    <t>Current Ratio</t>
  </si>
  <si>
    <t>Cash Flow to Total Debt</t>
  </si>
  <si>
    <t>Equity Financing</t>
  </si>
  <si>
    <t>Average Age of Plant</t>
  </si>
  <si>
    <t>Discharges</t>
  </si>
  <si>
    <t>Inpatient Days</t>
  </si>
  <si>
    <t>Average Length of Stay</t>
  </si>
  <si>
    <t>ED Visits</t>
  </si>
  <si>
    <t>Outpatient Visits</t>
  </si>
  <si>
    <t>Appendix G – Services</t>
  </si>
  <si>
    <r>
      <t>-</t>
    </r>
    <r>
      <rPr>
        <sz val="11"/>
        <color indexed="8"/>
        <rFont val="Arial Narrow"/>
        <family val="2"/>
      </rPr>
      <t>         </t>
    </r>
  </si>
  <si>
    <t>Top 15 DRGs by Hospital</t>
  </si>
  <si>
    <t>Appendix H – Inpatient Communities</t>
  </si>
  <si>
    <t>Top 10 communities</t>
  </si>
  <si>
    <t>Appendix I – Region Zip Codes</t>
  </si>
  <si>
    <t>Top 15 zip codes</t>
  </si>
  <si>
    <t>Appendix J – Region Zip Codes</t>
  </si>
  <si>
    <t>USPS Community Postal Codes for Massachusetts; Related HPC Region</t>
  </si>
  <si>
    <t>Cohort Assignment</t>
  </si>
  <si>
    <t>Health System Affiliation</t>
  </si>
  <si>
    <t>Tax status</t>
  </si>
  <si>
    <t>Hospital City/Town Location</t>
  </si>
  <si>
    <t>Hospital County Location</t>
  </si>
  <si>
    <t xml:space="preserve">Total Staffed Beds </t>
  </si>
  <si>
    <t xml:space="preserve">Total Percent Occupancy </t>
  </si>
  <si>
    <t xml:space="preserve">Inpatient GPSR </t>
  </si>
  <si>
    <t xml:space="preserve">Outpatient GPSR </t>
  </si>
  <si>
    <t>-</t>
  </si>
  <si>
    <t xml:space="preserve">Total GPSR </t>
  </si>
  <si>
    <t xml:space="preserve">GPSR by Payer </t>
  </si>
  <si>
    <t xml:space="preserve">Average Length of Stay </t>
  </si>
  <si>
    <t xml:space="preserve">Total Discharges  </t>
  </si>
  <si>
    <t xml:space="preserve">Total Inpatient Days </t>
  </si>
  <si>
    <t xml:space="preserve">Total Outpatient Visits </t>
  </si>
  <si>
    <t xml:space="preserve">Net Inpatient Revenue </t>
  </si>
  <si>
    <t xml:space="preserve">Net Outpatient Revenue </t>
  </si>
  <si>
    <t xml:space="preserve">Total Operating Revenue </t>
  </si>
  <si>
    <t xml:space="preserve">Total Costs </t>
  </si>
  <si>
    <t xml:space="preserve">Total Unrestricted Revenue, Gains And Other Support </t>
  </si>
  <si>
    <t xml:space="preserve">Excess Of Revenue, Gains And Other Support Over Expenses </t>
  </si>
  <si>
    <t xml:space="preserve">Total Margin </t>
  </si>
  <si>
    <t>Net Patient Service Revenue</t>
  </si>
  <si>
    <t>ACUTE HOSPITAL</t>
  </si>
  <si>
    <t>Overview</t>
  </si>
  <si>
    <t>Hospital Name</t>
  </si>
  <si>
    <t>ORGID</t>
  </si>
  <si>
    <t>City/Town</t>
  </si>
  <si>
    <t xml:space="preserve">Adult Trauma  </t>
  </si>
  <si>
    <t xml:space="preserve">Pedi Trauma </t>
  </si>
  <si>
    <t xml:space="preserve">Tax Status </t>
  </si>
  <si>
    <t>FYE</t>
  </si>
  <si>
    <t>Beds, Employees, and Payer Mix</t>
  </si>
  <si>
    <t>Licensed Beds</t>
  </si>
  <si>
    <t>Available Beds</t>
  </si>
  <si>
    <t>Staffed Beds</t>
  </si>
  <si>
    <t>Number of FTEs</t>
  </si>
  <si>
    <t>Medicare Managed GPSR</t>
  </si>
  <si>
    <t>Medicare Non-Managed GPSR</t>
  </si>
  <si>
    <t>Medicaid Managed GPSR</t>
  </si>
  <si>
    <t>Medicaid Non-Managed GPSR</t>
  </si>
  <si>
    <t>Workers Comp GPSR</t>
  </si>
  <si>
    <t>Self-pay GPSR</t>
  </si>
  <si>
    <t>Other Government GPSR</t>
  </si>
  <si>
    <t>Commercial Managed Care GPSR</t>
  </si>
  <si>
    <t>Commercial Non-Managed Care GPSR</t>
  </si>
  <si>
    <t>Other GPSR</t>
  </si>
  <si>
    <t>ConnectorCare GPSR</t>
  </si>
  <si>
    <t>HSN (Health Safety Net) GPSR</t>
  </si>
  <si>
    <t>Name</t>
  </si>
  <si>
    <t xml:space="preserve">ORGID </t>
  </si>
  <si>
    <t>GPSR and NPSR</t>
  </si>
  <si>
    <t>Financial Performance</t>
  </si>
  <si>
    <t>*Beth Israel Lahey Health became financially consolidated in March 2019. Due to this, seven months of financial data was reported for the system and its affiliated hospitals and physician organizations representing the period from March 1 through September 30, 2019 for FY 2019.</t>
  </si>
  <si>
    <t>Solvency/Liquidity</t>
  </si>
  <si>
    <t>Total Net Assets/Equity</t>
  </si>
  <si>
    <t>Debt Service Coverage</t>
  </si>
  <si>
    <t>Utilization</t>
  </si>
  <si>
    <t>Emergency Department Visits</t>
  </si>
  <si>
    <t>Inpatient Communities - Top 10 Communities by Hospital</t>
  </si>
  <si>
    <t>Inpatient Communities - Top 15 Zip Codes by Hospital</t>
  </si>
  <si>
    <t>Region Zip Codes</t>
  </si>
  <si>
    <t xml:space="preserve">Zip Code </t>
  </si>
  <si>
    <t xml:space="preserve">Community </t>
  </si>
  <si>
    <t xml:space="preserve">State </t>
  </si>
  <si>
    <t>Region (HPC)</t>
  </si>
  <si>
    <t xml:space="preserve">NON-ACUTE Hospitals                         </t>
  </si>
  <si>
    <t>At a Glance</t>
  </si>
  <si>
    <t>Org ID</t>
  </si>
  <si>
    <t>Cohort</t>
  </si>
  <si>
    <t>Health System</t>
  </si>
  <si>
    <t>County</t>
  </si>
  <si>
    <t>Payer Mix and Utilization</t>
  </si>
  <si>
    <t>Inpatient GPSR  Total</t>
  </si>
  <si>
    <t>Outpatient GPSR  Total</t>
  </si>
  <si>
    <t>Workers Compensation GPSR</t>
  </si>
  <si>
    <t>Self-Pay GPSR</t>
  </si>
  <si>
    <t>Health Safety Net (HSN) GPSR</t>
  </si>
  <si>
    <t>Discharges  Total</t>
  </si>
  <si>
    <t>Average Length of Stay (ALOS)</t>
  </si>
  <si>
    <t>Inpatient Days Total</t>
  </si>
  <si>
    <t>Outpatient Visits Total</t>
  </si>
  <si>
    <t>Revenue</t>
  </si>
  <si>
    <t>Net Inpatient Service Revenue</t>
  </si>
  <si>
    <t>Net Outpatient Service Revenue</t>
  </si>
  <si>
    <t>Total Operating Revenue</t>
  </si>
  <si>
    <t>Total Costs</t>
  </si>
  <si>
    <t>Total Unrestricted Revenue, Gains And Other Support</t>
  </si>
  <si>
    <t>Excess Of Revenue, Gains And Other Support Over Expenses</t>
  </si>
  <si>
    <t>Discharges Total</t>
  </si>
  <si>
    <t>Percentage of Occupancy</t>
  </si>
  <si>
    <t xml:space="preserve">Notes: Communities with fewer than 25 discharges from a hospital have been suppressed. </t>
  </si>
  <si>
    <t>Region (CHIA)</t>
  </si>
  <si>
    <t>State Operated Facilities</t>
  </si>
  <si>
    <t>Abington</t>
  </si>
  <si>
    <t>MA</t>
  </si>
  <si>
    <t>Metro South</t>
  </si>
  <si>
    <t>Accord</t>
  </si>
  <si>
    <t>South Shore</t>
  </si>
  <si>
    <t>Acton</t>
  </si>
  <si>
    <t>West Merrimack / Middlesex</t>
  </si>
  <si>
    <t>Northeastern Massachusetts</t>
  </si>
  <si>
    <t>Acushnet</t>
  </si>
  <si>
    <t>New Bedford</t>
  </si>
  <si>
    <t>Southcoast</t>
  </si>
  <si>
    <t>Adams</t>
  </si>
  <si>
    <t>Berkshires</t>
  </si>
  <si>
    <t>Western Massachusetts</t>
  </si>
  <si>
    <t>Agawam</t>
  </si>
  <si>
    <t>Pioneer Valley / Franklin</t>
  </si>
  <si>
    <t>Allston</t>
  </si>
  <si>
    <t>Metro Boston</t>
  </si>
  <si>
    <t>Amesbury</t>
  </si>
  <si>
    <t>Upper North Shore</t>
  </si>
  <si>
    <t>Amherst</t>
  </si>
  <si>
    <t>Andover</t>
  </si>
  <si>
    <t>East Merrimack</t>
  </si>
  <si>
    <t>Arlington</t>
  </si>
  <si>
    <t>Arlington Heights</t>
  </si>
  <si>
    <t>Ashburnham</t>
  </si>
  <si>
    <t>Central Massachusetts</t>
  </si>
  <si>
    <t>Ashby</t>
  </si>
  <si>
    <t>Ashfield</t>
  </si>
  <si>
    <t>Ashland</t>
  </si>
  <si>
    <t>Metro West</t>
  </si>
  <si>
    <t>Ashley Falls</t>
  </si>
  <si>
    <t>Assonet</t>
  </si>
  <si>
    <t>Fall River</t>
  </si>
  <si>
    <t>Athol</t>
  </si>
  <si>
    <t>Attleboro</t>
  </si>
  <si>
    <t>Norwood / Attleboro</t>
  </si>
  <si>
    <t>Attleboro Falls</t>
  </si>
  <si>
    <t>Auburn</t>
  </si>
  <si>
    <t>Auburndale</t>
  </si>
  <si>
    <t>Avon</t>
  </si>
  <si>
    <t>Ayer</t>
  </si>
  <si>
    <t>Babson Park</t>
  </si>
  <si>
    <t>Baldwinville</t>
  </si>
  <si>
    <t>Barnstable</t>
  </si>
  <si>
    <t>Cape and Islands</t>
  </si>
  <si>
    <t>Barre</t>
  </si>
  <si>
    <t>Becket</t>
  </si>
  <si>
    <t>Bedford</t>
  </si>
  <si>
    <t>Belchertown</t>
  </si>
  <si>
    <t>Bellingham</t>
  </si>
  <si>
    <t>Belmont</t>
  </si>
  <si>
    <t>Berkley</t>
  </si>
  <si>
    <t>Berkshire</t>
  </si>
  <si>
    <t>Berlin</t>
  </si>
  <si>
    <t>Bernardston</t>
  </si>
  <si>
    <t>Beverly</t>
  </si>
  <si>
    <t>Lower North Shore</t>
  </si>
  <si>
    <t>Billerica</t>
  </si>
  <si>
    <t>Blackstone</t>
  </si>
  <si>
    <t>Blandford</t>
  </si>
  <si>
    <t>Bolton</t>
  </si>
  <si>
    <t>Bondsville</t>
  </si>
  <si>
    <t>Boston</t>
  </si>
  <si>
    <t>Boxborough</t>
  </si>
  <si>
    <t>Boxford</t>
  </si>
  <si>
    <t>Boylston</t>
  </si>
  <si>
    <t>Braintree</t>
  </si>
  <si>
    <t>Brant Rock</t>
  </si>
  <si>
    <t>Brewster</t>
  </si>
  <si>
    <t>Bridgewater</t>
  </si>
  <si>
    <t>Brighton</t>
  </si>
  <si>
    <t>Brimfield</t>
  </si>
  <si>
    <t>Brockton</t>
  </si>
  <si>
    <t>Brookfield</t>
  </si>
  <si>
    <t>Brookline</t>
  </si>
  <si>
    <t>Brookline Village</t>
  </si>
  <si>
    <t>Bryantville</t>
  </si>
  <si>
    <t>Buckland</t>
  </si>
  <si>
    <t>Burlington</t>
  </si>
  <si>
    <t>Buzzards Bay</t>
  </si>
  <si>
    <t>Byfield</t>
  </si>
  <si>
    <t>Cambridge</t>
  </si>
  <si>
    <t>Canton</t>
  </si>
  <si>
    <t>Carlisle</t>
  </si>
  <si>
    <t>Carver</t>
  </si>
  <si>
    <t>Cataumet</t>
  </si>
  <si>
    <t>Centerville</t>
  </si>
  <si>
    <t>Charlemont</t>
  </si>
  <si>
    <t>Charlestown</t>
  </si>
  <si>
    <t>Charlton</t>
  </si>
  <si>
    <t>Charlton City</t>
  </si>
  <si>
    <t>Charlton Depot</t>
  </si>
  <si>
    <t>Chartley</t>
  </si>
  <si>
    <t>Chatham</t>
  </si>
  <si>
    <t>Chelmsford</t>
  </si>
  <si>
    <t>Chelsea</t>
  </si>
  <si>
    <t>Cherry Valley</t>
  </si>
  <si>
    <t>Cheshire</t>
  </si>
  <si>
    <t>Chester</t>
  </si>
  <si>
    <t>Chesterfield</t>
  </si>
  <si>
    <t>Chestnut Hill</t>
  </si>
  <si>
    <t>Chicopee</t>
  </si>
  <si>
    <t>Chilmark</t>
  </si>
  <si>
    <t>Clinton</t>
  </si>
  <si>
    <t>Cohasset</t>
  </si>
  <si>
    <t>Colrain</t>
  </si>
  <si>
    <t>Concord</t>
  </si>
  <si>
    <t>Conway</t>
  </si>
  <si>
    <t>Cotuit</t>
  </si>
  <si>
    <t>Cummaquid</t>
  </si>
  <si>
    <t>Cummington</t>
  </si>
  <si>
    <t>Cuttyhunk</t>
  </si>
  <si>
    <t>Dalton</t>
  </si>
  <si>
    <t>Danvers</t>
  </si>
  <si>
    <t>Dartmouth</t>
  </si>
  <si>
    <t>Dedham</t>
  </si>
  <si>
    <t>Deerfield</t>
  </si>
  <si>
    <t>Dennis</t>
  </si>
  <si>
    <t>Dennis Port</t>
  </si>
  <si>
    <t>Devens</t>
  </si>
  <si>
    <t>Dighton</t>
  </si>
  <si>
    <t>Dorchester</t>
  </si>
  <si>
    <t>Dorchester Center</t>
  </si>
  <si>
    <t>Douglas</t>
  </si>
  <si>
    <t>Dover</t>
  </si>
  <si>
    <t>Dracut</t>
  </si>
  <si>
    <t>Drury</t>
  </si>
  <si>
    <t>Dudley</t>
  </si>
  <si>
    <t>Dunstable</t>
  </si>
  <si>
    <t>Duxbury</t>
  </si>
  <si>
    <t>East Boston</t>
  </si>
  <si>
    <t>East Bridgewater</t>
  </si>
  <si>
    <t>East Brookfield</t>
  </si>
  <si>
    <t>East Dennis</t>
  </si>
  <si>
    <t>East Falmouth</t>
  </si>
  <si>
    <t>East Freetown</t>
  </si>
  <si>
    <t>East Longmeadow</t>
  </si>
  <si>
    <t>East Mansfield</t>
  </si>
  <si>
    <t>East Orleans</t>
  </si>
  <si>
    <t>East Otis</t>
  </si>
  <si>
    <t>East Princeton</t>
  </si>
  <si>
    <t>East Sandwich</t>
  </si>
  <si>
    <t>East Taunton</t>
  </si>
  <si>
    <t>East Templeton</t>
  </si>
  <si>
    <t>East Walpole</t>
  </si>
  <si>
    <t>East Wareham</t>
  </si>
  <si>
    <t>East Weymouth</t>
  </si>
  <si>
    <t>Eastham</t>
  </si>
  <si>
    <t>Easthampton</t>
  </si>
  <si>
    <t>Easton</t>
  </si>
  <si>
    <t>Edgartown</t>
  </si>
  <si>
    <t>Elmwood</t>
  </si>
  <si>
    <t>Erving</t>
  </si>
  <si>
    <t>Essex</t>
  </si>
  <si>
    <t>Everett</t>
  </si>
  <si>
    <t>Fairhaven</t>
  </si>
  <si>
    <t>Falmouth</t>
  </si>
  <si>
    <t>Fayville</t>
  </si>
  <si>
    <t>Feeding Hills</t>
  </si>
  <si>
    <t>Fiskdale</t>
  </si>
  <si>
    <t>Fitchburg</t>
  </si>
  <si>
    <t>Florence</t>
  </si>
  <si>
    <t>Forestdale</t>
  </si>
  <si>
    <t>Foxboro</t>
  </si>
  <si>
    <t>Framingham</t>
  </si>
  <si>
    <t>Franklin</t>
  </si>
  <si>
    <t>Gardner</t>
  </si>
  <si>
    <t>Georgetown</t>
  </si>
  <si>
    <t>Gilbertville</t>
  </si>
  <si>
    <t>Gill</t>
  </si>
  <si>
    <t>Glendale</t>
  </si>
  <si>
    <t>Gloucester</t>
  </si>
  <si>
    <t>Goshen</t>
  </si>
  <si>
    <t>Grafton</t>
  </si>
  <si>
    <t>Granby</t>
  </si>
  <si>
    <t>Granville</t>
  </si>
  <si>
    <t>Great Barrington</t>
  </si>
  <si>
    <t>Green Harbor</t>
  </si>
  <si>
    <t>Greenbush</t>
  </si>
  <si>
    <t>Greenfield</t>
  </si>
  <si>
    <t>Groton</t>
  </si>
  <si>
    <t>Groveland</t>
  </si>
  <si>
    <t>Hadley</t>
  </si>
  <si>
    <t>Halifax</t>
  </si>
  <si>
    <t>Hamilton</t>
  </si>
  <si>
    <t>Hampden</t>
  </si>
  <si>
    <t>Hanover</t>
  </si>
  <si>
    <t>Hanscom Afb</t>
  </si>
  <si>
    <t>Hanson</t>
  </si>
  <si>
    <t>Hardwick</t>
  </si>
  <si>
    <t>Harvard</t>
  </si>
  <si>
    <t>Harwich</t>
  </si>
  <si>
    <t>Harwich Port</t>
  </si>
  <si>
    <t>Hatfield</t>
  </si>
  <si>
    <t>Hathorne</t>
  </si>
  <si>
    <t>Haverhill</t>
  </si>
  <si>
    <t>Haydenville</t>
  </si>
  <si>
    <t>Heath</t>
  </si>
  <si>
    <t>Hingham</t>
  </si>
  <si>
    <t>Hinsdale</t>
  </si>
  <si>
    <t>Holbrook</t>
  </si>
  <si>
    <t>Holden</t>
  </si>
  <si>
    <t>Holland</t>
  </si>
  <si>
    <t>Holliston</t>
  </si>
  <si>
    <t>Holyoke</t>
  </si>
  <si>
    <t>Hopedale</t>
  </si>
  <si>
    <t>Hopkinton</t>
  </si>
  <si>
    <t>Housatonic</t>
  </si>
  <si>
    <t>Hubbardston</t>
  </si>
  <si>
    <t>Hudson</t>
  </si>
  <si>
    <t>Hull</t>
  </si>
  <si>
    <t>Humarock</t>
  </si>
  <si>
    <t>Huntington</t>
  </si>
  <si>
    <t>Hyannis</t>
  </si>
  <si>
    <t>Hyannis Port</t>
  </si>
  <si>
    <t>Hyde Park</t>
  </si>
  <si>
    <t>Indian Orchard</t>
  </si>
  <si>
    <t>Ipswich</t>
  </si>
  <si>
    <t>Jamaica Plain</t>
  </si>
  <si>
    <t>Jefferson</t>
  </si>
  <si>
    <t>Kingston</t>
  </si>
  <si>
    <t>Lake Pleasant</t>
  </si>
  <si>
    <t>Lakeville</t>
  </si>
  <si>
    <t>Lancaster</t>
  </si>
  <si>
    <t>Lanesboro</t>
  </si>
  <si>
    <t>Lawrence</t>
  </si>
  <si>
    <t>Lee</t>
  </si>
  <si>
    <t>Leeds</t>
  </si>
  <si>
    <t>Leicester</t>
  </si>
  <si>
    <t>Lenox</t>
  </si>
  <si>
    <t>Lenox Dale</t>
  </si>
  <si>
    <t>Leominster</t>
  </si>
  <si>
    <t>Leverett</t>
  </si>
  <si>
    <t>Lexington</t>
  </si>
  <si>
    <t>Lincoln</t>
  </si>
  <si>
    <t>Linwood</t>
  </si>
  <si>
    <t>Littleton</t>
  </si>
  <si>
    <t>Longmeadow</t>
  </si>
  <si>
    <t>Lowell</t>
  </si>
  <si>
    <t>Ludlow</t>
  </si>
  <si>
    <t>Lunenburg</t>
  </si>
  <si>
    <t>Lynn</t>
  </si>
  <si>
    <t>Lynnfield</t>
  </si>
  <si>
    <t>Malden</t>
  </si>
  <si>
    <t>Manchaug</t>
  </si>
  <si>
    <t>Manchester</t>
  </si>
  <si>
    <t>Manomet</t>
  </si>
  <si>
    <t>Mansfield</t>
  </si>
  <si>
    <t>Marblehead</t>
  </si>
  <si>
    <t>Marion</t>
  </si>
  <si>
    <t>Marlborough</t>
  </si>
  <si>
    <t>Marshfield</t>
  </si>
  <si>
    <t>Marshfield Hills</t>
  </si>
  <si>
    <t>Marstons Mills</t>
  </si>
  <si>
    <t>Mashpee</t>
  </si>
  <si>
    <t>Mattapan</t>
  </si>
  <si>
    <t>Mattapoisett</t>
  </si>
  <si>
    <t>Maynard</t>
  </si>
  <si>
    <t>Medfield</t>
  </si>
  <si>
    <t>Medford</t>
  </si>
  <si>
    <t>Medway</t>
  </si>
  <si>
    <t>Melrose</t>
  </si>
  <si>
    <t>Mendon</t>
  </si>
  <si>
    <t>Menemsha</t>
  </si>
  <si>
    <t>Merrimac</t>
  </si>
  <si>
    <t>Methuen</t>
  </si>
  <si>
    <t>Middleboro</t>
  </si>
  <si>
    <t>Middlefield</t>
  </si>
  <si>
    <t>Middleton</t>
  </si>
  <si>
    <t>Milford</t>
  </si>
  <si>
    <t>Mill River</t>
  </si>
  <si>
    <t>Millbury</t>
  </si>
  <si>
    <t>Millers Falls</t>
  </si>
  <si>
    <t>Millis</t>
  </si>
  <si>
    <t>Millville</t>
  </si>
  <si>
    <t>Milton</t>
  </si>
  <si>
    <t>Milton Village</t>
  </si>
  <si>
    <t>Minot</t>
  </si>
  <si>
    <t>Monponsett</t>
  </si>
  <si>
    <t>Monroe Bridge</t>
  </si>
  <si>
    <t>Monson</t>
  </si>
  <si>
    <t>Montague</t>
  </si>
  <si>
    <t>Monterey</t>
  </si>
  <si>
    <t>Monument Beach</t>
  </si>
  <si>
    <t>Nahant</t>
  </si>
  <si>
    <t>Nantucket</t>
  </si>
  <si>
    <t>Natick</t>
  </si>
  <si>
    <t>Needham</t>
  </si>
  <si>
    <t>Needham Heights</t>
  </si>
  <si>
    <t>New Braintree</t>
  </si>
  <si>
    <t>New Salem</t>
  </si>
  <si>
    <t>New Town</t>
  </si>
  <si>
    <t>Newbury</t>
  </si>
  <si>
    <t>Newburyport</t>
  </si>
  <si>
    <t>Newton</t>
  </si>
  <si>
    <t>Newton Center</t>
  </si>
  <si>
    <t>Newton Highlands</t>
  </si>
  <si>
    <t>Newton Lower Falls</t>
  </si>
  <si>
    <t>Newton Upper Falls</t>
  </si>
  <si>
    <t>Newtonville</t>
  </si>
  <si>
    <t>Nonantum</t>
  </si>
  <si>
    <t>Norfolk</t>
  </si>
  <si>
    <t>North Adams</t>
  </si>
  <si>
    <t>North Amherst</t>
  </si>
  <si>
    <t>North Andover</t>
  </si>
  <si>
    <t>North Attleboro</t>
  </si>
  <si>
    <t>North Billerica</t>
  </si>
  <si>
    <t>North Brookfield</t>
  </si>
  <si>
    <t>North Carver</t>
  </si>
  <si>
    <t>North Chatham</t>
  </si>
  <si>
    <t>North Chelmsford</t>
  </si>
  <si>
    <t>North Dartmouth</t>
  </si>
  <si>
    <t>North Dighton</t>
  </si>
  <si>
    <t>North Eastham</t>
  </si>
  <si>
    <t>North Easton</t>
  </si>
  <si>
    <t>North Egremont</t>
  </si>
  <si>
    <t>North Falmouth</t>
  </si>
  <si>
    <t>North Grafton</t>
  </si>
  <si>
    <t>North Hatfield</t>
  </si>
  <si>
    <t>North Marshfield</t>
  </si>
  <si>
    <t>North Oxford</t>
  </si>
  <si>
    <t>North Pembroke</t>
  </si>
  <si>
    <t>North Reading</t>
  </si>
  <si>
    <t>North Scituate</t>
  </si>
  <si>
    <t>North Truro</t>
  </si>
  <si>
    <t>North Uxbridge</t>
  </si>
  <si>
    <t>North Waltham</t>
  </si>
  <si>
    <t>North Weymouth</t>
  </si>
  <si>
    <t>Northampton</t>
  </si>
  <si>
    <t>Northborough</t>
  </si>
  <si>
    <t>Northbridge</t>
  </si>
  <si>
    <t>Northfield</t>
  </si>
  <si>
    <t>Norton</t>
  </si>
  <si>
    <t>Norwell</t>
  </si>
  <si>
    <t>Norwood</t>
  </si>
  <si>
    <t>Nutting Lake</t>
  </si>
  <si>
    <t>Oak Bluffs</t>
  </si>
  <si>
    <t>Oakham</t>
  </si>
  <si>
    <t>Ocean Bluff</t>
  </si>
  <si>
    <t>Onset</t>
  </si>
  <si>
    <t>Orange</t>
  </si>
  <si>
    <t>Orleans</t>
  </si>
  <si>
    <t>Osterville</t>
  </si>
  <si>
    <t>Otis</t>
  </si>
  <si>
    <t>Oxford</t>
  </si>
  <si>
    <t>Palmer</t>
  </si>
  <si>
    <t>Paxton</t>
  </si>
  <si>
    <t>Peabody</t>
  </si>
  <si>
    <t>Pembroke</t>
  </si>
  <si>
    <t>Pepperell</t>
  </si>
  <si>
    <t>Petersham</t>
  </si>
  <si>
    <t>Pinehurst</t>
  </si>
  <si>
    <t>Pittsfield</t>
  </si>
  <si>
    <t>Plainfield</t>
  </si>
  <si>
    <t>Plainville</t>
  </si>
  <si>
    <t>Plymouth</t>
  </si>
  <si>
    <t>Plympton</t>
  </si>
  <si>
    <t>Pocasset</t>
  </si>
  <si>
    <t>Prides Crossing</t>
  </si>
  <si>
    <t>Princeton</t>
  </si>
  <si>
    <t>Provincetown</t>
  </si>
  <si>
    <t>Quincy</t>
  </si>
  <si>
    <t>Randolph</t>
  </si>
  <si>
    <t>Raynham</t>
  </si>
  <si>
    <t>Raynham Center</t>
  </si>
  <si>
    <t>Reading</t>
  </si>
  <si>
    <t>Readville</t>
  </si>
  <si>
    <t>Rehoboth</t>
  </si>
  <si>
    <t>Revere</t>
  </si>
  <si>
    <t>Richmond</t>
  </si>
  <si>
    <t>Rochdale</t>
  </si>
  <si>
    <t>Rochester</t>
  </si>
  <si>
    <t>Rockland</t>
  </si>
  <si>
    <t>Rockport</t>
  </si>
  <si>
    <t>Roslindale</t>
  </si>
  <si>
    <t>Rowe</t>
  </si>
  <si>
    <t>Rowley</t>
  </si>
  <si>
    <t>Roxbury</t>
  </si>
  <si>
    <t>Roxbury Crossing</t>
  </si>
  <si>
    <t>Royalston</t>
  </si>
  <si>
    <t>Russell</t>
  </si>
  <si>
    <t>Rutland</t>
  </si>
  <si>
    <t>Sagamore</t>
  </si>
  <si>
    <t>Sagamore Beach</t>
  </si>
  <si>
    <t>Salem</t>
  </si>
  <si>
    <t>Salisbury</t>
  </si>
  <si>
    <t>Sandisfield</t>
  </si>
  <si>
    <t>Sandwich</t>
  </si>
  <si>
    <t>Saugus</t>
  </si>
  <si>
    <t>Savoy</t>
  </si>
  <si>
    <t>Scituate</t>
  </si>
  <si>
    <t>Seekonk</t>
  </si>
  <si>
    <t>Sharon</t>
  </si>
  <si>
    <t>Sheffield</t>
  </si>
  <si>
    <t>Shelburne Falls</t>
  </si>
  <si>
    <t>Sheldonville</t>
  </si>
  <si>
    <t>Sherborn</t>
  </si>
  <si>
    <t>Shirley</t>
  </si>
  <si>
    <t>Shrewsbury</t>
  </si>
  <si>
    <t>Shutesbury</t>
  </si>
  <si>
    <t>Siasconset</t>
  </si>
  <si>
    <t>Silver Beach</t>
  </si>
  <si>
    <t>Somerset</t>
  </si>
  <si>
    <t>Somerville</t>
  </si>
  <si>
    <t>South Barre</t>
  </si>
  <si>
    <t>South Carver</t>
  </si>
  <si>
    <t>South Chatham</t>
  </si>
  <si>
    <t>South Dartmouth</t>
  </si>
  <si>
    <t>South Deerfield</t>
  </si>
  <si>
    <t>South Dennis</t>
  </si>
  <si>
    <t>South Easton</t>
  </si>
  <si>
    <t>South Egremont</t>
  </si>
  <si>
    <t>South Grafton</t>
  </si>
  <si>
    <t>South Hadley</t>
  </si>
  <si>
    <t>South Hamilton</t>
  </si>
  <si>
    <t>South Harwich</t>
  </si>
  <si>
    <t>South Lancaster</t>
  </si>
  <si>
    <t>South Lee</t>
  </si>
  <si>
    <t>South Orleans</t>
  </si>
  <si>
    <t>South Walpole</t>
  </si>
  <si>
    <t>South Wellfleet</t>
  </si>
  <si>
    <t>South Weymouth</t>
  </si>
  <si>
    <t>South Yarmouth</t>
  </si>
  <si>
    <t>Southampton</t>
  </si>
  <si>
    <t>Southborough</t>
  </si>
  <si>
    <t>Southbridge</t>
  </si>
  <si>
    <t>Southfield</t>
  </si>
  <si>
    <t>Southwick</t>
  </si>
  <si>
    <t>Spencer</t>
  </si>
  <si>
    <t>Springfield</t>
  </si>
  <si>
    <t>Sterling</t>
  </si>
  <si>
    <t>Still River</t>
  </si>
  <si>
    <t>Stockbridge</t>
  </si>
  <si>
    <t>Stoneham</t>
  </si>
  <si>
    <t>Stoughton</t>
  </si>
  <si>
    <t>Stow</t>
  </si>
  <si>
    <t>Sturbridge</t>
  </si>
  <si>
    <t>Sudbury</t>
  </si>
  <si>
    <t>Sunderland</t>
  </si>
  <si>
    <t>Sutton</t>
  </si>
  <si>
    <t>Swampscott</t>
  </si>
  <si>
    <t>Swansea</t>
  </si>
  <si>
    <t>Taunton</t>
  </si>
  <si>
    <t>Templeton</t>
  </si>
  <si>
    <t>Tewksbury</t>
  </si>
  <si>
    <t>Thorndike</t>
  </si>
  <si>
    <t>Three Rivers</t>
  </si>
  <si>
    <t>Topsfield</t>
  </si>
  <si>
    <t>Townsend</t>
  </si>
  <si>
    <t>Truro</t>
  </si>
  <si>
    <t>Turners Falls</t>
  </si>
  <si>
    <t>Tyngsboro</t>
  </si>
  <si>
    <t>Tyringham</t>
  </si>
  <si>
    <t>Upton</t>
  </si>
  <si>
    <t>Uxbridge</t>
  </si>
  <si>
    <t>Village Of Nagog Woods</t>
  </si>
  <si>
    <t>Vineyard Haven</t>
  </si>
  <si>
    <t>Waban</t>
  </si>
  <si>
    <t>Wakefield</t>
  </si>
  <si>
    <t>Wales</t>
  </si>
  <si>
    <t>Walpole</t>
  </si>
  <si>
    <t>Waltham</t>
  </si>
  <si>
    <t>Ware</t>
  </si>
  <si>
    <t>Wareham</t>
  </si>
  <si>
    <t>Warren</t>
  </si>
  <si>
    <t>Warwick</t>
  </si>
  <si>
    <t>Watertown</t>
  </si>
  <si>
    <t>Waverley</t>
  </si>
  <si>
    <t>Wayland</t>
  </si>
  <si>
    <t>Webster</t>
  </si>
  <si>
    <t>Wellesley</t>
  </si>
  <si>
    <t>Wellesley Hills</t>
  </si>
  <si>
    <t>Wellfleet</t>
  </si>
  <si>
    <t>Wendell</t>
  </si>
  <si>
    <t>Wendell Depot</t>
  </si>
  <si>
    <t>Wenham</t>
  </si>
  <si>
    <t>West Barnstable</t>
  </si>
  <si>
    <t>West Boxford</t>
  </si>
  <si>
    <t>West Boylston</t>
  </si>
  <si>
    <t>West Bridgewater</t>
  </si>
  <si>
    <t>West Brookfield</t>
  </si>
  <si>
    <t>West Chatham</t>
  </si>
  <si>
    <t>West Chesterfield</t>
  </si>
  <si>
    <t>West Chop</t>
  </si>
  <si>
    <t>West Dennis</t>
  </si>
  <si>
    <t>West Falmouth</t>
  </si>
  <si>
    <t>West Groton</t>
  </si>
  <si>
    <t>West Harwich</t>
  </si>
  <si>
    <t>West Hatfield</t>
  </si>
  <si>
    <t>West Hyannisport</t>
  </si>
  <si>
    <t>West Medford</t>
  </si>
  <si>
    <t>West Millbury</t>
  </si>
  <si>
    <t>West Newbury</t>
  </si>
  <si>
    <t>West Newton</t>
  </si>
  <si>
    <t>West Roxbury</t>
  </si>
  <si>
    <t>West Springfield</t>
  </si>
  <si>
    <t>West Stockbridge</t>
  </si>
  <si>
    <t>West Tisbury</t>
  </si>
  <si>
    <t>West Townsend</t>
  </si>
  <si>
    <t>West Wareham</t>
  </si>
  <si>
    <t>West Warren</t>
  </si>
  <si>
    <t>West Yarmouth</t>
  </si>
  <si>
    <t>Westborough</t>
  </si>
  <si>
    <t>Westfield</t>
  </si>
  <si>
    <t>Westford</t>
  </si>
  <si>
    <t>Westminster</t>
  </si>
  <si>
    <t>Weston</t>
  </si>
  <si>
    <t>Westport</t>
  </si>
  <si>
    <t>Westport Point</t>
  </si>
  <si>
    <t>Westwood</t>
  </si>
  <si>
    <t>Weymouth</t>
  </si>
  <si>
    <t>Whately</t>
  </si>
  <si>
    <t>Wheelwright</t>
  </si>
  <si>
    <t>White Horse Beach</t>
  </si>
  <si>
    <t>Whitinsville</t>
  </si>
  <si>
    <t>Whitman</t>
  </si>
  <si>
    <t>Wilbraham</t>
  </si>
  <si>
    <t>Williamsburg</t>
  </si>
  <si>
    <t>Williamstown</t>
  </si>
  <si>
    <t>Wilmington</t>
  </si>
  <si>
    <t>Winchendon</t>
  </si>
  <si>
    <t>Winchendon Springs</t>
  </si>
  <si>
    <t>Winchester</t>
  </si>
  <si>
    <t>Windsor</t>
  </si>
  <si>
    <t>Winthrop</t>
  </si>
  <si>
    <t>Woburn</t>
  </si>
  <si>
    <t>Woods Hole</t>
  </si>
  <si>
    <t>Woodville</t>
  </si>
  <si>
    <t>Worcester</t>
  </si>
  <si>
    <t>Woronoco</t>
  </si>
  <si>
    <t>Worthington</t>
  </si>
  <si>
    <t>Wrentham</t>
  </si>
  <si>
    <t>Yarmouth Port</t>
  </si>
  <si>
    <t/>
  </si>
  <si>
    <t>Tab 3: Statistics</t>
  </si>
  <si>
    <t>Tab 4: Supplemental</t>
  </si>
  <si>
    <t>Tab 5: Stat and Revenue by Payer</t>
  </si>
  <si>
    <t>Row 500.00: Total (Line 1-19, Column 1-5)</t>
  </si>
  <si>
    <t>Row 500.00: TOTAL (Lines 1 to 13)</t>
  </si>
  <si>
    <t>Row 302.00: Inpatient and Outpatient GPSR  (lines 206 and 207)</t>
  </si>
  <si>
    <t>Column 1.00: Weighted Average Licensed Beds</t>
  </si>
  <si>
    <t>Column 2.00: Weighted Average Available Beds</t>
  </si>
  <si>
    <t>Column 3.00: Weighted Average Staffed Beds</t>
  </si>
  <si>
    <t xml:space="preserve">Column 6.00: Percentage Occupancy </t>
  </si>
  <si>
    <t>Column 1.00: Number of FTEs</t>
  </si>
  <si>
    <t xml:space="preserve">Column 1.00: Total Column 2 to 13 (excluding Column 14) </t>
  </si>
  <si>
    <t>Column 2.00: Medicare Managed</t>
  </si>
  <si>
    <t>Column 3.00: Medicare Non-Managed</t>
  </si>
  <si>
    <t>Column 4.00: Medicaid Managed (MCO)</t>
  </si>
  <si>
    <t>Column 5.00: Medicaid Non-Managed (MMIS/FFS)</t>
  </si>
  <si>
    <t>Column 6.00: Workers Comp</t>
  </si>
  <si>
    <t>Column 7.00: Self-pay</t>
  </si>
  <si>
    <t>Column 8.00: Other Government</t>
  </si>
  <si>
    <t>Column 9.00: Commercial Managed Care</t>
  </si>
  <si>
    <t>Column 10.00: Commercial Non-Managed Care</t>
  </si>
  <si>
    <t>Column 11.00: Other</t>
  </si>
  <si>
    <t>Column 12.00: ConnectorCare</t>
  </si>
  <si>
    <t>Column 13.00: HSN                (Health Safety Net)</t>
  </si>
  <si>
    <t>FY2022</t>
  </si>
  <si>
    <t>Anna Jaques Hospital</t>
  </si>
  <si>
    <t>Athol Memorial Hospital</t>
  </si>
  <si>
    <t>Baystate Franklin Medical Center</t>
  </si>
  <si>
    <t>Baystate Medical Center</t>
  </si>
  <si>
    <t>Baystate Noble Hospital</t>
  </si>
  <si>
    <t>Baystate Wing Hospital</t>
  </si>
  <si>
    <t>Berkshire Medical Center</t>
  </si>
  <si>
    <t>Beth Israel Deaconess Hospital - Milton</t>
  </si>
  <si>
    <t>Beth Israel Deaconess Hospital - Needham</t>
  </si>
  <si>
    <t>Beth Israel Deaconess Hospital - Plymouth</t>
  </si>
  <si>
    <t>Beth Israel Deaconess Medical Center</t>
  </si>
  <si>
    <t>Boston Children's Hospital</t>
  </si>
  <si>
    <t>Boston Medical Center</t>
  </si>
  <si>
    <t>Brigham and Women's Faulkner Hospital</t>
  </si>
  <si>
    <t>Brigham and Women's Hospital</t>
  </si>
  <si>
    <t>Cambridge Health Alliance</t>
  </si>
  <si>
    <t>Cape Cod Hospital</t>
  </si>
  <si>
    <t>Cooley Dckinson Hospital</t>
  </si>
  <si>
    <t>Dana-Farber Cancer Institute</t>
  </si>
  <si>
    <t>Emerson Hospital</t>
  </si>
  <si>
    <t>Fairview Hospital</t>
  </si>
  <si>
    <t>Falmouth Hospital</t>
  </si>
  <si>
    <t>Harrington Memorial Hospital</t>
  </si>
  <si>
    <t>HealthAlliance Clinton</t>
  </si>
  <si>
    <t>Heywood Hospital</t>
  </si>
  <si>
    <t>Holyoke Medical Center</t>
  </si>
  <si>
    <t>Lahey Hospital and Medical Center</t>
  </si>
  <si>
    <t>Lawrence General Hospital</t>
  </si>
  <si>
    <t>Lowell General Hospital</t>
  </si>
  <si>
    <t>Marlborough Hospital</t>
  </si>
  <si>
    <t>Martha's Vineyard Hospital</t>
  </si>
  <si>
    <t>Massachusetts Eye and Ear Infirmary</t>
  </si>
  <si>
    <t>Massachusetts General Hospital</t>
  </si>
  <si>
    <t>Melrose Wakefield Hospital</t>
  </si>
  <si>
    <t>Mercy Medical Center</t>
  </si>
  <si>
    <t>MetroWest Medical Center</t>
  </si>
  <si>
    <t>Milford Regional Medical Center</t>
  </si>
  <si>
    <t>Morton Hospital - A Steward Family Hospital Inc.</t>
  </si>
  <si>
    <t>Mount Auburn Hospital</t>
  </si>
  <si>
    <t>Nantucket Cottage Hospital</t>
  </si>
  <si>
    <t>Nashoba Valley Medical Center - A Steward Family Hospital Inc.</t>
  </si>
  <si>
    <t>New England Baptist Hospital</t>
  </si>
  <si>
    <t>Newton-Wellesley Hospital</t>
  </si>
  <si>
    <t>North Shore Medical Center</t>
  </si>
  <si>
    <t>Northeast Hospital</t>
  </si>
  <si>
    <t>Saint Vincent Hospital</t>
  </si>
  <si>
    <t>Shriners Hospitals for Children Boston</t>
  </si>
  <si>
    <t>Shriners Hospitals for Children Springfield</t>
  </si>
  <si>
    <t>Signature Healthcare Brockton Hospital</t>
  </si>
  <si>
    <t>South Shore Hospital</t>
  </si>
  <si>
    <t>Southcoast Hospitals Group</t>
  </si>
  <si>
    <t>Steward Carney Hospital Inc.</t>
  </si>
  <si>
    <t>Steward Good Samaritan Medical Center</t>
  </si>
  <si>
    <t>Steward Holy Family Hospital Inc.</t>
  </si>
  <si>
    <t>Steward Norwood Hospital Inc.</t>
  </si>
  <si>
    <t>Steward Saint Anne's Hospital Inc.</t>
  </si>
  <si>
    <t>Steward St.Elizabeth's Medical Center</t>
  </si>
  <si>
    <t>Sturdy Memorial Hospital</t>
  </si>
  <si>
    <t>Tufts Medical Center</t>
  </si>
  <si>
    <t>UMass Memorial Medical Center</t>
  </si>
  <si>
    <t>Lahey Health - Winchester Hospital</t>
  </si>
  <si>
    <t>Organization Name</t>
  </si>
  <si>
    <t>Organization Type</t>
  </si>
  <si>
    <t>HHS Org ID</t>
  </si>
  <si>
    <t>Submission Period Year</t>
  </si>
  <si>
    <r>
      <rPr>
        <b/>
        <sz val="8"/>
        <color rgb="FF000000"/>
        <rFont val="Segoe UI"/>
        <family val="2"/>
      </rPr>
      <t xml:space="preserve">Year Ending 
</t>
    </r>
    <r>
      <rPr>
        <b/>
        <sz val="8"/>
        <color rgb="FF000000"/>
        <rFont val="Segoe UI"/>
        <family val="2"/>
      </rPr>
      <t>Date</t>
    </r>
  </si>
  <si>
    <t>Org Quarter</t>
  </si>
  <si>
    <t>Number Of Months</t>
  </si>
  <si>
    <t>Quarter Range</t>
  </si>
  <si>
    <t>Cash and Cash Equivalents</t>
  </si>
  <si>
    <t>Short Term Investments</t>
  </si>
  <si>
    <t>Current Assets Whose Use is Limited</t>
  </si>
  <si>
    <t>Net Patient Accounts Receivable</t>
  </si>
  <si>
    <t>Receivables Due From Affiliates</t>
  </si>
  <si>
    <t>Third Party Settlements</t>
  </si>
  <si>
    <t>Other Current Assets</t>
  </si>
  <si>
    <t>Total Current Assets</t>
  </si>
  <si>
    <t>Non Current Assets Whose Use is Limited</t>
  </si>
  <si>
    <t>Contribution Receivables</t>
  </si>
  <si>
    <t>Interest in Net Assets</t>
  </si>
  <si>
    <t>Investment in Affiliates</t>
  </si>
  <si>
    <t>Gross Property Plant and Equipment</t>
  </si>
  <si>
    <t>Less Accumulated Depreciation</t>
  </si>
  <si>
    <t>Net Property Plant and Equipment</t>
  </si>
  <si>
    <t>Other Non Current Assets</t>
  </si>
  <si>
    <t>Total Non Current Assets</t>
  </si>
  <si>
    <t>Total Assets</t>
  </si>
  <si>
    <t>Current Long Term Debt</t>
  </si>
  <si>
    <t>Estimated Third Party Settlements</t>
  </si>
  <si>
    <t>Current Liabilities Due to Affiliates</t>
  </si>
  <si>
    <t>Other Current Liabilities</t>
  </si>
  <si>
    <t>Total Current Liabilities</t>
  </si>
  <si>
    <t>Long Term Debt Net of Current Portion</t>
  </si>
  <si>
    <t>Non Current Liabilities Due to Affiliates</t>
  </si>
  <si>
    <t>Other Non Current Liabilities</t>
  </si>
  <si>
    <t>Total Non Current Liabilities</t>
  </si>
  <si>
    <t>Total Liabilities</t>
  </si>
  <si>
    <t>Net Unrestricted Assets</t>
  </si>
  <si>
    <t>Net Temporarily Restricted Assets</t>
  </si>
  <si>
    <t>Net Permanently Restricted Assets</t>
  </si>
  <si>
    <t>Total Net Assets or Equity</t>
  </si>
  <si>
    <t>Total Liabilities And Net Assets or Equity</t>
  </si>
  <si>
    <t>Alternative Payment Methods</t>
  </si>
  <si>
    <t>Other Operating Revenue</t>
  </si>
  <si>
    <t xml:space="preserve">  Other Operating Revenue: Federal COVID-19 Relief Funds</t>
  </si>
  <si>
    <t xml:space="preserve">     Other Operating Revenue: State &amp; Other COVID-19 Relief Funds</t>
  </si>
  <si>
    <t>Net Assets Released From Restrictions Used for Operations</t>
  </si>
  <si>
    <t>Investment Income</t>
  </si>
  <si>
    <t>Net Contribution Revenue</t>
  </si>
  <si>
    <t>Unrealized Gains/Losses</t>
  </si>
  <si>
    <t>Non Operating Gains Losses</t>
  </si>
  <si>
    <t>Other Non-Operating Revenue</t>
  </si>
  <si>
    <t>Total Non Operating Revenue</t>
  </si>
  <si>
    <t>Total Unrestricted Revenue Gains and Other Support</t>
  </si>
  <si>
    <t>Salary and Benefit Expense</t>
  </si>
  <si>
    <t>Outside Medical and Pharmacy Services</t>
  </si>
  <si>
    <t>Depreciation and Amortization Expense</t>
  </si>
  <si>
    <t>Interest Expense</t>
  </si>
  <si>
    <t>Health Safety Net Assessment</t>
  </si>
  <si>
    <t>Other Operating Expenses</t>
  </si>
  <si>
    <t>Net Nonrecurring Gains and Losses</t>
  </si>
  <si>
    <t>Total Expenses Including Nonrecurring Gains Losses</t>
  </si>
  <si>
    <t>Total Excess of Revenue Gains and Other Support Over Expenses</t>
  </si>
  <si>
    <t>Transfers from to Parent and Affiliates</t>
  </si>
  <si>
    <t>Other Changes in Unrestricted Net Assets</t>
  </si>
  <si>
    <t>Sub Total Increase / Decrease in Unrestricted Net Assets</t>
  </si>
  <si>
    <t>Changes in Unrestricted Assets Related to Pension Activities</t>
  </si>
  <si>
    <t>Changes in Accounting Principles</t>
  </si>
  <si>
    <t>Total Increase or Decrease in Unrestricted Net Assets</t>
  </si>
  <si>
    <t xml:space="preserve">FINANCIAL METRICS (With COVID-19 Relief Funds)
Operating Margin </t>
  </si>
  <si>
    <r>
      <rPr>
        <b/>
        <sz val="8"/>
        <color rgb="FF000000"/>
        <rFont val="Segoe UI"/>
        <family val="2"/>
      </rPr>
      <t xml:space="preserve">FINANCIAL METRICS (With COVID-19 Relief Funds) 
</t>
    </r>
    <r>
      <rPr>
        <b/>
        <sz val="8"/>
        <color rgb="FF000000"/>
        <rFont val="Segoe UI"/>
        <family val="2"/>
      </rPr>
      <t xml:space="preserve">Non Operating Margin </t>
    </r>
  </si>
  <si>
    <t xml:space="preserve"> FINANCIAL METRICS (With COVID-19 Relief Funds)
Total Margin</t>
  </si>
  <si>
    <t xml:space="preserve"> FINANCIAL METRICS (With COVID-19 Relief Funds)
Current Ratio</t>
  </si>
  <si>
    <t xml:space="preserve"> FINANCIAL METRICS (With COVID-19 Relief Funds)
Days in Accounts Receivable</t>
  </si>
  <si>
    <t xml:space="preserve"> FINANCIAL METRICS (With COVID-19 Relief Funds)
Average Payment Period</t>
  </si>
  <si>
    <t xml:space="preserve"> FINANCIAL METRICS (With COVID-19 Relief Funds)
Debt Service Coverage Ratio</t>
  </si>
  <si>
    <t xml:space="preserve"> FINANCIAL METRICS (With COVID-19 Relief Funds)
Cash Flow to Total Debt</t>
  </si>
  <si>
    <t xml:space="preserve"> FINANCIAL METRICS (With COVID-19 Relief Funds)
Equity Financing Ratio </t>
  </si>
  <si>
    <t xml:space="preserve"> FINANCIAL METRICS (With COVID-19 Relief Funds)
Average Age of Plant</t>
  </si>
  <si>
    <r>
      <rPr>
        <b/>
        <sz val="8"/>
        <color rgb="FF000000"/>
        <rFont val="Segoe UI"/>
        <family val="2"/>
      </rPr>
      <t xml:space="preserve">FINANCIAL METRICS (With COVID-19 Relief Funds) 
</t>
    </r>
    <r>
      <rPr>
        <b/>
        <sz val="8"/>
        <color rgb="FF000000"/>
        <rFont val="Segoe UI"/>
        <family val="2"/>
      </rPr>
      <t>Days Cash on Hand</t>
    </r>
  </si>
  <si>
    <r>
      <rPr>
        <b/>
        <sz val="8"/>
        <color rgb="FF000000"/>
        <rFont val="Segoe UI"/>
        <family val="2"/>
      </rPr>
      <t xml:space="preserve">FINANCIAL METRICS (With COVID-19 Relief Funds)
</t>
    </r>
    <r>
      <rPr>
        <b/>
        <sz val="8"/>
        <color rgb="FF000000"/>
        <rFont val="Segoe UI"/>
        <family val="2"/>
      </rPr>
      <t>Long Term Debt to Total Capitalization</t>
    </r>
  </si>
  <si>
    <t xml:space="preserve"> FINANCIAL METRICS (Without COVID-19 Relief Funds) Total Excess of Revenue, Gains and Other Support Over Expenses (Without COVID-19 Relief Funds)</t>
  </si>
  <si>
    <t xml:space="preserve"> FINANCIAL METRICS (Without COVID-19 Relief Funds) Operating Margin (Without COVID-19 Relief Funds)</t>
  </si>
  <si>
    <t xml:space="preserve"> FINANCIAL METRICS (Without COVID-19 Relief Funds) Non-Operating Margin (Without COVID-19 Relief Funds)</t>
  </si>
  <si>
    <t xml:space="preserve"> FINANCIAL METRICS (Without COVID-19 Relief Funds) Total Margin (Without COVID-19 Relief Funds)</t>
  </si>
  <si>
    <t>Steward Carney Hospital</t>
  </si>
  <si>
    <t>AcuteHospital</t>
  </si>
  <si>
    <t>Dec 31</t>
  </si>
  <si>
    <t>Steward Holy Family Hospital</t>
  </si>
  <si>
    <t>Steward Norwood Hospital</t>
  </si>
  <si>
    <t>Steward Saint Anne's Hospital</t>
  </si>
  <si>
    <t>Steward St. Elizabeth's Medical Center</t>
  </si>
  <si>
    <t>Nashoba Valley Medical Center</t>
  </si>
  <si>
    <t>Morton Hospital</t>
  </si>
  <si>
    <t>Sep 30</t>
  </si>
  <si>
    <r>
      <rPr>
        <sz val="8"/>
        <color rgb="FF000000"/>
        <rFont val="Segoe UI"/>
        <family val="2"/>
      </rPr>
      <t xml:space="preserve">10/01/2021-09/30/2022
</t>
    </r>
  </si>
  <si>
    <t>Cooley Dickinson Hospital</t>
  </si>
  <si>
    <r>
      <rPr>
        <sz val="8"/>
        <color rgb="FF000000"/>
        <rFont val="Segoe UI"/>
        <family val="2"/>
      </rPr>
      <t xml:space="preserve">01/01/2022-12/31/2022
</t>
    </r>
  </si>
  <si>
    <t>HealthAlliance-Clinton Hospital</t>
  </si>
  <si>
    <t>Melrose-Wakefield Healthcare</t>
  </si>
  <si>
    <t>Jun 30</t>
  </si>
  <si>
    <r>
      <rPr>
        <sz val="8"/>
        <color rgb="FF000000"/>
        <rFont val="Segoe UI"/>
        <family val="2"/>
      </rPr>
      <t xml:space="preserve">07/01/2021-06/30/2022
</t>
    </r>
  </si>
  <si>
    <t>Lahey Hospital &amp; Medical Center</t>
  </si>
  <si>
    <t>Winchester Hospital</t>
  </si>
  <si>
    <r>
      <rPr>
        <sz val="8"/>
        <color rgb="FF000000"/>
        <rFont val="Segoe UI"/>
        <family val="2"/>
      </rPr>
      <t xml:space="preserve">10/01/2020-09/30/2021
</t>
    </r>
  </si>
  <si>
    <r>
      <rPr>
        <sz val="8"/>
        <color rgb="FF000000"/>
        <rFont val="Segoe UI"/>
        <family val="2"/>
      </rPr>
      <t xml:space="preserve">01/01/2021-12/31/2021
</t>
    </r>
  </si>
  <si>
    <r>
      <rPr>
        <sz val="8"/>
        <color rgb="FF000000"/>
        <rFont val="Segoe UI"/>
        <family val="2"/>
      </rPr>
      <t xml:space="preserve">07/01/2020-06/30/2021
</t>
    </r>
  </si>
  <si>
    <r>
      <rPr>
        <sz val="8"/>
        <color rgb="FF000000"/>
        <rFont val="Segoe UI"/>
        <family val="2"/>
      </rPr>
      <t xml:space="preserve">10/01/2019-09/30/2020
</t>
    </r>
  </si>
  <si>
    <r>
      <rPr>
        <sz val="8"/>
        <color rgb="FF000000"/>
        <rFont val="Segoe UI"/>
        <family val="2"/>
      </rPr>
      <t xml:space="preserve">01/01/2020-12/31/2020
</t>
    </r>
  </si>
  <si>
    <r>
      <rPr>
        <sz val="8"/>
        <color rgb="FF000000"/>
        <rFont val="Segoe UI"/>
        <family val="2"/>
      </rPr>
      <t xml:space="preserve">07/01/2019-06/30/2020
</t>
    </r>
  </si>
  <si>
    <r>
      <rPr>
        <sz val="8"/>
        <color rgb="FF000000"/>
        <rFont val="Segoe UI"/>
        <family val="2"/>
      </rPr>
      <t xml:space="preserve">10/01/2018-09/30/2019
</t>
    </r>
  </si>
  <si>
    <r>
      <rPr>
        <sz val="8"/>
        <color rgb="FF000000"/>
        <rFont val="Segoe UI"/>
        <family val="2"/>
      </rPr>
      <t xml:space="preserve">07/01/2018-06/30/2019
</t>
    </r>
  </si>
  <si>
    <r>
      <rPr>
        <sz val="8"/>
        <color rgb="FF000000"/>
        <rFont val="Segoe UI"/>
        <family val="2"/>
      </rPr>
      <t xml:space="preserve">01/01/2019-12/31/2019
</t>
    </r>
  </si>
  <si>
    <r>
      <rPr>
        <sz val="8"/>
        <color rgb="FF000000"/>
        <rFont val="Segoe UI"/>
        <family val="2"/>
      </rPr>
      <t xml:space="preserve">10/01/2017-09/30/2018
</t>
    </r>
  </si>
  <si>
    <r>
      <rPr>
        <sz val="8"/>
        <color rgb="FF000000"/>
        <rFont val="Segoe UI"/>
        <family val="2"/>
      </rPr>
      <t xml:space="preserve">07/01/2017-06/30/2018
</t>
    </r>
  </si>
  <si>
    <r>
      <rPr>
        <sz val="8"/>
        <color rgb="FF000000"/>
        <rFont val="Segoe UI"/>
        <family val="2"/>
      </rPr>
      <t xml:space="preserve">01/01/2018-12/31/2018
</t>
    </r>
  </si>
  <si>
    <t>IdOrgHosp</t>
  </si>
  <si>
    <t>aprdrg30</t>
  </si>
  <si>
    <t>Hospital</t>
  </si>
  <si>
    <t>Large_Region</t>
  </si>
  <si>
    <t>HospDRGRegion_discharges</t>
  </si>
  <si>
    <t>drgRegion_discharges</t>
  </si>
  <si>
    <t>DRGPercent_of_Region</t>
  </si>
  <si>
    <t>hosp_discharges</t>
  </si>
  <si>
    <t>Region_discharges</t>
  </si>
  <si>
    <t>drg_rank</t>
  </si>
  <si>
    <t>DRG_Abbrv_Name</t>
  </si>
  <si>
    <t>Neonate birthwt &gt;2499g, normal newborn or neonate w other problem</t>
  </si>
  <si>
    <t>Septicemia &amp; disseminated infections</t>
  </si>
  <si>
    <t>Vaginal delivery</t>
  </si>
  <si>
    <t>Bipolar disorders</t>
  </si>
  <si>
    <t>Major depressive disorders &amp; other/unspecified psychoses</t>
  </si>
  <si>
    <t>Cesarean delivery</t>
  </si>
  <si>
    <t>Major respiratory infections &amp; inflammations</t>
  </si>
  <si>
    <t>Heart failure</t>
  </si>
  <si>
    <t>Depression except major depressive disorder</t>
  </si>
  <si>
    <t>Knee joint replacement</t>
  </si>
  <si>
    <t>Chronic obstructive pulmonary disease</t>
  </si>
  <si>
    <t>Cardiac arrhythmia &amp; conduction disorders</t>
  </si>
  <si>
    <t>Hip joint replacement</t>
  </si>
  <si>
    <t>Other pneumonia</t>
  </si>
  <si>
    <t>Kidney &amp; urinary tract infections</t>
  </si>
  <si>
    <t>Alcohol abuse &amp; dependence</t>
  </si>
  <si>
    <t>Cellulitis &amp; other bacterial skin infections</t>
  </si>
  <si>
    <t>CVA &amp; precerebral occlusion w infarct</t>
  </si>
  <si>
    <t>Schizophrenia</t>
  </si>
  <si>
    <t>Other &amp; unspecified gastrointestinal hemorrhage</t>
  </si>
  <si>
    <t>Other back &amp; neck disorders, fractures &amp; injuries</t>
  </si>
  <si>
    <t>Diverticulitis &amp; diverticulosis</t>
  </si>
  <si>
    <t>Renal failure</t>
  </si>
  <si>
    <t>Other digestive system diagnoses</t>
  </si>
  <si>
    <t>Peptic ulcer &amp; gastritis</t>
  </si>
  <si>
    <t>Infectious &amp; parasitic diseases including HIV w O.R. procedure</t>
  </si>
  <si>
    <t>Acute anxiety &amp; delirium states</t>
  </si>
  <si>
    <t>Disorders of pancreas except malignancy</t>
  </si>
  <si>
    <t>Diabetes</t>
  </si>
  <si>
    <t>Hip &amp; femur procedures for trauma except joint replacement</t>
  </si>
  <si>
    <t>Athol Hospital</t>
  </si>
  <si>
    <t>Rehabilitation</t>
  </si>
  <si>
    <t>Pulmonary edema &amp; respiratory failure</t>
  </si>
  <si>
    <t>Intestinal obstruction</t>
  </si>
  <si>
    <t>Electrolyte disorders except hypovolemia related</t>
  </si>
  <si>
    <t>Malfunction, reaction, complic of genitourinary device or proc</t>
  </si>
  <si>
    <t>Non-bacterial gastroenteritis, nausea &amp; vomiting</t>
  </si>
  <si>
    <t>Other musculoskeletal system &amp; connective tissue diagnoses</t>
  </si>
  <si>
    <t>Hypovolemia &amp; related electrolyte disorders</t>
  </si>
  <si>
    <t>Laparoscopic cholecystectomy</t>
  </si>
  <si>
    <t>Poisoning of medicinal agents</t>
  </si>
  <si>
    <t>Percutaneous cardiovascular procedures w AMI</t>
  </si>
  <si>
    <t>Percutaneous cardiovascular procedures w/o AMI</t>
  </si>
  <si>
    <t>Acute myocardial infarction</t>
  </si>
  <si>
    <t>Other vascular procedures</t>
  </si>
  <si>
    <t>Seizure</t>
  </si>
  <si>
    <t>Major small &amp; large bowel procedures</t>
  </si>
  <si>
    <t>Cardiac catheterization w circ disord exc ischemic heart disease</t>
  </si>
  <si>
    <t>Extracranial vascular procedures</t>
  </si>
  <si>
    <t>Moderately extensive procedure unrelated to principal diagnosis</t>
  </si>
  <si>
    <t>Other aftercare &amp; convalescence</t>
  </si>
  <si>
    <t>Other disorders of nervous system</t>
  </si>
  <si>
    <t>Other anemia &amp; disorders of blood &amp; blood-forming organs</t>
  </si>
  <si>
    <t>Peripheral &amp; other vascular disorders</t>
  </si>
  <si>
    <t>Organic mental health disturbances</t>
  </si>
  <si>
    <t>Degenerative nervous system disorders exc mult sclerosis</t>
  </si>
  <si>
    <t>Drug &amp; alcohol abuse or dependence, left against medical advice</t>
  </si>
  <si>
    <t>Alcohol &amp; drug dependence w rehab or rehab/detox therapy</t>
  </si>
  <si>
    <t>Opioid abuse &amp; dependence</t>
  </si>
  <si>
    <t>Adjustment disorders &amp; neuroses except depressive diagnoses</t>
  </si>
  <si>
    <t>Other endocrine disorders</t>
  </si>
  <si>
    <t>Syncope &amp; collapse</t>
  </si>
  <si>
    <t>Nontraumatic stupor &amp; coma</t>
  </si>
  <si>
    <t>Dorsal &amp; lumbar fusion proc except for curvature of back</t>
  </si>
  <si>
    <t>Chemotherapy</t>
  </si>
  <si>
    <t>Craniotomy except for trauma</t>
  </si>
  <si>
    <t>Coronary bypass w/o cardiac cath or percutaneous cardiac procedure</t>
  </si>
  <si>
    <t>Major respiratory &amp; chest procedures</t>
  </si>
  <si>
    <t>Other hepatobiliary, pancreas &amp; abdominal procedures</t>
  </si>
  <si>
    <t>Other antepartum diagnoses</t>
  </si>
  <si>
    <t>Post-operative, post-traumatic, other device infections</t>
  </si>
  <si>
    <t>Knee &amp; lower leg procedures except foot</t>
  </si>
  <si>
    <t>Vaginal delivery w sterilization &amp;/or D&amp;C</t>
  </si>
  <si>
    <t>Beth Israel Deanconess Hospital - Milton</t>
  </si>
  <si>
    <t>Procedures for obesity</t>
  </si>
  <si>
    <t>Pulmonary embolism</t>
  </si>
  <si>
    <t>Bronchiolitis &amp; RSV pneumonia</t>
  </si>
  <si>
    <t>Asthma</t>
  </si>
  <si>
    <t>Malnutrition, failure to thrive &amp; other nutritional disorders</t>
  </si>
  <si>
    <t>Dorsal &amp; lumbar fusion proc for curvature of back</t>
  </si>
  <si>
    <t>Major cardiothoracic repair of heart anomaly</t>
  </si>
  <si>
    <t>Other cardiothoracic procedures</t>
  </si>
  <si>
    <t>Major hematologic/immunologic diag exc sickle cell crisis &amp; coagul</t>
  </si>
  <si>
    <t>Hip &amp; femur procedures for non-trauma except joint replacement</t>
  </si>
  <si>
    <t>Sickle cell anemia crisis</t>
  </si>
  <si>
    <t>Neonate birthwt &gt;2499g w major cardiovascular procedure</t>
  </si>
  <si>
    <t>Inflammatory bowel disease</t>
  </si>
  <si>
    <t>Infections of upper respiratory tract</t>
  </si>
  <si>
    <t>Spinal procedures</t>
  </si>
  <si>
    <t>Viral illness</t>
  </si>
  <si>
    <t>Cardiac valve procedures w/o cardiac catheterization</t>
  </si>
  <si>
    <t>Neonate birthwt &gt;2499g w major anomaly</t>
  </si>
  <si>
    <t>Facial bone procedures except major cranial/facial bone procedures</t>
  </si>
  <si>
    <t>Head trauma w coma &gt;1 hr or hemorrhage</t>
  </si>
  <si>
    <t>Neonate birthwt &gt;2499g w other significant condition</t>
  </si>
  <si>
    <t>Kidney &amp; urinary tract procedures for malignancy</t>
  </si>
  <si>
    <t>Bone marrow transplant</t>
  </si>
  <si>
    <t>Other respiratory &amp; chest procedures</t>
  </si>
  <si>
    <t>Major stomach, esophageal &amp; duodenal procedures</t>
  </si>
  <si>
    <t>Dana-Farber Cancer Center</t>
  </si>
  <si>
    <t>Digestive malignancy</t>
  </si>
  <si>
    <t>Lymphoma, myeloma &amp; non-acute leukemia</t>
  </si>
  <si>
    <t>Nervous system malignancy</t>
  </si>
  <si>
    <t>Signs, symptoms &amp; other factors influencing health status</t>
  </si>
  <si>
    <t>Respiratory malignancy</t>
  </si>
  <si>
    <t>Malignancy of hepatobiliary system &amp; pancreas</t>
  </si>
  <si>
    <t>Shoulder, upper arm &amp; forearm procedures</t>
  </si>
  <si>
    <t>Transient ischemia</t>
  </si>
  <si>
    <t>Alcoholic liver disease</t>
  </si>
  <si>
    <t>Holyoke Hospital</t>
  </si>
  <si>
    <t>Lahey Clinic</t>
  </si>
  <si>
    <t>Other major head &amp; neck procedures</t>
  </si>
  <si>
    <t>Orbital procedures</t>
  </si>
  <si>
    <t>Major cranial/facial bone procedures</t>
  </si>
  <si>
    <t>Other ear, nose, mouth &amp; throat procedures</t>
  </si>
  <si>
    <t>Other nervous system &amp; related procedures</t>
  </si>
  <si>
    <t>Eye procedures except orbit</t>
  </si>
  <si>
    <t>Major larynx &amp; trachea procedures</t>
  </si>
  <si>
    <t>Other ear, nose, mouth,throat &amp; cranial/facial diagnoses</t>
  </si>
  <si>
    <t>Major pancreas, liver &amp; shunt procedures</t>
  </si>
  <si>
    <t>MelroseWakefield Healthcare</t>
  </si>
  <si>
    <t>Mercy Hospital</t>
  </si>
  <si>
    <t>Morton Hospital, A Steward Family Hospital</t>
  </si>
  <si>
    <t>Cervical spinal fusion &amp; other back/neck proc exc disc excis/decomp</t>
  </si>
  <si>
    <t>Intervertebral disc excision &amp; decompression</t>
  </si>
  <si>
    <t>Other musculoskeletal system &amp; connective tissue procedures</t>
  </si>
  <si>
    <t>Procedure w diag of rehab, aftercare or oth contact w health service</t>
  </si>
  <si>
    <t>Shriners Hospitals for Children - Boston</t>
  </si>
  <si>
    <t>Partial thickness burns w or w/o skin graft</t>
  </si>
  <si>
    <t>Major gastrointestinal &amp; peritoneal infections</t>
  </si>
  <si>
    <t>Southcoast Health Systems</t>
  </si>
  <si>
    <t>Childhood behavioral disorders</t>
  </si>
  <si>
    <t>Disorders of gallbladder &amp; biliary tract</t>
  </si>
  <si>
    <t>Major chest &amp; respiratory trauma</t>
  </si>
  <si>
    <t>primary_city</t>
  </si>
  <si>
    <t>hosp_city_Discharges</t>
  </si>
  <si>
    <t>TownandState</t>
  </si>
  <si>
    <t>Tot_Hosp_Discharges</t>
  </si>
  <si>
    <t>zip_rank</t>
  </si>
  <si>
    <t>zip_Discharges</t>
  </si>
  <si>
    <t>hosp_city_Pct</t>
  </si>
  <si>
    <t>Zip_hosp_pct</t>
  </si>
  <si>
    <t>NewburyportMA</t>
  </si>
  <si>
    <t>AmesburyMA</t>
  </si>
  <si>
    <t>HaverhillMA</t>
  </si>
  <si>
    <t>SalisburyMA</t>
  </si>
  <si>
    <t>MerrimacMA</t>
  </si>
  <si>
    <t>GrovelandMA</t>
  </si>
  <si>
    <t>Seabrook</t>
  </si>
  <si>
    <t>SeabrookNH</t>
  </si>
  <si>
    <t>GeorgetownMA</t>
  </si>
  <si>
    <t>RowleyMA</t>
  </si>
  <si>
    <t>West NewburyMA</t>
  </si>
  <si>
    <t>NewburyMA</t>
  </si>
  <si>
    <t>ByfieldMA</t>
  </si>
  <si>
    <t>NewtonNH</t>
  </si>
  <si>
    <t>IpswichMA</t>
  </si>
  <si>
    <t>MethuenMA</t>
  </si>
  <si>
    <t>AtholMA</t>
  </si>
  <si>
    <t>OrangeMA</t>
  </si>
  <si>
    <t>GardnerMA</t>
  </si>
  <si>
    <t>WinchendonMA</t>
  </si>
  <si>
    <t>RoyalstonMA</t>
  </si>
  <si>
    <t>BaldwinvilleMA</t>
  </si>
  <si>
    <t>TempletonMA</t>
  </si>
  <si>
    <t>PetershamMA</t>
  </si>
  <si>
    <t>AshburnhamMA</t>
  </si>
  <si>
    <t>BarreMA</t>
  </si>
  <si>
    <t>ErvingMA</t>
  </si>
  <si>
    <t>New SalemMA</t>
  </si>
  <si>
    <t>FitchburgMA</t>
  </si>
  <si>
    <t>HubbardstonMA</t>
  </si>
  <si>
    <t>SpringfieldMA</t>
  </si>
  <si>
    <t>ChicopeeMA</t>
  </si>
  <si>
    <t>WestfieldMA</t>
  </si>
  <si>
    <t>West SpringfieldMA</t>
  </si>
  <si>
    <t>HolyokeMA</t>
  </si>
  <si>
    <t>AgawamMA</t>
  </si>
  <si>
    <t>East LongmeadowMA</t>
  </si>
  <si>
    <t>LudlowMA</t>
  </si>
  <si>
    <t>LongmeadowMA</t>
  </si>
  <si>
    <t>WilbrahamMA</t>
  </si>
  <si>
    <t>South HadleyMA</t>
  </si>
  <si>
    <t>Indian OrchardMA</t>
  </si>
  <si>
    <t>Feeding HillsMA</t>
  </si>
  <si>
    <t>BelchertownMA</t>
  </si>
  <si>
    <t>EasthamptonMA</t>
  </si>
  <si>
    <t>GreenfieldMA</t>
  </si>
  <si>
    <t>Turners FallsMA</t>
  </si>
  <si>
    <t>Shelburne FallsMA</t>
  </si>
  <si>
    <t>BernardstonMA</t>
  </si>
  <si>
    <t>NorthfieldMA</t>
  </si>
  <si>
    <t>South DeerfieldMA</t>
  </si>
  <si>
    <t>MontagueMA</t>
  </si>
  <si>
    <t>ColrainMA</t>
  </si>
  <si>
    <t>CharlemontMA</t>
  </si>
  <si>
    <t>GillMA</t>
  </si>
  <si>
    <t>Great BarringtonMA</t>
  </si>
  <si>
    <t>LeeMA</t>
  </si>
  <si>
    <t>PittsfieldMA</t>
  </si>
  <si>
    <t>SheffieldMA</t>
  </si>
  <si>
    <t>HousatonicMA</t>
  </si>
  <si>
    <t>Canaan</t>
  </si>
  <si>
    <t>CanaanCT</t>
  </si>
  <si>
    <t>Hillsdale</t>
  </si>
  <si>
    <t>HillsdaleNY</t>
  </si>
  <si>
    <t>Ashley FallsMA</t>
  </si>
  <si>
    <t>LenoxMA</t>
  </si>
  <si>
    <t>StockbridgeMA</t>
  </si>
  <si>
    <t>SandisfieldMA</t>
  </si>
  <si>
    <t>MontereyMA</t>
  </si>
  <si>
    <t>OtisMA</t>
  </si>
  <si>
    <t>BostonMA</t>
  </si>
  <si>
    <t>DorchesterMA</t>
  </si>
  <si>
    <t>Jamaica PlainMA</t>
  </si>
  <si>
    <t>Dorchester CenterMA</t>
  </si>
  <si>
    <t>BrooklineMA</t>
  </si>
  <si>
    <t>RoslindaleMA</t>
  </si>
  <si>
    <t>Hyde ParkMA</t>
  </si>
  <si>
    <t>RoxburyMA</t>
  </si>
  <si>
    <t>West RoxburyMA</t>
  </si>
  <si>
    <t>QuincyMA</t>
  </si>
  <si>
    <t>CambridgeMA</t>
  </si>
  <si>
    <t>BrocktonMA</t>
  </si>
  <si>
    <t>DedhamMA</t>
  </si>
  <si>
    <t>NorwoodMA</t>
  </si>
  <si>
    <t>MattapanMA</t>
  </si>
  <si>
    <t>BridgewaterMA</t>
  </si>
  <si>
    <t>WhitmanMA</t>
  </si>
  <si>
    <t>East BridgewaterMA</t>
  </si>
  <si>
    <t>TauntonMA</t>
  </si>
  <si>
    <t>AbingtonMA</t>
  </si>
  <si>
    <t>StoughtonMA</t>
  </si>
  <si>
    <t>RocklandMA</t>
  </si>
  <si>
    <t>West BridgewaterMA</t>
  </si>
  <si>
    <t>HansonMA</t>
  </si>
  <si>
    <t>RandolphMA</t>
  </si>
  <si>
    <t>MiddleboroMA</t>
  </si>
  <si>
    <t>RaynhamMA</t>
  </si>
  <si>
    <t>HolbrookMA</t>
  </si>
  <si>
    <t>AvonMA</t>
  </si>
  <si>
    <t>HyannisMA</t>
  </si>
  <si>
    <t>South YarmouthMA</t>
  </si>
  <si>
    <t>West YarmouthMA</t>
  </si>
  <si>
    <t>CentervilleMA</t>
  </si>
  <si>
    <t>HarwichMA</t>
  </si>
  <si>
    <t>BrewsterMA</t>
  </si>
  <si>
    <t>South DennisMA</t>
  </si>
  <si>
    <t>MashpeeMA</t>
  </si>
  <si>
    <t>Yarmouth PortMA</t>
  </si>
  <si>
    <t>Marstons MillsMA</t>
  </si>
  <si>
    <t>East FalmouthMA</t>
  </si>
  <si>
    <t>OrleansMA</t>
  </si>
  <si>
    <t>SandwichMA</t>
  </si>
  <si>
    <t>ChathamMA</t>
  </si>
  <si>
    <t>EasthamMA</t>
  </si>
  <si>
    <t>FalmouthMA</t>
  </si>
  <si>
    <t>Buzzards BayMA</t>
  </si>
  <si>
    <t>PocassetMA</t>
  </si>
  <si>
    <t>North FalmouthMA</t>
  </si>
  <si>
    <t>ForestdaleMA</t>
  </si>
  <si>
    <t>Monument BeachMA</t>
  </si>
  <si>
    <t>CataumetMA</t>
  </si>
  <si>
    <t>West FalmouthMA</t>
  </si>
  <si>
    <t>East SandwichMA</t>
  </si>
  <si>
    <t>Woods HoleMA</t>
  </si>
  <si>
    <t>Fall RiverMA</t>
  </si>
  <si>
    <t>MiltonMA</t>
  </si>
  <si>
    <t>BraintreeMA</t>
  </si>
  <si>
    <t>LawrenceMA</t>
  </si>
  <si>
    <t>FraminghamMA</t>
  </si>
  <si>
    <t>LynnMA</t>
  </si>
  <si>
    <t>ManchesterNH</t>
  </si>
  <si>
    <t>New BedfordMA</t>
  </si>
  <si>
    <t>WorcesterMA</t>
  </si>
  <si>
    <t>LowellMA</t>
  </si>
  <si>
    <t>NorthamptonMA</t>
  </si>
  <si>
    <t>AmherstMA</t>
  </si>
  <si>
    <t>FlorenceMA</t>
  </si>
  <si>
    <t>HadleyMA</t>
  </si>
  <si>
    <t>LeedsMA</t>
  </si>
  <si>
    <t>SouthamptonMA</t>
  </si>
  <si>
    <t>HatfieldMA</t>
  </si>
  <si>
    <t>WilliamsburgMA</t>
  </si>
  <si>
    <t>WalpoleMA</t>
  </si>
  <si>
    <t>WatertownMA</t>
  </si>
  <si>
    <t>NeedhamMA</t>
  </si>
  <si>
    <t>WestwoodMA</t>
  </si>
  <si>
    <t>Needham HeightsMA</t>
  </si>
  <si>
    <t>MedfieldMA</t>
  </si>
  <si>
    <t>SharonMA</t>
  </si>
  <si>
    <t>NatickMA</t>
  </si>
  <si>
    <t>CantonMA</t>
  </si>
  <si>
    <t>DoverMA</t>
  </si>
  <si>
    <t>MillisMA</t>
  </si>
  <si>
    <t>WellesleyMA</t>
  </si>
  <si>
    <t>ActonMA</t>
  </si>
  <si>
    <t>ConcordMA</t>
  </si>
  <si>
    <t>MaynardMA</t>
  </si>
  <si>
    <t>WestfordMA</t>
  </si>
  <si>
    <t>LittletonMA</t>
  </si>
  <si>
    <t>LeominsterMA</t>
  </si>
  <si>
    <t>SudburyMA</t>
  </si>
  <si>
    <t>StowMA</t>
  </si>
  <si>
    <t>GrotonMA</t>
  </si>
  <si>
    <t>ChelmsfordMA</t>
  </si>
  <si>
    <t>AyerMA</t>
  </si>
  <si>
    <t>BoxboroughMA</t>
  </si>
  <si>
    <t>BedfordMA</t>
  </si>
  <si>
    <t>LunenburgMA</t>
  </si>
  <si>
    <t>Chestnut HillMA</t>
  </si>
  <si>
    <t>SouthbridgeMA</t>
  </si>
  <si>
    <t>WebsterMA</t>
  </si>
  <si>
    <t>DudleyMA</t>
  </si>
  <si>
    <t>CharltonMA</t>
  </si>
  <si>
    <t>SturbridgeMA</t>
  </si>
  <si>
    <t>SpencerMA</t>
  </si>
  <si>
    <t>OxfordMA</t>
  </si>
  <si>
    <t>BrookfieldMA</t>
  </si>
  <si>
    <t>North BrookfieldMA</t>
  </si>
  <si>
    <t>FiskdaleMA</t>
  </si>
  <si>
    <t>West BrookfieldMA</t>
  </si>
  <si>
    <t>HollandMA</t>
  </si>
  <si>
    <t>BrimfieldMA</t>
  </si>
  <si>
    <t>WalesMA</t>
  </si>
  <si>
    <t>WestminsterMA</t>
  </si>
  <si>
    <t>Rindge</t>
  </si>
  <si>
    <t>RindgeNH</t>
  </si>
  <si>
    <t>SalemNH</t>
  </si>
  <si>
    <t>AndoverMA</t>
  </si>
  <si>
    <t>North AndoverMA</t>
  </si>
  <si>
    <t>Plaistow</t>
  </si>
  <si>
    <t>PlaistowNH</t>
  </si>
  <si>
    <t>Atkinson</t>
  </si>
  <si>
    <t>AtkinsonNH</t>
  </si>
  <si>
    <t>DracutMA</t>
  </si>
  <si>
    <t>Pelham</t>
  </si>
  <si>
    <t>PelhamNH</t>
  </si>
  <si>
    <t>Derry</t>
  </si>
  <si>
    <t>DerryNH</t>
  </si>
  <si>
    <t>GranbyMA</t>
  </si>
  <si>
    <t>PlymouthMA</t>
  </si>
  <si>
    <t>CarverMA</t>
  </si>
  <si>
    <t>KingstonMA</t>
  </si>
  <si>
    <t>DuxburyMA</t>
  </si>
  <si>
    <t>MarshfieldMA</t>
  </si>
  <si>
    <t>PembrokeMA</t>
  </si>
  <si>
    <t>HalifaxMA</t>
  </si>
  <si>
    <t>Sagamore BeachMA</t>
  </si>
  <si>
    <t>PlymptonMA</t>
  </si>
  <si>
    <t>WarehamMA</t>
  </si>
  <si>
    <t>LakevilleMA</t>
  </si>
  <si>
    <t>TewksburyMA</t>
  </si>
  <si>
    <t>Hampstead</t>
  </si>
  <si>
    <t>HampsteadNH</t>
  </si>
  <si>
    <t>TyngsboroMA</t>
  </si>
  <si>
    <t>North ChelmsfordMA</t>
  </si>
  <si>
    <t>North BillericaMA</t>
  </si>
  <si>
    <t>BillericaMA</t>
  </si>
  <si>
    <t>Nashua</t>
  </si>
  <si>
    <t>NashuaNH</t>
  </si>
  <si>
    <t>HudsonNH</t>
  </si>
  <si>
    <t>PepperellMA</t>
  </si>
  <si>
    <t>Vineyard HavenMA</t>
  </si>
  <si>
    <t>EdgartownMA</t>
  </si>
  <si>
    <t>Oak BluffsMA</t>
  </si>
  <si>
    <t>West TisburyMA</t>
  </si>
  <si>
    <t>ChilmarkMA</t>
  </si>
  <si>
    <t>New York</t>
  </si>
  <si>
    <t>New YorkNY</t>
  </si>
  <si>
    <t>Fort Lauderdale</t>
  </si>
  <si>
    <t>Fort LauderdaleFL</t>
  </si>
  <si>
    <t>Greenwich</t>
  </si>
  <si>
    <t>GreenwichCT</t>
  </si>
  <si>
    <t>MenemshaMA</t>
  </si>
  <si>
    <t>NorthboroughMA</t>
  </si>
  <si>
    <t>RehobothMA</t>
  </si>
  <si>
    <t>Saint Petersburg</t>
  </si>
  <si>
    <t>Saint PetersburgFL</t>
  </si>
  <si>
    <t>WestonMA</t>
  </si>
  <si>
    <t>SomervilleMA</t>
  </si>
  <si>
    <t>WalthamMA</t>
  </si>
  <si>
    <t>RevereMA</t>
  </si>
  <si>
    <t>ChelseaMA</t>
  </si>
  <si>
    <t>MedfordMA</t>
  </si>
  <si>
    <t>EverettMA</t>
  </si>
  <si>
    <t>MaldenMA</t>
  </si>
  <si>
    <t>CharlestownMA</t>
  </si>
  <si>
    <t>WinthropMA</t>
  </si>
  <si>
    <t>SaugusMA</t>
  </si>
  <si>
    <t>PeabodyMA</t>
  </si>
  <si>
    <t>MilfordMA</t>
  </si>
  <si>
    <t>FranklinMA</t>
  </si>
  <si>
    <t>BellinghamMA</t>
  </si>
  <si>
    <t>UxbridgeMA</t>
  </si>
  <si>
    <t>WhitinsvilleMA</t>
  </si>
  <si>
    <t>MedwayMA</t>
  </si>
  <si>
    <t>BlackstoneMA</t>
  </si>
  <si>
    <t>HopkintonMA</t>
  </si>
  <si>
    <t>HopedaleMA</t>
  </si>
  <si>
    <t>NorthbridgeMA</t>
  </si>
  <si>
    <t>WrenthamMA</t>
  </si>
  <si>
    <t>MendonMA</t>
  </si>
  <si>
    <t>UptonMA</t>
  </si>
  <si>
    <t>DouglasMA</t>
  </si>
  <si>
    <t>HollistonMA</t>
  </si>
  <si>
    <t>WeymouthMA</t>
  </si>
  <si>
    <t>HinghamMA</t>
  </si>
  <si>
    <t>East TauntonMA</t>
  </si>
  <si>
    <t>NortonMA</t>
  </si>
  <si>
    <t>BerkleyMA</t>
  </si>
  <si>
    <t>North DightonMA</t>
  </si>
  <si>
    <t>AttleboroMA</t>
  </si>
  <si>
    <t>MansfieldMA</t>
  </si>
  <si>
    <t>DightonMA</t>
  </si>
  <si>
    <t>ArlingtonMA</t>
  </si>
  <si>
    <t>BelmontMA</t>
  </si>
  <si>
    <t>LexingtonMA</t>
  </si>
  <si>
    <t>BrightonMA</t>
  </si>
  <si>
    <t>WoburnMA</t>
  </si>
  <si>
    <t>AllstonMA</t>
  </si>
  <si>
    <t>WinchesterMA</t>
  </si>
  <si>
    <t>NantucketMA</t>
  </si>
  <si>
    <t>SiasconsetMA</t>
  </si>
  <si>
    <t>Vero Beach</t>
  </si>
  <si>
    <t>Vero BeachFL</t>
  </si>
  <si>
    <t>Palm Beach</t>
  </si>
  <si>
    <t>Palm BeachFL</t>
  </si>
  <si>
    <t>Tarrytown</t>
  </si>
  <si>
    <t>TarrytownNY</t>
  </si>
  <si>
    <t>Alexandria</t>
  </si>
  <si>
    <t>AlexandriaVA</t>
  </si>
  <si>
    <t>Aston</t>
  </si>
  <si>
    <t>AstonPA</t>
  </si>
  <si>
    <t>Germantown</t>
  </si>
  <si>
    <t>GermantownNY</t>
  </si>
  <si>
    <t>Savannah</t>
  </si>
  <si>
    <t>SavannahGA</t>
  </si>
  <si>
    <t>Shelburne</t>
  </si>
  <si>
    <t>ShelburneVT</t>
  </si>
  <si>
    <t>Washington</t>
  </si>
  <si>
    <t>WashingtonDC</t>
  </si>
  <si>
    <t>Wilton</t>
  </si>
  <si>
    <t>WiltonCT</t>
  </si>
  <si>
    <t>ShrewsburyMA</t>
  </si>
  <si>
    <t>Wellesley HillsMA</t>
  </si>
  <si>
    <t>West NewtonMA</t>
  </si>
  <si>
    <t>WaylandMA</t>
  </si>
  <si>
    <t>NewtonMA</t>
  </si>
  <si>
    <t>Newton CenterMA</t>
  </si>
  <si>
    <t>SouthwickMA</t>
  </si>
  <si>
    <t>RussellMA</t>
  </si>
  <si>
    <t>GranvilleMA</t>
  </si>
  <si>
    <t>HuntingtonMA</t>
  </si>
  <si>
    <t>ChesterMA</t>
  </si>
  <si>
    <t>BlandfordMA</t>
  </si>
  <si>
    <t>SomersetMA</t>
  </si>
  <si>
    <t>Tiverton</t>
  </si>
  <si>
    <t>TivertonRI</t>
  </si>
  <si>
    <t>WestportMA</t>
  </si>
  <si>
    <t>SwanseaMA</t>
  </si>
  <si>
    <t>North DartmouthMA</t>
  </si>
  <si>
    <t>South DartmouthMA</t>
  </si>
  <si>
    <t>FairhavenMA</t>
  </si>
  <si>
    <t>AcushnetMA</t>
  </si>
  <si>
    <t>Portsmouth</t>
  </si>
  <si>
    <t>PortsmouthRI</t>
  </si>
  <si>
    <t>Little Compton</t>
  </si>
  <si>
    <t>Little ComptonRI</t>
  </si>
  <si>
    <t>East FreetownMA</t>
  </si>
  <si>
    <t>SalemMA</t>
  </si>
  <si>
    <t>MarbleheadMA</t>
  </si>
  <si>
    <t>SwampscottMA</t>
  </si>
  <si>
    <t>DanversMA</t>
  </si>
  <si>
    <t>BeverlyMA</t>
  </si>
  <si>
    <t>LynnfieldMA</t>
  </si>
  <si>
    <t>NahantMA</t>
  </si>
  <si>
    <t>MiddletonMA</t>
  </si>
  <si>
    <t>GloucesterMA</t>
  </si>
  <si>
    <t>South WeymouthMA</t>
  </si>
  <si>
    <t>ScituateMA</t>
  </si>
  <si>
    <t>East WeymouthMA</t>
  </si>
  <si>
    <t>HanoverMA</t>
  </si>
  <si>
    <t>HullMA</t>
  </si>
  <si>
    <t>AuburnMA</t>
  </si>
  <si>
    <t>MillburyMA</t>
  </si>
  <si>
    <t>HoldenMA</t>
  </si>
  <si>
    <t>LeicesterMA</t>
  </si>
  <si>
    <t>RutlandMA</t>
  </si>
  <si>
    <t>North AttleboroMA</t>
  </si>
  <si>
    <t>PlainvilleMA</t>
  </si>
  <si>
    <t>FoxboroMA</t>
  </si>
  <si>
    <t>SeekonkMA</t>
  </si>
  <si>
    <t>Pawtucket</t>
  </si>
  <si>
    <t>PawtucketRI</t>
  </si>
  <si>
    <t>Cumberland</t>
  </si>
  <si>
    <t>CumberlandRI</t>
  </si>
  <si>
    <t>Attleboro FallsMA</t>
  </si>
  <si>
    <t>MarlboroughMA</t>
  </si>
  <si>
    <t>HudsonMA</t>
  </si>
  <si>
    <t>WestboroughMA</t>
  </si>
  <si>
    <t>BerlinMA</t>
  </si>
  <si>
    <t>SouthboroughMA</t>
  </si>
  <si>
    <t>ClintonMA</t>
  </si>
  <si>
    <t>BoltonMA</t>
  </si>
  <si>
    <t>AshlandMA</t>
  </si>
  <si>
    <t>StonehamMA</t>
  </si>
  <si>
    <t>ReadingMA</t>
  </si>
  <si>
    <t>WilmingtonMA</t>
  </si>
  <si>
    <t>WakefieldMA</t>
  </si>
  <si>
    <t>North ReadingMA</t>
  </si>
  <si>
    <t>BurlingtonMA</t>
  </si>
  <si>
    <t>MelroseMA</t>
  </si>
  <si>
    <t>RockportMA</t>
  </si>
  <si>
    <t>South HamiltonMA</t>
  </si>
  <si>
    <t>TopsfieldMA</t>
  </si>
  <si>
    <t>ManchesterMA</t>
  </si>
  <si>
    <t>WenhamMA</t>
  </si>
  <si>
    <t>EssexMA</t>
  </si>
  <si>
    <t>East WarehamMA</t>
  </si>
  <si>
    <t>MattapoisettMA</t>
  </si>
  <si>
    <t>West WarehamMA</t>
  </si>
  <si>
    <t>MarionMA</t>
  </si>
  <si>
    <t>North AdamsMA</t>
  </si>
  <si>
    <t>AdamsMA</t>
  </si>
  <si>
    <t>DaltonMA</t>
  </si>
  <si>
    <t>WilliamstownMA</t>
  </si>
  <si>
    <t>CheshireMA</t>
  </si>
  <si>
    <t>LanesboroMA</t>
  </si>
  <si>
    <t>HinsdaleMA</t>
  </si>
  <si>
    <t>BecketMA</t>
  </si>
  <si>
    <t>West StockbridgeMA</t>
  </si>
  <si>
    <t>Enfield</t>
  </si>
  <si>
    <t>EnfieldCT</t>
  </si>
  <si>
    <t>East Elmhurst</t>
  </si>
  <si>
    <t>East ElmhurstNY</t>
  </si>
  <si>
    <t>North EastonMA</t>
  </si>
  <si>
    <t>South EastonMA</t>
  </si>
  <si>
    <t>ShirleyMA</t>
  </si>
  <si>
    <t>TownsendMA</t>
  </si>
  <si>
    <t>HarvardMA</t>
  </si>
  <si>
    <t>West TownsendMA</t>
  </si>
  <si>
    <t>Shriners Hospitals for Children - Springfield</t>
  </si>
  <si>
    <t>WareMA</t>
  </si>
  <si>
    <t>PalmerMA</t>
  </si>
  <si>
    <t>MonsonMA</t>
  </si>
  <si>
    <t>WarrenMA</t>
  </si>
  <si>
    <t>HampdenMA</t>
  </si>
  <si>
    <t>Three RiversMA</t>
  </si>
  <si>
    <t>GilbertvilleMA</t>
  </si>
  <si>
    <t>LancasterMA</t>
  </si>
  <si>
    <t>SterlingMA</t>
  </si>
  <si>
    <t>AshbyMA</t>
  </si>
  <si>
    <t>CMAD</t>
  </si>
  <si>
    <t>discharges</t>
  </si>
  <si>
    <t>CMI</t>
  </si>
  <si>
    <t>charges</t>
  </si>
  <si>
    <t>TotalDays</t>
  </si>
  <si>
    <t>ZipCode_5dig</t>
  </si>
  <si>
    <t>state</t>
  </si>
  <si>
    <t>county</t>
  </si>
  <si>
    <t>tot_hosp_pct_cntr</t>
  </si>
  <si>
    <t>tot_serv_areas</t>
  </si>
  <si>
    <t>PSA_yes</t>
  </si>
  <si>
    <t>prev_rank</t>
  </si>
  <si>
    <t>prev_PSA</t>
  </si>
  <si>
    <t>prev_tot_hosp_pct_cntr</t>
  </si>
  <si>
    <t>Essex County</t>
  </si>
  <si>
    <t>NH</t>
  </si>
  <si>
    <t>Rockingham County</t>
  </si>
  <si>
    <t>Worcester County</t>
  </si>
  <si>
    <t>Franklin County</t>
  </si>
  <si>
    <t>Hampden County</t>
  </si>
  <si>
    <t>Berkshire County</t>
  </si>
  <si>
    <t>CT</t>
  </si>
  <si>
    <t>Litchfield County</t>
  </si>
  <si>
    <t>NY</t>
  </si>
  <si>
    <t>Columbia County</t>
  </si>
  <si>
    <t>Copake</t>
  </si>
  <si>
    <t>Suffolk County</t>
  </si>
  <si>
    <t>Norfolk County</t>
  </si>
  <si>
    <t>Plymouth County</t>
  </si>
  <si>
    <t>Bristol County</t>
  </si>
  <si>
    <t>Barnstable County</t>
  </si>
  <si>
    <t>Middlesex County</t>
  </si>
  <si>
    <t>Hampshire County</t>
  </si>
  <si>
    <t>Cheshire County</t>
  </si>
  <si>
    <t>Hillsborough County</t>
  </si>
  <si>
    <t>Dukes County</t>
  </si>
  <si>
    <t>Fairfield County</t>
  </si>
  <si>
    <t>New York County</t>
  </si>
  <si>
    <t>FL</t>
  </si>
  <si>
    <t>Broward County</t>
  </si>
  <si>
    <t>Pinellas County</t>
  </si>
  <si>
    <t>Nantucket County</t>
  </si>
  <si>
    <t>Westchester County</t>
  </si>
  <si>
    <t>Palm Beach County</t>
  </si>
  <si>
    <t>VT</t>
  </si>
  <si>
    <t>Chittenden County</t>
  </si>
  <si>
    <t>PA</t>
  </si>
  <si>
    <t>Delaware County</t>
  </si>
  <si>
    <t>DC</t>
  </si>
  <si>
    <t>District of Columbia</t>
  </si>
  <si>
    <t>GA</t>
  </si>
  <si>
    <t>Chatham County</t>
  </si>
  <si>
    <t>Indian River County</t>
  </si>
  <si>
    <t>RI</t>
  </si>
  <si>
    <t>Newport County</t>
  </si>
  <si>
    <t>Providence County</t>
  </si>
  <si>
    <t xml:space="preserve">FACID </t>
  </si>
  <si>
    <t>ORGID 2</t>
  </si>
  <si>
    <t>Trauma Designation</t>
  </si>
  <si>
    <t>Multi or Single {CONFIRM ANNUALLY}</t>
  </si>
  <si>
    <t>Spec Pub Funding</t>
  </si>
  <si>
    <t>SPF commas</t>
  </si>
  <si>
    <t>SPF commas3</t>
  </si>
  <si>
    <t>Address</t>
  </si>
  <si>
    <t>Latitude</t>
  </si>
  <si>
    <t>Longitude</t>
  </si>
  <si>
    <t>System Name</t>
  </si>
  <si>
    <t>Community-High Public Payer Hospital</t>
  </si>
  <si>
    <t>Newburyport, MA</t>
  </si>
  <si>
    <t>Adult: Level 3</t>
  </si>
  <si>
    <t>Level 3</t>
  </si>
  <si>
    <t>Beth Israel Lahey Health</t>
  </si>
  <si>
    <t>Multiple</t>
  </si>
  <si>
    <t>Beth Israel Lahey Health 3/1/19</t>
  </si>
  <si>
    <t>Non-profit</t>
  </si>
  <si>
    <t>CHRTF°</t>
  </si>
  <si>
    <t xml:space="preserve">, </t>
  </si>
  <si>
    <t>25 HIGHLAND AVENUE, NEWBURYPORT, MA, 01950</t>
  </si>
  <si>
    <t>Athol, MA</t>
  </si>
  <si>
    <t>Not Applicable</t>
  </si>
  <si>
    <t>Heywood Healthcare</t>
  </si>
  <si>
    <t>2033 MAIN STREET, ATHOL, MA, 01331</t>
  </si>
  <si>
    <t>Greenfield, MA</t>
  </si>
  <si>
    <t xml:space="preserve">Baystate Health </t>
  </si>
  <si>
    <t>164 HIGH STREET, GREENFIELD, MA, 01301</t>
  </si>
  <si>
    <t>Teaching Hospital</t>
  </si>
  <si>
    <t>Springfield, MA</t>
  </si>
  <si>
    <t xml:space="preserve">Adult: Level 1, Pedi: Level 2 </t>
  </si>
  <si>
    <t>Level 1</t>
  </si>
  <si>
    <t xml:space="preserve">Level 2 </t>
  </si>
  <si>
    <t>HCIIη, CHRTF°</t>
  </si>
  <si>
    <t>759 CHESTNUT STREET, SPRINGFIELD, MA, 01199</t>
  </si>
  <si>
    <t>Westfield, MA</t>
  </si>
  <si>
    <t>115 WEST SILVER STREET, WESTFIELD, MA, 01086</t>
  </si>
  <si>
    <t>Palmer &amp; Ware, MA</t>
  </si>
  <si>
    <t>40 WRIGHT STREET, PALMER, MA, 01069</t>
  </si>
  <si>
    <t>Pittsfield, MA</t>
  </si>
  <si>
    <t>Berkshire Health Systems</t>
  </si>
  <si>
    <t>HCIIη</t>
  </si>
  <si>
    <t>725 NORTH STREET, PITTSFIELD, MA, 01201</t>
  </si>
  <si>
    <t>Community Hospital</t>
  </si>
  <si>
    <t>Milton, MA</t>
  </si>
  <si>
    <t>199 REEDSDALE ROAD, MILTON, MA, 02186</t>
  </si>
  <si>
    <t>Needham, MA</t>
  </si>
  <si>
    <t>148 CHESTNUT STREET, NEEDHAM, MA, 02492</t>
  </si>
  <si>
    <t>Plymouth, MA</t>
  </si>
  <si>
    <t>275 SANDWICH STREET, PLYMOUTH, MA, 02360</t>
  </si>
  <si>
    <t>Academic Medical Center</t>
  </si>
  <si>
    <t>Boston, MA</t>
  </si>
  <si>
    <t>Suffolk</t>
  </si>
  <si>
    <t>Adult: Level 1</t>
  </si>
  <si>
    <t>330 BROOKLINE AVENUE, BOSTON,, MA, 02215</t>
  </si>
  <si>
    <t>Specialty Hospital</t>
  </si>
  <si>
    <t xml:space="preserve">Pedi: Level 1 </t>
  </si>
  <si>
    <t xml:space="preserve">Level 1 </t>
  </si>
  <si>
    <t>Boston Children's Hospital and Subsid.</t>
  </si>
  <si>
    <t>Independent</t>
  </si>
  <si>
    <t>300 LONGWOOD AVENUE, BOSTON, MA, 02115</t>
  </si>
  <si>
    <t>Boston Medical Center Health System</t>
  </si>
  <si>
    <t>1 BOSTON MEDICAL CENTER PLACE, BOSTON, MA, 02118</t>
  </si>
  <si>
    <t>Mass General Brigham</t>
  </si>
  <si>
    <t>1153 CENTRE STREET, JAMAICA PLAIN, MA, 02130</t>
  </si>
  <si>
    <t>75 FRANCIS STREET, BOSTON, MA, 02115</t>
  </si>
  <si>
    <t>Cambridge, Somerville, &amp; Everett, MA</t>
  </si>
  <si>
    <t>Middlesex</t>
  </si>
  <si>
    <t>Municipal</t>
  </si>
  <si>
    <t>350 MAIN STREET, MALDEN, MA, 02148</t>
  </si>
  <si>
    <t>Hyannis, MA</t>
  </si>
  <si>
    <t>Cape Cod Healthcare</t>
  </si>
  <si>
    <t>27 PARK STREET, HYANNIS, MA, 02601</t>
  </si>
  <si>
    <t>Northampton, MA</t>
  </si>
  <si>
    <t>Hampshire</t>
  </si>
  <si>
    <t>30 LOCUST STREET, NORTHAMPTON, MA, 01060</t>
  </si>
  <si>
    <t>Dana-Farber Cancer Institute and Subsid.</t>
  </si>
  <si>
    <t>450 BROOKLINE AVE, BOSTON, MA, 02215</t>
  </si>
  <si>
    <t>Concord, MA</t>
  </si>
  <si>
    <t>Emerson Health System Inc. and Subsid.</t>
  </si>
  <si>
    <t>133 ORNC, CONCORD, MA, 01742</t>
  </si>
  <si>
    <t>Great Barrington, MA</t>
  </si>
  <si>
    <t>29 LEWIS AVE, GREAT BARRINGTON, MA, 01230</t>
  </si>
  <si>
    <t>Falmouth, MA</t>
  </si>
  <si>
    <t>100 TER HEUN DRIVE, FALMOUTH, MA, 02574</t>
  </si>
  <si>
    <t>Southbridge, MA</t>
  </si>
  <si>
    <t>UMass Memorial Health Care</t>
  </si>
  <si>
    <t>UMass Memorial Health Care 7/1/21</t>
  </si>
  <si>
    <t>100 SOUTH STREET, SOUTHBRIDGE, MA, 01550</t>
  </si>
  <si>
    <t>Leominster, Fitchburg &amp; Clinton, MA</t>
  </si>
  <si>
    <t>60 HOSPITAL ROAD, LEOMINSTER, MA, 01453</t>
  </si>
  <si>
    <t>Gardner, MA</t>
  </si>
  <si>
    <t>242 GREEN STREET, GARDNER, MA, 01440</t>
  </si>
  <si>
    <t>Holyoke, MA</t>
  </si>
  <si>
    <t>Valley Health System</t>
  </si>
  <si>
    <t>575 BEECH STREET, HOLYOKE, MA, 01040</t>
  </si>
  <si>
    <t>Burlington &amp; Peabody, MA</t>
  </si>
  <si>
    <t>41 MALL ROAD, BURLINGTON, MA, 01805</t>
  </si>
  <si>
    <t>Lawrence, MA</t>
  </si>
  <si>
    <t>Lawrence General Hospital and Affiliates</t>
  </si>
  <si>
    <t>ONE GENERAL STREET, LAWRENCE, MA, 01841</t>
  </si>
  <si>
    <t>Lowell,  MA</t>
  </si>
  <si>
    <t>Tufts Medicine</t>
  </si>
  <si>
    <t>295 VARNUM AVE, LOWELL, MA, 01854</t>
  </si>
  <si>
    <t>Marlborough, MA</t>
  </si>
  <si>
    <t>157 UNION STREET, MARLBOROUGH, MA, 01752</t>
  </si>
  <si>
    <t>Oak Bluffs, MA</t>
  </si>
  <si>
    <t>Dukes</t>
  </si>
  <si>
    <t>ONE HOSPITAL ROAD, OAK BLUFFS, MA, 02557</t>
  </si>
  <si>
    <t>Joined Mass General Brigham 4/1/18</t>
  </si>
  <si>
    <t>243 CHARLES STREET, BOSTON, MA, 02114</t>
  </si>
  <si>
    <t xml:space="preserve">Adult: Level 1, Pedi: Level 1 </t>
  </si>
  <si>
    <t>55 FRUIT STREET, BOSTON, MA, 02114</t>
  </si>
  <si>
    <t>Medford &amp; Melrose, MA</t>
  </si>
  <si>
    <t>Melrose Wakefield Healthcare</t>
  </si>
  <si>
    <t>170 GOVERNORS AVE, MEDFORD, MA, 02155</t>
  </si>
  <si>
    <t>Trinity Health</t>
  </si>
  <si>
    <t>271 CAREW STREET, SPRINGFIELD, MA, 01102</t>
  </si>
  <si>
    <t>Framingham &amp; Natick, MA</t>
  </si>
  <si>
    <t>Tenet Healthcare</t>
  </si>
  <si>
    <t>For profit</t>
  </si>
  <si>
    <t>67 UNION STREET, NATICK, MA, 01760</t>
  </si>
  <si>
    <t>Milford, MA</t>
  </si>
  <si>
    <t>Milford Regional Medical Ctr, Inc. &amp; Affil.</t>
  </si>
  <si>
    <t>14 PROSPECT STREET, MILFORD, MA, 01757</t>
  </si>
  <si>
    <t>Taunton, MA</t>
  </si>
  <si>
    <t>Bristol</t>
  </si>
  <si>
    <t xml:space="preserve">Steward Health Care </t>
  </si>
  <si>
    <t>88 WASHINGTON STREET, TAUNTON, MA, 02780</t>
  </si>
  <si>
    <t>Cambridge, MA</t>
  </si>
  <si>
    <t>330 MOUNT AUBURN STREET, CAMBRIDGE, MA, 02238</t>
  </si>
  <si>
    <t>Nantucket, MA</t>
  </si>
  <si>
    <t>57 PROSPECT STREET, NANTUCKET, MA, 02554-2799</t>
  </si>
  <si>
    <t>Nashoba Valley Medical Center, A Steward Family Hospital</t>
  </si>
  <si>
    <t>Ayer, MA</t>
  </si>
  <si>
    <t>Steward Health Care</t>
  </si>
  <si>
    <t>200 GROTON ROAD, AYER, MA, 01432</t>
  </si>
  <si>
    <t>125 PARKER HILL AVENUE, BOSTON, MA, 02120</t>
  </si>
  <si>
    <t>Newton, MA</t>
  </si>
  <si>
    <t>2014 WASHINGTON STREET, NEWTON, MA, 02467</t>
  </si>
  <si>
    <t>Salem &amp; Lynn, MA</t>
  </si>
  <si>
    <t>81 HIGHLAND AVENUE, SALEM, MA, 01970</t>
  </si>
  <si>
    <t>Beverly &amp; Gloucester, MA</t>
  </si>
  <si>
    <t>85 HERRICK STREET, BEVERLY, MA, 01915-1777</t>
  </si>
  <si>
    <t>Worcester, MA</t>
  </si>
  <si>
    <t>123 SUMMER STREET, WORCESTER, MA, 01608</t>
  </si>
  <si>
    <t>Shriners Hospital for Children</t>
  </si>
  <si>
    <t>51 BLOSSOM STREET, BOSTON, MA, 02114</t>
  </si>
  <si>
    <t>516 CAREW STREET, SPRINGFIELD, MA, 01104</t>
  </si>
  <si>
    <t>Brockton, MA</t>
  </si>
  <si>
    <t>Signature Healthcare Corporation</t>
  </si>
  <si>
    <t>680 CENTRE STREET, BROCKTON, MA, 02302</t>
  </si>
  <si>
    <t>South Weymouth, MA</t>
  </si>
  <si>
    <t>Adult: Level 2</t>
  </si>
  <si>
    <t>Level 2</t>
  </si>
  <si>
    <t>South Shore Health System</t>
  </si>
  <si>
    <t>55 FOGG ROAD, SOUTH WEYMOUTH, MA, 02190</t>
  </si>
  <si>
    <t>Fall River, New Bedford, &amp; Wareham, MA</t>
  </si>
  <si>
    <t>Southcoast Health System</t>
  </si>
  <si>
    <t>363 HIGHLAND AVE, FALL RIVER, MA, 02720</t>
  </si>
  <si>
    <t>Dorchester, MA</t>
  </si>
  <si>
    <t>2100 DORCHESTER AVENUE, DORCHESTER, MA, 02124</t>
  </si>
  <si>
    <t>235 NORTH PEARL STREET, BROCKTON, MA, 02301</t>
  </si>
  <si>
    <t>Methuen, MA</t>
  </si>
  <si>
    <t>70 EAST STREET, METHUEN, MA, 01884-0156</t>
  </si>
  <si>
    <t>Norwood, MA</t>
  </si>
  <si>
    <t>800 WASHINGTON STREET, NORWOOD, MA, 02062</t>
  </si>
  <si>
    <t>Fall River, MA</t>
  </si>
  <si>
    <t>795 MIDDLE STREET, FALL RIVER, MA, 02721</t>
  </si>
  <si>
    <t>Brighton, MA</t>
  </si>
  <si>
    <t>736 CAMBRIDGE STREET, BOSTON, MA, 02135</t>
  </si>
  <si>
    <t>Attleboro, MA</t>
  </si>
  <si>
    <t>Sturdy Memorial Foundation</t>
  </si>
  <si>
    <t>211 PARK STREET, ATTLEBORO, MA, 02703</t>
  </si>
  <si>
    <t>800 WASHINGTON ST, BOSTON, MA, 02111</t>
  </si>
  <si>
    <t>55 LAKE AVE. NORTH, WORCESTER, MA, 01655</t>
  </si>
  <si>
    <t>Winchester, MA</t>
  </si>
  <si>
    <t>41 HIGHLAND AVENUE, WINCHESTER, MA, 01890</t>
  </si>
  <si>
    <t xml:space="preserve">Hospital </t>
  </si>
  <si>
    <t>Type</t>
  </si>
  <si>
    <t>City/State</t>
  </si>
  <si>
    <t>Larger Region</t>
  </si>
  <si>
    <t>Parent Company</t>
  </si>
  <si>
    <t>Change in Ownership (FY18-FY22)</t>
  </si>
  <si>
    <t>AdCare Hospital of Worcester Inc.</t>
  </si>
  <si>
    <t>AdCare Health Systems</t>
  </si>
  <si>
    <t>Arbour Hospital</t>
  </si>
  <si>
    <t>Behavioral Health Hospital</t>
  </si>
  <si>
    <t>Universal Health Service</t>
  </si>
  <si>
    <t>Arbour-Fuller Hospital</t>
  </si>
  <si>
    <t>South Attleboro, MA</t>
  </si>
  <si>
    <t>Arbour-HRI Hospital</t>
  </si>
  <si>
    <t>Brookline, MA</t>
  </si>
  <si>
    <t>Bournewood Hospital</t>
  </si>
  <si>
    <t>Cape Cod and The Islands Mental Health Center</t>
  </si>
  <si>
    <t>Commonwealth of Massachusetts</t>
  </si>
  <si>
    <t>Corrigan Mental Health Center</t>
  </si>
  <si>
    <t>Encompass Braintree Rehabilitation Hospital</t>
  </si>
  <si>
    <t>Rehabilitation Hospital</t>
  </si>
  <si>
    <t>Braintree, MA</t>
  </si>
  <si>
    <t>Encompass Health</t>
  </si>
  <si>
    <t>Encompass New England Rehabilitation Hospital</t>
  </si>
  <si>
    <t>Woburn, MA</t>
  </si>
  <si>
    <t>Encompass Rehabilitation Hospital of Western Massachusetts</t>
  </si>
  <si>
    <t>Ludlow, MA</t>
  </si>
  <si>
    <t>Fairlawn Rehabilitation Hospital, an affiliatee of Encompass Health</t>
  </si>
  <si>
    <t>Franciscan Hospital for Children</t>
  </si>
  <si>
    <t>Haverhill Pavilion Behavioral Health Hospital</t>
  </si>
  <si>
    <t>2XOB</t>
  </si>
  <si>
    <t>Haverhill, MA</t>
  </si>
  <si>
    <t>Acadia Healthcare</t>
  </si>
  <si>
    <t>Hebrew Rehabilitation Center</t>
  </si>
  <si>
    <t>Hebrew SeniorLife</t>
  </si>
  <si>
    <t>Hospital Behavioral Medicine</t>
  </si>
  <si>
    <t>N/A</t>
  </si>
  <si>
    <t>Norwood / Attleboro, South Shore</t>
  </si>
  <si>
    <t>Southeast Regional Network</t>
  </si>
  <si>
    <t>Lemuel Shattuck Hospital</t>
  </si>
  <si>
    <t>McLean Hospital</t>
  </si>
  <si>
    <t>Belmont, MA</t>
  </si>
  <si>
    <t>Miravista Behavioral Health Center</t>
  </si>
  <si>
    <t>2OZP</t>
  </si>
  <si>
    <t>Health Partners New England</t>
  </si>
  <si>
    <t>Taravista (Health Partners New England) - FY22</t>
  </si>
  <si>
    <t>New England Sinai Hospital - A Steward Family Hospital Inc.</t>
  </si>
  <si>
    <t>Chronic Care Hospital</t>
  </si>
  <si>
    <t>Stoughton, MA</t>
  </si>
  <si>
    <t>Steward Health Care System</t>
  </si>
  <si>
    <t>Pamhealth Stoughton</t>
  </si>
  <si>
    <t>Stoughton, MA &amp; Natick, MA</t>
  </si>
  <si>
    <t>Metro South, Metro West</t>
  </si>
  <si>
    <t>Pamhealth</t>
  </si>
  <si>
    <t>Pappas Rehabilitation Hospital for Children</t>
  </si>
  <si>
    <t>New Bedford, MA</t>
  </si>
  <si>
    <t>Solomon Carter Fuller Mental Health Center</t>
  </si>
  <si>
    <t>Southcoast Behavioral Health</t>
  </si>
  <si>
    <t>2J6E</t>
  </si>
  <si>
    <t>Dartmouth, MA</t>
  </si>
  <si>
    <t>Spaulding Hospital - Cambridge</t>
  </si>
  <si>
    <t>Spaulding Rehabilitation Hospital - Boston</t>
  </si>
  <si>
    <t>Charlestown, MA</t>
  </si>
  <si>
    <t>Spaulding Rehabilitation Hospital - Cape Cod</t>
  </si>
  <si>
    <t>2FXY</t>
  </si>
  <si>
    <t>East Sandwich, MA</t>
  </si>
  <si>
    <t>Taravista Behavioral Health Center</t>
  </si>
  <si>
    <t>2AY6</t>
  </si>
  <si>
    <t>Devens, MA</t>
  </si>
  <si>
    <t>Taunton State Hospital</t>
  </si>
  <si>
    <t>Tewksbury Hospital</t>
  </si>
  <si>
    <t>Vibra Hospital of Southern Massachusetts</t>
  </si>
  <si>
    <t>Vibra Healthcare</t>
  </si>
  <si>
    <t>Vibra Hospital of Western Massachusetts</t>
  </si>
  <si>
    <t>Walden Behavioral Care LLC</t>
  </si>
  <si>
    <t>Waltham, MA</t>
  </si>
  <si>
    <t>Walden Behavioral Care Inc</t>
  </si>
  <si>
    <t>Westborough Behavioral Healthcare Hospital</t>
  </si>
  <si>
    <t>2TYR</t>
  </si>
  <si>
    <t>Westborough, MA</t>
  </si>
  <si>
    <t>Signature Healthcare</t>
  </si>
  <si>
    <t>Western Massachusetts Hospital</t>
  </si>
  <si>
    <t>Westwood Lodge Pembroke Hospital</t>
  </si>
  <si>
    <t>Pembroke, MA &amp; Westwood, MA</t>
  </si>
  <si>
    <t>Whittier Rehabilitation Hospital - Bradford</t>
  </si>
  <si>
    <t>Bradford, MA</t>
  </si>
  <si>
    <t>Whittier Health System</t>
  </si>
  <si>
    <t>Whittier Rehabilitation Hospital - Westborough</t>
  </si>
  <si>
    <t>293Q</t>
  </si>
  <si>
    <t>Worcester State Hospital</t>
  </si>
  <si>
    <t xml:space="preserve">DESCRIPTION </t>
  </si>
  <si>
    <t>Short Name</t>
  </si>
  <si>
    <t>Acute Kidney Injury</t>
  </si>
  <si>
    <t>Acute major eye infections</t>
  </si>
  <si>
    <t>Acute Major Eye Infections</t>
  </si>
  <si>
    <t>Acute Myocardial Infarction</t>
  </si>
  <si>
    <t>Adjustment disorders &amp; neuroses except
depressive diagnoses</t>
  </si>
  <si>
    <t>Adjust Dis/Neuroses Exc Dd</t>
  </si>
  <si>
    <t>Alcohol &amp; drug dep w/ rehab</t>
  </si>
  <si>
    <t>Alcohol &amp; drug dependence w rehab or rehab/detox
therapy</t>
  </si>
  <si>
    <t>Alcohol &amp; Drug W/ Rehab</t>
  </si>
  <si>
    <t>Alcohol Abuse &amp; Dependence</t>
  </si>
  <si>
    <t>Bipolar Disorders</t>
  </si>
  <si>
    <t>Bone Marrow Transplant</t>
  </si>
  <si>
    <t>Cervical spinal fusion &amp; other back/neck proc exc
disc excis/decomp</t>
  </si>
  <si>
    <t>C. Spinal Fusion &amp; Other Procs</t>
  </si>
  <si>
    <t xml:space="preserve">Cardiac Arrhythmia </t>
  </si>
  <si>
    <t>Cardiac catheterization for other non-coronary
conditions</t>
  </si>
  <si>
    <t>Cardiac Cath - Other Non Coronary</t>
  </si>
  <si>
    <t>Cardiac cath w circ disord exc heart disease</t>
  </si>
  <si>
    <t>Cardiac valve procedures w/o AMI or complex PDX</t>
  </si>
  <si>
    <t>Cardiac Valve Proc W/O Ami Or Complex Pdx</t>
  </si>
  <si>
    <t>Cellulitis &amp; other skin infections</t>
  </si>
  <si>
    <t>Cellulitis &amp; Other Skin Infections</t>
  </si>
  <si>
    <t>Cesarean Delivery</t>
  </si>
  <si>
    <t>Chemotherapy for acute leukemia</t>
  </si>
  <si>
    <t>Chemotherapy For Acute Leukemia</t>
  </si>
  <si>
    <t>Chronic Obstructive Pulmonary Disease</t>
  </si>
  <si>
    <t>Coronary bypass w/o AMI or complex PDX</t>
  </si>
  <si>
    <t>Coronary Bypass W/O Ami Or Complex Pdx</t>
  </si>
  <si>
    <t>Craniotomy Except For Trauma</t>
  </si>
  <si>
    <t>Cva &amp; Precerebral Occlusion W/ Infarct</t>
  </si>
  <si>
    <t>Dorsal &amp; lumbar fusion proc except for curvature of
back</t>
  </si>
  <si>
    <t>D &amp; L Fusion Exc Curvature</t>
  </si>
  <si>
    <t>D &amp; L Fusion For Curvature</t>
  </si>
  <si>
    <t>Degenerative nervous system disorders exc mult
sclerosis</t>
  </si>
  <si>
    <t>Degen Nrvs Syst Exc Ms</t>
  </si>
  <si>
    <t>Depression Exc Mdd</t>
  </si>
  <si>
    <t>Digestive Malignancy</t>
  </si>
  <si>
    <t>Disorders Of Pancreas Except Malignancy</t>
  </si>
  <si>
    <t>Diverticulitis &amp; Diverticulosis</t>
  </si>
  <si>
    <t>Dorsal &amp; lumbar fusion proc</t>
  </si>
  <si>
    <t>Drug &amp; alcohol abuse or dep against med advice</t>
  </si>
  <si>
    <t>Drug &amp; alcohol abuse or dependence, left against
medical advice</t>
  </si>
  <si>
    <t>Drug/Alcohol Abuse, Lama</t>
  </si>
  <si>
    <t>Electrolyte Dis Exc Hypovolemia Rel</t>
  </si>
  <si>
    <t>Extracranial Vascular Procedures</t>
  </si>
  <si>
    <t>Eye disorders except major infections</t>
  </si>
  <si>
    <t>Eye Disorders Except Major Infections</t>
  </si>
  <si>
    <t>Eye Procedures Except Orbit</t>
  </si>
  <si>
    <t>Signs, symptoms &amp; other factors influencing health
status</t>
  </si>
  <si>
    <t>Factors Influ Hlth Status</t>
  </si>
  <si>
    <t>Fractures &amp; dislocations except femur, pelvis &amp;
back</t>
  </si>
  <si>
    <t>Fract &amp; Disloc Exc Femur, Pelvis &amp; Back</t>
  </si>
  <si>
    <t>Fracture of femur</t>
  </si>
  <si>
    <t>Fracture Of Femur</t>
  </si>
  <si>
    <t>Fracture of pelvis or dislocation of hip</t>
  </si>
  <si>
    <t>Fracture Of Pelvis Or Disloc Of Hip</t>
  </si>
  <si>
    <t>Heart Failure</t>
  </si>
  <si>
    <t>Hip and femur fracture repair</t>
  </si>
  <si>
    <t>Hip And Femur Fracture Repair</t>
  </si>
  <si>
    <t>Hip Joint Replacement</t>
  </si>
  <si>
    <t>Hypovolemia &amp; Rel Electrolyte Dis</t>
  </si>
  <si>
    <t>Infec &amp; parasitic dis incl HIV w/ O.R. proc</t>
  </si>
  <si>
    <t>Infectious &amp; parasitic diseases including HIV w
O.R. procedure</t>
  </si>
  <si>
    <t>Infectious &amp; Parasitic Dis Incl Hiv W/ O.R. Proc</t>
  </si>
  <si>
    <t>INGUINAL, FEMORAL &amp; UMBILICAL HERNIA PROCEDURES</t>
  </si>
  <si>
    <t>Inguinal, Femoral &amp; Umbilical Hernia Procs</t>
  </si>
  <si>
    <t>Intervertebral Disc Excis</t>
  </si>
  <si>
    <t>Intestinal Obstruction</t>
  </si>
  <si>
    <t>Kidney &amp; Urinary Tract Infections</t>
  </si>
  <si>
    <t>Knee &amp; Lower Leg Procedures Except Foot</t>
  </si>
  <si>
    <t>Knee Joint Replacement</t>
  </si>
  <si>
    <t>Lymphoma, Myeloma &amp; Non-Acute Leukemia</t>
  </si>
  <si>
    <t xml:space="preserve">Major Cardiothoracic Repair Of Heart </t>
  </si>
  <si>
    <t>Major Cranial/Facial Bone Procedures</t>
  </si>
  <si>
    <t>Major depressive disorders &amp; other/unspecified
psychoses</t>
  </si>
  <si>
    <t>Major Depressive Disorders</t>
  </si>
  <si>
    <t>Major hematologic/immunologic diag exc sickle cell
crisis &amp; coagul</t>
  </si>
  <si>
    <t>Major Hem/Ig Dx Exc Sc</t>
  </si>
  <si>
    <t>Major Larynx &amp; Trachea Procedures</t>
  </si>
  <si>
    <t>Major Resp Infect &amp; Inflam</t>
  </si>
  <si>
    <t>Major Respiratory &amp; Chest Procedures</t>
  </si>
  <si>
    <t>Major Small &amp; Large Bowel Procedures</t>
  </si>
  <si>
    <t>Major Stomach, Esoph &amp; Duod Proc</t>
  </si>
  <si>
    <t>Malignancy - Hept/Pancreas</t>
  </si>
  <si>
    <t>Malnutrition, failure to thrive &amp; other nutritional
disorders</t>
  </si>
  <si>
    <t>Malnutrition, Fail To Thrive &amp; Other</t>
  </si>
  <si>
    <t>Moderately extensive procedure unrelated to
principal diagnosis</t>
  </si>
  <si>
    <t>Mod Ext Proc Unrel To Principal Diag</t>
  </si>
  <si>
    <t>Musculoskeletal malignancy &amp; pathol fracture d/t
muscskel malig</t>
  </si>
  <si>
    <t>Musc Malig &amp; Pathol Fract D/T Musc Malig</t>
  </si>
  <si>
    <t>Nervous System Malignancy</t>
  </si>
  <si>
    <t>Neonate birthwt &gt;2499g, normal newborn or
neonate w other problem</t>
  </si>
  <si>
    <t>Normal Neonate Birth</t>
  </si>
  <si>
    <t>O.R. procedure for other complications of treatment</t>
  </si>
  <si>
    <t>O.R. Proc For Tx Comp</t>
  </si>
  <si>
    <t>Opioid Abuse &amp; Dependence</t>
  </si>
  <si>
    <t>Orbital Procedures</t>
  </si>
  <si>
    <t>Organic Mental Health Disturbances</t>
  </si>
  <si>
    <t>Other Aftercare &amp; Convalescence</t>
  </si>
  <si>
    <t>Other anemia &amp; disorders of blood &amp; blood-forming
organs</t>
  </si>
  <si>
    <t>Other Anemia And Blood Dis</t>
  </si>
  <si>
    <t>Other Back &amp; Neck Disorder</t>
  </si>
  <si>
    <t>Other cardiothoracic &amp; thoracic vascular
procedures</t>
  </si>
  <si>
    <t>Other Cardiothoracic &amp; Thoracic Vascular Procs</t>
  </si>
  <si>
    <t>Other Chemotherapy</t>
  </si>
  <si>
    <t>Other Digestive System Diagnoses</t>
  </si>
  <si>
    <t>Other Disorders Of Nervous System</t>
  </si>
  <si>
    <t>Other ear, nose, mouth,throat &amp; cranial/facial
diagnoses</t>
  </si>
  <si>
    <t>Other Ear, Nose, Mouth, Throat, Cran/Fac Malig</t>
  </si>
  <si>
    <t>Other Ent Procedures</t>
  </si>
  <si>
    <t>Other gastroenteritis, nausa &amp; vomiting</t>
  </si>
  <si>
    <t>Other Gastroenteritis, Nausa &amp; Vomiting</t>
  </si>
  <si>
    <t>Other Major Head &amp; Neck Procedures</t>
  </si>
  <si>
    <t>Other musculoskeletal system &amp; connective tissue
diagnoses</t>
  </si>
  <si>
    <t>Other Muscl Sys &amp; Tis Proc</t>
  </si>
  <si>
    <t>Other musculoskeletal system &amp; connective tissue
procedures</t>
  </si>
  <si>
    <t>Other Nervous Syst Procs</t>
  </si>
  <si>
    <t>Other Pneumonia</t>
  </si>
  <si>
    <t>Other significant hip and femur surgery</t>
  </si>
  <si>
    <t>Other Significant Hip And Femur Surgery</t>
  </si>
  <si>
    <t>Other skin, subcutaneous tissue &amp; related
procedures</t>
  </si>
  <si>
    <t>Other Skin, Tis &amp; Rel Procs</t>
  </si>
  <si>
    <t>Other O.R. procedures for
lymphatic/hematopoietic/other neoplasm</t>
  </si>
  <si>
    <t>Othr O.R. Procs For Lymph/Hem</t>
  </si>
  <si>
    <t>Peptic Ulcer &amp; Gastritis</t>
  </si>
  <si>
    <t>Per Cardio Proc w/ AMI</t>
  </si>
  <si>
    <t>Per Cardio Proc w/o AMI</t>
  </si>
  <si>
    <t>Percutaneous coronary intervention w AMI</t>
  </si>
  <si>
    <t>Per Coronary Inter W/ Ami</t>
  </si>
  <si>
    <t>Percutaneous coronary intervention w/o AMI</t>
  </si>
  <si>
    <t>Per Coronary Inter W/O Ami</t>
  </si>
  <si>
    <t>Poisoning Of Medicinal Agents</t>
  </si>
  <si>
    <t>Post-operative, post-traumatic, other device
infections</t>
  </si>
  <si>
    <t>Post-Op, Other Device Infect</t>
  </si>
  <si>
    <t>Post-op, post-trauma, other device infections w
O.R. procedure</t>
  </si>
  <si>
    <t>Post-Op, Post-Trauma, Other Dev Inf W/ O.R. Proc</t>
  </si>
  <si>
    <t>Procedure w diag of rehab, aftercare or oth contact
w health servic</t>
  </si>
  <si>
    <t xml:space="preserve">Proc w diag of rehab or aftercare </t>
  </si>
  <si>
    <t>Procedure w diag of rehab, aftercare or Other contact
w health servic</t>
  </si>
  <si>
    <t xml:space="preserve">Proc W/ Diag Of Rehab, Aftercare </t>
  </si>
  <si>
    <t>Procedures For Obesity</t>
  </si>
  <si>
    <t>Pul edema &amp; resp failure</t>
  </si>
  <si>
    <t>Respiratory Failure</t>
  </si>
  <si>
    <t>Respiratory Malignancy</t>
  </si>
  <si>
    <t>Septicemia &amp; Disseminated Infections</t>
  </si>
  <si>
    <t>Shoulder, upper arm &amp; forearm procedures except
joint replaceme</t>
  </si>
  <si>
    <t>Shoulder &amp; Arm Procs Exc Joint Replacement</t>
  </si>
  <si>
    <t>Shoulder &amp; elbow joint replacement</t>
  </si>
  <si>
    <t>Shoulder &amp; Elbow Joint Replacement</t>
  </si>
  <si>
    <t>Sickle Cell Anemia Crisis</t>
  </si>
  <si>
    <t>Sinus &amp; mastoid procedures</t>
  </si>
  <si>
    <t>Sinus &amp; Mastoid Procedures</t>
  </si>
  <si>
    <t>Vaginal Delivery</t>
  </si>
  <si>
    <t>Malnutrition, Fail to Thrive &amp; Oth</t>
  </si>
  <si>
    <t>liver transplant &amp;/or intestinal transplant</t>
  </si>
  <si>
    <t>Liver &amp;/or Intestinal Transplant</t>
  </si>
  <si>
    <t>heart &amp;/or lung transplant</t>
  </si>
  <si>
    <t>Heart &amp;/or Lung Transplant</t>
  </si>
  <si>
    <t>tracheostomy w mv 96+ hours w extensive procedure or ecmo</t>
  </si>
  <si>
    <t>Tracheostomy w Ext Proc</t>
  </si>
  <si>
    <t>tracheostomy w mv 96+ hours w/o extensive procedure</t>
  </si>
  <si>
    <t>Tracheostomy w/o Ext Proc</t>
  </si>
  <si>
    <t>pancreas transplant</t>
  </si>
  <si>
    <t>Pancreas Transplant</t>
  </si>
  <si>
    <t>craniotomy for trauma</t>
  </si>
  <si>
    <t>Craniotomy for Trauma</t>
  </si>
  <si>
    <t>ventricular shunt procedures</t>
  </si>
  <si>
    <t>Ventricular Shunt Procs</t>
  </si>
  <si>
    <t>spinal procedures</t>
  </si>
  <si>
    <t>Spinal Procedures</t>
  </si>
  <si>
    <t>spinal disorders &amp; injuries</t>
  </si>
  <si>
    <t>Spinal Disorders &amp; Injuries</t>
  </si>
  <si>
    <t>degenerative nervous system disorders exc mult sclerosis</t>
  </si>
  <si>
    <t>Degen Nrvs Syst exc MS</t>
  </si>
  <si>
    <t>multiple sclerosis &amp; other demyelinating diseases</t>
  </si>
  <si>
    <t>Multiple Sclerosis</t>
  </si>
  <si>
    <t>intracranial hemorrhage</t>
  </si>
  <si>
    <t>Intracranial Hemorrhage</t>
  </si>
  <si>
    <t>nonspecific cva &amp; precerebral occlusion w/o infarct</t>
  </si>
  <si>
    <t>Nspec CVA &amp; Precer Occl w/o Infarct</t>
  </si>
  <si>
    <t>transient ischemia</t>
  </si>
  <si>
    <t>Transient Ischemia</t>
  </si>
  <si>
    <t>peripheral, cranial &amp; autonomic nerve disorders</t>
  </si>
  <si>
    <t>Periph, Cran &amp; Auto Nerve Dis</t>
  </si>
  <si>
    <t>bacterial &amp; tuberculous infections of nervous system</t>
  </si>
  <si>
    <t>Bact &amp; Tuberculous Inf of Nerv Syst</t>
  </si>
  <si>
    <t>non-bacterial infections of nervous system exc viral meningitis</t>
  </si>
  <si>
    <t>Non-Bact Inf of Nerv Sys exc VM</t>
  </si>
  <si>
    <t>viral meningitis</t>
  </si>
  <si>
    <t>Viral Meningitis</t>
  </si>
  <si>
    <t>nontraumatic stupor &amp; coma</t>
  </si>
  <si>
    <t>Nontraumatic Stupor &amp; Coma</t>
  </si>
  <si>
    <t>migraine &amp; other headaches</t>
  </si>
  <si>
    <t>Migraine &amp; Other Headaches</t>
  </si>
  <si>
    <t>head trauma w coma &gt;1 hr or hemorrhage</t>
  </si>
  <si>
    <t>Head Trauma w Coma &gt;1 hr or Hem</t>
  </si>
  <si>
    <t>brain contusion/laceration &amp; complicated skull fx, coma &lt; 1 hr or no coma</t>
  </si>
  <si>
    <t>Brain Cont &amp; Comp Skull Fx, Coma &lt; 1 hr</t>
  </si>
  <si>
    <t>concussion, closed skull fx nos,uncomplicated intracranial injury, coma &lt;</t>
  </si>
  <si>
    <t xml:space="preserve">Concussion, Uncomp Intracranial Inj, Coma &lt; 1 hr </t>
  </si>
  <si>
    <t>facial bone procedures except major cranial/facial bone procedures</t>
  </si>
  <si>
    <t>Facial Bone Procs exc Maj Cranial Procs</t>
  </si>
  <si>
    <t>cleft lip &amp; palate repair</t>
  </si>
  <si>
    <t>Cleft Lip &amp; Palate Repair</t>
  </si>
  <si>
    <t>tonsil &amp; adenoid procedures</t>
  </si>
  <si>
    <t>Tonsil &amp; Adenoid Procs</t>
  </si>
  <si>
    <t>ear, nose, mouth, throat, cranial/facial malignancies</t>
  </si>
  <si>
    <t>Ear, Nose, Mouth, Throat, Cran/Fac Malig</t>
  </si>
  <si>
    <t>vertigo &amp; other labyrinth disorders</t>
  </si>
  <si>
    <t>Vertigo &amp; Oth Labyrinth Dis</t>
  </si>
  <si>
    <t>infections of upper respiratory tract</t>
  </si>
  <si>
    <t>Infects -Upper Resp Tract</t>
  </si>
  <si>
    <t>dental &amp; oral diseases &amp; injuries</t>
  </si>
  <si>
    <t>Dental &amp; Oral Diseases &amp; Inj</t>
  </si>
  <si>
    <t>other ear, nose, mouth,throat &amp; cranial/facial diagnoses</t>
  </si>
  <si>
    <t>Other ENT &amp; Cranial Dxs</t>
  </si>
  <si>
    <t>other respiratory &amp; chest procedures</t>
  </si>
  <si>
    <t>Other Resp &amp; Chest Procs</t>
  </si>
  <si>
    <t>respiratory system diagnosis w ventilator support 96+ hours</t>
  </si>
  <si>
    <t>Resp Syst Diags w Vent Supp 96+ hours</t>
  </si>
  <si>
    <t>cystic fibrosis - pulmonary disease</t>
  </si>
  <si>
    <t>Cystic Fibrosis - Pulmonary Disease</t>
  </si>
  <si>
    <t>bpd &amp; oth chronic respiratory diseases arising in perinatal period</t>
  </si>
  <si>
    <t xml:space="preserve">BPD &amp; Oth Chronic Resp Dis-Perinatal </t>
  </si>
  <si>
    <t>pulmonary embolism</t>
  </si>
  <si>
    <t>Pulmonary Embolism</t>
  </si>
  <si>
    <t>major chest &amp; respiratory trauma</t>
  </si>
  <si>
    <t>Maj Chest &amp; Respiratory Trauma</t>
  </si>
  <si>
    <t>bronchiolitis &amp; rsv pneumonia</t>
  </si>
  <si>
    <t>Bronchiolitis &amp; RSV Pneumonia</t>
  </si>
  <si>
    <t>asthma</t>
  </si>
  <si>
    <t>interstitial lung disease</t>
  </si>
  <si>
    <t>Interstitial &amp; Alveolar Lung Diseases</t>
  </si>
  <si>
    <t>other respiratory diagnoses except signs, symptoms &amp; minor diagnoses</t>
  </si>
  <si>
    <t>Other Resp Diag exc Signs, Symptoms &amp; Min Diag</t>
  </si>
  <si>
    <t>respiratory signs, symptoms &amp; minor diagnoses</t>
  </si>
  <si>
    <t>Resp Signs, Symptoms &amp; Min Diag</t>
  </si>
  <si>
    <t>cardiac defibrillator &amp; heart assist implant</t>
  </si>
  <si>
    <t>Card Defibrillator &amp; Heart Ass imp</t>
  </si>
  <si>
    <t>cardiac valve procedures w cardiac catheterization</t>
  </si>
  <si>
    <t>Card Valve Proc w Card Cath</t>
  </si>
  <si>
    <t>cardiac valve procedures w/o cardiac catheterization</t>
  </si>
  <si>
    <t>Cardiac Valve w/o Cath</t>
  </si>
  <si>
    <t>coronary bypass w cardiac cath or percutaneous cardiac procedure</t>
  </si>
  <si>
    <t xml:space="preserve">Coronary Bypass w Card Cath </t>
  </si>
  <si>
    <t>coronary bypass w/o cardiac cath or percutaneous cardiac procedure</t>
  </si>
  <si>
    <t>Coronary Bypass w/o Card Cath</t>
  </si>
  <si>
    <t>other cardiothoracic procedures</t>
  </si>
  <si>
    <t>Oth Cardiothoracic Procs</t>
  </si>
  <si>
    <t>major thoracic &amp; abdominal vascular procedures</t>
  </si>
  <si>
    <t>Maj Thoracic &amp; Abdominal Vascular Procs</t>
  </si>
  <si>
    <t>permanent cardiac pacemaker implant w ami, heart failure or shock</t>
  </si>
  <si>
    <t>Perm Card Pacemaker Imp w AMI, Heart Fail</t>
  </si>
  <si>
    <t>perm cardiac pacemaker implant w/o ami, heart failure or shock</t>
  </si>
  <si>
    <t>Perm Card Pacemaker Imp w/o AMI, Heart Fail</t>
  </si>
  <si>
    <t>other vascular procedures</t>
  </si>
  <si>
    <t>Other Vascular Procs</t>
  </si>
  <si>
    <t>cardiac pacemaker &amp; defibrillator device replacement</t>
  </si>
  <si>
    <t>Card Pacemaker &amp; Def Dev Repl</t>
  </si>
  <si>
    <t>cardiac pacemaker &amp; defibrillator revision except device replacement</t>
  </si>
  <si>
    <t>Card Pacemaker &amp; Def Rev exc Dev Repl</t>
  </si>
  <si>
    <t>other circulatory system procedures</t>
  </si>
  <si>
    <t>Oth Circulatory Sys Procs</t>
  </si>
  <si>
    <t>cardiac catheterization for ischemic heart disease</t>
  </si>
  <si>
    <t>Cardiac Cath - Heart Disease</t>
  </si>
  <si>
    <t>acute &amp; subacute endocarditis</t>
  </si>
  <si>
    <t>Acute &amp; Subacute Endocarditis</t>
  </si>
  <si>
    <t>cardiac arrest</t>
  </si>
  <si>
    <t>Cardiac Arrest</t>
  </si>
  <si>
    <t>peripheral &amp; other vascular disorders</t>
  </si>
  <si>
    <t>Peripheral &amp; Oth Vascular Dis</t>
  </si>
  <si>
    <t>angina pectoris &amp; coronary atherosclerosis</t>
  </si>
  <si>
    <t xml:space="preserve">Angina Pectoris </t>
  </si>
  <si>
    <t>hypertension</t>
  </si>
  <si>
    <t>Hypertension</t>
  </si>
  <si>
    <t>cardiac structural &amp; valvular disorders</t>
  </si>
  <si>
    <t>Cardiac Structural &amp; Valvular Dis</t>
  </si>
  <si>
    <t>chest pain</t>
  </si>
  <si>
    <t>Chest pain</t>
  </si>
  <si>
    <t>syncope &amp; collapse</t>
  </si>
  <si>
    <t>Syncope &amp; Collapse</t>
  </si>
  <si>
    <t>cardiomyopathy</t>
  </si>
  <si>
    <t>Cardiomyopathy</t>
  </si>
  <si>
    <t>malfunction,reaction,complication of cardiac/vasc device or procedure</t>
  </si>
  <si>
    <t xml:space="preserve">Malf,React,Compl of Card/Vasc Dev </t>
  </si>
  <si>
    <t>other circulatory system diagnoses</t>
  </si>
  <si>
    <t>Oth Circulatory Syst Diag</t>
  </si>
  <si>
    <t>other stomach, esophageal &amp; duodenal procedures</t>
  </si>
  <si>
    <t>Oth Stomach, Esoph &amp; Duod Procs</t>
  </si>
  <si>
    <t>other small &amp; large bowel procedures</t>
  </si>
  <si>
    <t>Oth Sm &amp; Lg Bowel Procs</t>
  </si>
  <si>
    <t>peritoneal adhesiolysis</t>
  </si>
  <si>
    <t>Peritoneal Adhesiolysis</t>
  </si>
  <si>
    <t>appendectomy</t>
  </si>
  <si>
    <t>Appendectomy</t>
  </si>
  <si>
    <t>anal procedures</t>
  </si>
  <si>
    <t>Anal Procedures</t>
  </si>
  <si>
    <t>hernia procedures except inguinal, femoral &amp; umbilical</t>
  </si>
  <si>
    <t>Hernia Proc exc Ingu, Femoral &amp; Umb</t>
  </si>
  <si>
    <t>other digestive system &amp; abdominal procedures</t>
  </si>
  <si>
    <t>Oth Digestive Sys &amp; Abdominal Proc</t>
  </si>
  <si>
    <t>major esophageal disorders</t>
  </si>
  <si>
    <t>Maj Esophageal Disorders</t>
  </si>
  <si>
    <t>other esophageal disorders</t>
  </si>
  <si>
    <t>Oth Esophageal Disorders</t>
  </si>
  <si>
    <t>inflammatory bowel disease</t>
  </si>
  <si>
    <t>Inflammatory Bowel Disease</t>
  </si>
  <si>
    <t>gastrointestinal vascular insufficiency</t>
  </si>
  <si>
    <t>Gastroint Vascular Insufficiency</t>
  </si>
  <si>
    <t>major gastrointestinal &amp; peritoneal infections</t>
  </si>
  <si>
    <t>Maj Gastrointestinal &amp; Perit Inf</t>
  </si>
  <si>
    <t>non-bacterial gastroenteritis, nausea &amp; vomiting</t>
  </si>
  <si>
    <t>Non-Bact Gastro, Nausea</t>
  </si>
  <si>
    <t>abdominal pain</t>
  </si>
  <si>
    <t>Abdominal Pain</t>
  </si>
  <si>
    <t>malfunction, reaction &amp; complication of gi device or procedure</t>
  </si>
  <si>
    <t xml:space="preserve">Malf, Reac &amp; Compl of GI Dev </t>
  </si>
  <si>
    <t>other &amp; unspecified gastrointestinal hemorrhage</t>
  </si>
  <si>
    <t>Oth &amp; Unsp Gastro Hemorrhage</t>
  </si>
  <si>
    <t>major pancreas, liver &amp; shunt procedures</t>
  </si>
  <si>
    <t>Maj Pancreas, Liver &amp; Shunt Proc</t>
  </si>
  <si>
    <t>major biliary tract procedures</t>
  </si>
  <si>
    <t>Maj Biliary Tract Procs</t>
  </si>
  <si>
    <t>cholecystectomy except laparoscopic</t>
  </si>
  <si>
    <t>Cholecystectomy exc Laparoscopic</t>
  </si>
  <si>
    <t>laparoscopic cholecystectomy</t>
  </si>
  <si>
    <t>Laparoscopic Cholecystectomy</t>
  </si>
  <si>
    <t>other hepatobiliary, pancreas &amp; abdominal procedures</t>
  </si>
  <si>
    <t>Oth Hepatobiliary, Pancreas &amp; Abdo Procs</t>
  </si>
  <si>
    <t>hepatic coma &amp; other major acute liver disorders</t>
  </si>
  <si>
    <t>Hepatic Coma &amp; Oth Maj Acute Liver Dis</t>
  </si>
  <si>
    <t>alcoholic liver disease</t>
  </si>
  <si>
    <t>Alcoholic Liver Disease</t>
  </si>
  <si>
    <t>other disorders of the liver</t>
  </si>
  <si>
    <t>Oth Disorders of the Liver</t>
  </si>
  <si>
    <t>disorders of gallbladder &amp; biliary tract</t>
  </si>
  <si>
    <t>Dis of Gallbladder &amp; Biliary Tract</t>
  </si>
  <si>
    <t>amputation of lower limb except toes</t>
  </si>
  <si>
    <t>Amputation of Lower Limb exc Toes</t>
  </si>
  <si>
    <t>hip &amp; femur procedures for trauma except joint replacement</t>
  </si>
  <si>
    <t xml:space="preserve">Hip &amp; Femur Procs for Trauma </t>
  </si>
  <si>
    <t>hip &amp; femur procedures for non-trauma except joint replacement</t>
  </si>
  <si>
    <t>Hip &amp; Femur; Non-Trauma</t>
  </si>
  <si>
    <t>skin graft, except hand, for musculoskeletal &amp; connective tissue diagnose</t>
  </si>
  <si>
    <t xml:space="preserve">Skin Graft, exc Hand for Musc &amp; Conn Tiss </t>
  </si>
  <si>
    <t>foot &amp; toe procedures</t>
  </si>
  <si>
    <t>Foot &amp; Toe Procedures</t>
  </si>
  <si>
    <t>shoulder, upper arm &amp; forearm procedures</t>
  </si>
  <si>
    <t>Shoulder &amp; Arm Procs</t>
  </si>
  <si>
    <t>hand &amp; wrist procedures</t>
  </si>
  <si>
    <t>Hand &amp; Wrist Procedures</t>
  </si>
  <si>
    <t>tendon, muscle &amp; other soft tissue procedures</t>
  </si>
  <si>
    <t>Tendon, Muscle, &amp; Soft Tis</t>
  </si>
  <si>
    <t>other musculoskeletal system &amp; connective tissue procedures</t>
  </si>
  <si>
    <t>Oth Muscl Sys &amp; Tis Proc</t>
  </si>
  <si>
    <t>cervical spinal fusion &amp; other back/neck proc exc disc excis/decomp</t>
  </si>
  <si>
    <t>fractures &amp; dislocations except femur, pelvis &amp; back</t>
  </si>
  <si>
    <t>Fract &amp; Disloc exc Femur, Pelvis &amp; Back</t>
  </si>
  <si>
    <t>musculoskeletal malignancy &amp; pathol fracture d/t muscskel malig</t>
  </si>
  <si>
    <t>Musc Malig &amp; Pathol Fract d/t Musc Malig</t>
  </si>
  <si>
    <t>osteomyelitis, septic arthritis &amp; other musculoskeletal infections</t>
  </si>
  <si>
    <t>Osteomyelitis, Septic Arthritis &amp; Oth</t>
  </si>
  <si>
    <t>connective tissue disorders</t>
  </si>
  <si>
    <t>Connective Tissue Disorders</t>
  </si>
  <si>
    <t>malfunction, reaction, complic of orthopedic device or procedure</t>
  </si>
  <si>
    <t>Malf, Reac, Compl of Ortho Dev</t>
  </si>
  <si>
    <t>other musculoskeletal system &amp; connective tissue diagnoses</t>
  </si>
  <si>
    <t>Other Muscl Sys &amp; Tis Dx</t>
  </si>
  <si>
    <t>skin graft for skin &amp; subcutaneous tissue diagnoses</t>
  </si>
  <si>
    <t>Skin Graft for Skin Dxs</t>
  </si>
  <si>
    <t>mastectomy procedures</t>
  </si>
  <si>
    <t>Mastectomy Procedures</t>
  </si>
  <si>
    <t>breast procedures except mastectomy</t>
  </si>
  <si>
    <t>Breast Procs exc Mastectomy</t>
  </si>
  <si>
    <t>other skin, subcutaneous tissue &amp; related procedures</t>
  </si>
  <si>
    <t>Oth Skin, Tis &amp; Rel Procs</t>
  </si>
  <si>
    <t>skin ulcers</t>
  </si>
  <si>
    <t>Skin Ulcers</t>
  </si>
  <si>
    <t>major skin disorders</t>
  </si>
  <si>
    <t>Major Skin Disorders</t>
  </si>
  <si>
    <t>malignant breast disorders</t>
  </si>
  <si>
    <t>Malignant Breast Disorders</t>
  </si>
  <si>
    <t>contusion, open wound &amp; other trauma to skin &amp; subcutaneous tissue</t>
  </si>
  <si>
    <t xml:space="preserve">Contusion, Open Wound &amp; Oth Trauma </t>
  </si>
  <si>
    <t>other skin, subcutaneous tissue &amp; breast disorders</t>
  </si>
  <si>
    <t>Othr Skin &amp; Breast Dis</t>
  </si>
  <si>
    <t>pituitary &amp; adrenal procedures</t>
  </si>
  <si>
    <t>Pituitary &amp; Adrenal Procs</t>
  </si>
  <si>
    <t>thyroid, parathyroid &amp; thyroglossal procedures</t>
  </si>
  <si>
    <t>Thyroid &amp; Other Procs</t>
  </si>
  <si>
    <t>other procedures for endocrine, nutritional &amp; metabolic disorders</t>
  </si>
  <si>
    <t>Oth Procs for Endo, Nutr &amp; Meta Dis</t>
  </si>
  <si>
    <t>inborn errors of metabolism</t>
  </si>
  <si>
    <t>Inborn Errors of Metabolism</t>
  </si>
  <si>
    <t>other endocrine disorders</t>
  </si>
  <si>
    <t>Oth Endocrine Disorders</t>
  </si>
  <si>
    <t>kidney transplant</t>
  </si>
  <si>
    <t>Kidney Transplant</t>
  </si>
  <si>
    <t>major bladder procedures</t>
  </si>
  <si>
    <t>Major Bladder Procs</t>
  </si>
  <si>
    <t>kidney &amp; urinary tract procedures for malignancy</t>
  </si>
  <si>
    <t>Kidney &amp; Urinary Tract Proc for Malignancy</t>
  </si>
  <si>
    <t>kidney &amp; urinary tract procedures for nonmalignancy</t>
  </si>
  <si>
    <t>Kidney &amp; Urinary Tract Proc for Nonmalignancy</t>
  </si>
  <si>
    <t>renal dialysis access device procedure only</t>
  </si>
  <si>
    <t>Renal Dialysis Access Dev Proc Only</t>
  </si>
  <si>
    <t>other bladder procedures</t>
  </si>
  <si>
    <t>Oth Bladder Procs</t>
  </si>
  <si>
    <t>urethral &amp; transurethral procedures</t>
  </si>
  <si>
    <t>Urethral &amp; Transurethral Procs</t>
  </si>
  <si>
    <t>other kidney, urinary tract &amp; related procedures</t>
  </si>
  <si>
    <t>Oth Kidney, Urinary Tract &amp; Rel Procs</t>
  </si>
  <si>
    <t>renal failure</t>
  </si>
  <si>
    <t>Renal Failure</t>
  </si>
  <si>
    <t>kidney &amp; urinary tract malignancy</t>
  </si>
  <si>
    <t>Kidney &amp; Urinary Tract Malignancy</t>
  </si>
  <si>
    <t>nephritis &amp; nephrosis</t>
  </si>
  <si>
    <t>Nephritis &amp; Nephrosis</t>
  </si>
  <si>
    <t>urinary stones &amp; acquired upper urinary tract obstruction</t>
  </si>
  <si>
    <t>Urinary Stones &amp; Acq Upper Urinary Tract Obstr</t>
  </si>
  <si>
    <t>malfunction, reaction, complic of genitourinary device or proc</t>
  </si>
  <si>
    <t>Malf, Reac, Compl of Genitourinary Dev</t>
  </si>
  <si>
    <t>other kidney &amp; urinary tract diagnoses, signs &amp; symptoms</t>
  </si>
  <si>
    <t>Oth Kidney &amp; Urinary Tract Diag</t>
  </si>
  <si>
    <t>major male pelvic procedures</t>
  </si>
  <si>
    <t>Maj Male Pelvic Procs</t>
  </si>
  <si>
    <t>penis procedures</t>
  </si>
  <si>
    <t>Penis Procedures</t>
  </si>
  <si>
    <t>transurethral prostatectomy</t>
  </si>
  <si>
    <t>Transurethral Prostatectomy</t>
  </si>
  <si>
    <t>testes &amp; scrotal procedures</t>
  </si>
  <si>
    <t>Testes &amp; Scrotal Procs</t>
  </si>
  <si>
    <t>other male reproductive system &amp; related procedures</t>
  </si>
  <si>
    <t xml:space="preserve">Oth Male Reproductive Sys </t>
  </si>
  <si>
    <t>malignancy, male reproductive system</t>
  </si>
  <si>
    <t>Malignancy, Male Reproductive Sys</t>
  </si>
  <si>
    <t>male reproductive system diagnoses except malignancy</t>
  </si>
  <si>
    <t>Male Reproductive Sys Diag exc Malignancy</t>
  </si>
  <si>
    <t>pelvic evisceration, radical hysterectomy &amp; other radical gyn procs</t>
  </si>
  <si>
    <t>Pelvic Evisc, Rad Hysterectomy &amp; Oth Rad GYN procs</t>
  </si>
  <si>
    <t>uterine &amp; adnexa procedures for ovarian &amp; adnexal malignancy</t>
  </si>
  <si>
    <t>Uterine &amp; Adnexa Proc for Ovarian &amp; Adnexal Malignancy</t>
  </si>
  <si>
    <t>uterine &amp; adnexa procedures for non-ovarian &amp; non-adnexal malig</t>
  </si>
  <si>
    <t>Uterine &amp; Adnexa Proc for Non-Ovarian &amp; Non-Adnexal Malig</t>
  </si>
  <si>
    <t>uterine &amp; adnexa procedures for non-malignancy except leiomyoma</t>
  </si>
  <si>
    <t>Uterine &amp; Adnexa Proc for Non-Malignancy exc Leiomyoma</t>
  </si>
  <si>
    <t>female reproductive system reconstructive procedures</t>
  </si>
  <si>
    <t>Female Reprod Sys Reconstructive Proc</t>
  </si>
  <si>
    <t>dilation &amp; curettage for non-obstetric diagnoses</t>
  </si>
  <si>
    <t>Dilation &amp; Curettage for Non-Obstetric Diag</t>
  </si>
  <si>
    <t>other female reproductive system &amp; related procedures</t>
  </si>
  <si>
    <t>Oth Female Reprod Sys &amp; Rel Proc</t>
  </si>
  <si>
    <t>uterine &amp; adnexa procedures for leiomyoma</t>
  </si>
  <si>
    <t>Uterine &amp; Adnexa Procs for Leiomyoma</t>
  </si>
  <si>
    <t>female reproductive system malignancy</t>
  </si>
  <si>
    <t>Female Reprod Sys Malignancy</t>
  </si>
  <si>
    <t>female reproductive system infections</t>
  </si>
  <si>
    <t>Female Reprod Sys Infections</t>
  </si>
  <si>
    <t>menstrual &amp; other female reproductive system disorders</t>
  </si>
  <si>
    <t>Menstrual &amp; Oth Female Reprod Sys Dis</t>
  </si>
  <si>
    <t>vaginal delivery w sterilization &amp;/or d&amp;c</t>
  </si>
  <si>
    <t>Vaginal Del w Sterilization &amp;/or D&amp;C</t>
  </si>
  <si>
    <t>vaginal delivery w complicating procedures exc sterilization &amp;/or d&amp;c</t>
  </si>
  <si>
    <t>Vaginal Del w Compl Proc exc sterilization &amp;/or D&amp;C</t>
  </si>
  <si>
    <t>d&amp;c, aspiration curettage or hysterotomy for obstetric diagnoses</t>
  </si>
  <si>
    <t>D&amp;C, Aspiration Curettage or Hysterotomy for Obst Diag</t>
  </si>
  <si>
    <t>ectopic pregnancy procedure</t>
  </si>
  <si>
    <t>Ectopic Pregnancy Proc</t>
  </si>
  <si>
    <t>other o.r. proc for obstetric diagnoses except delivery diagnoses</t>
  </si>
  <si>
    <t>Oth O.R. Proc for Obst Diag exc Delivery Diag</t>
  </si>
  <si>
    <t>postpartum &amp; post abortion diagnoses w/o procedure</t>
  </si>
  <si>
    <t>Postpartum &amp; Post Abortion Diag w/o Proc</t>
  </si>
  <si>
    <t>threatened abortion</t>
  </si>
  <si>
    <t>Preterm Labor</t>
  </si>
  <si>
    <t>abortion w/o d&amp;c, aspiration curettage or hysterotomy</t>
  </si>
  <si>
    <t>Abortion w/o D&amp;C, Aspiration Curettage or Hysterotomy</t>
  </si>
  <si>
    <t>false labor</t>
  </si>
  <si>
    <t>False Labor</t>
  </si>
  <si>
    <t>other antepartum diagnoses</t>
  </si>
  <si>
    <t>Other Antepartum Dxs</t>
  </si>
  <si>
    <t>neonate, transferred &lt;5 days old, not born here</t>
  </si>
  <si>
    <t>Neonate, Trans &lt;5 days old, Not Born Here</t>
  </si>
  <si>
    <t>neonate, transferred &lt; 5 days old, born here</t>
  </si>
  <si>
    <t>Neonate, Trans &lt; 5 days old, Born Here</t>
  </si>
  <si>
    <t>neonate w ecmo</t>
  </si>
  <si>
    <t>Neonate w ECMO</t>
  </si>
  <si>
    <t>neonate bwt &lt;1500g w major procedure</t>
  </si>
  <si>
    <t>Neonate bwt &lt;1500g w Maj Proc</t>
  </si>
  <si>
    <t>neonate bwt &lt;500g</t>
  </si>
  <si>
    <t>Neonate bwt &lt;500g or GA &lt;24 weeks</t>
  </si>
  <si>
    <t>neonate birthwt 500-749g w/o major procedure</t>
  </si>
  <si>
    <t>Neonate birthwt 500-749g w/o Maj Proc</t>
  </si>
  <si>
    <t>neonate birthwt 750-999g w/o major procedure</t>
  </si>
  <si>
    <t>Neonate birthwt 750-999g w/o Maj Proc</t>
  </si>
  <si>
    <t>neonate bwt 1000-1249g w resp dist synd/oth maj resp or maj anom</t>
  </si>
  <si>
    <t>Neonate bwt 1000-1249g w resp dist synd/oth maj resp</t>
  </si>
  <si>
    <t>neonate birthwt 1000-1249g w or w/o other significant condition</t>
  </si>
  <si>
    <t>Neonate birthwt 1000-1249g w or w/o other sign cond</t>
  </si>
  <si>
    <t>neonate bwt 1250-1499g w resp dist synd/oth maj resp or maj anom</t>
  </si>
  <si>
    <t xml:space="preserve">Neonate bwt 1250-1499g w resp dist synd/oth maj resp </t>
  </si>
  <si>
    <t>neonate bwt 1250-1499g w or w/o other significant condition</t>
  </si>
  <si>
    <t>Neonate bwt 1250-1499g w or w/o oth sign cond</t>
  </si>
  <si>
    <t>neonate bwt 1500-2499g w major procedure</t>
  </si>
  <si>
    <t>Neonate bwt 1500-2499g w Maj Proc</t>
  </si>
  <si>
    <t>neonate birthwt 1500-1999g w major anomaly</t>
  </si>
  <si>
    <t>Neonate birthwt 1500-1999g w Maj Anomaly</t>
  </si>
  <si>
    <t>neonate bwt 1500-1999g w resp dist synd/oth maj resp cond</t>
  </si>
  <si>
    <t>Neonate bwt 1500-1999g w resp dist synd/oth maj resp cond</t>
  </si>
  <si>
    <t>neonate birthwt 1500-1999g w congenital/perinatal infection</t>
  </si>
  <si>
    <t>Neonate birthwt 1500-1999g w congenital/perinatal infection</t>
  </si>
  <si>
    <t>neonate bwt 1500-1999g w or w/o other significant condition</t>
  </si>
  <si>
    <t>Neonate bwt 1500-1999g w or w/o oth sign cond</t>
  </si>
  <si>
    <t>neonate bwt 2000-2499g w major anomaly</t>
  </si>
  <si>
    <t>Neonate bwt 2000-2499g w Maj Anomaly</t>
  </si>
  <si>
    <t>neonate bwt 2000-2499g w resp dist synd/oth maj resp cond</t>
  </si>
  <si>
    <t>Neonate bwt 2000-2499g w resp dist synd/oth maj resp cond</t>
  </si>
  <si>
    <t>neonate bwt 2000-2499g w congenital/perinatal infection</t>
  </si>
  <si>
    <t>Neonate bwt 2000-2499g w congenital/perinatal infection</t>
  </si>
  <si>
    <t>neonate bwt 2000-2499g w other significant condition</t>
  </si>
  <si>
    <t>Neonate bwt 2000-2499g w oth sign cond</t>
  </si>
  <si>
    <t>neonate bwt 2000-2499g, normal newborn or neonate w other problem</t>
  </si>
  <si>
    <t>Neonate bwt 2000-2499g, normal newborn or neonate w oth prob</t>
  </si>
  <si>
    <t>neonate birthwt &gt;2499g w major cardiovascular procedure</t>
  </si>
  <si>
    <t>neonate birthwt &gt;2499g w other major procedure</t>
  </si>
  <si>
    <t>Neonate birthwt &gt;2499g w oth maj proc</t>
  </si>
  <si>
    <t>neonate birthwt &gt;2499g w major anomaly</t>
  </si>
  <si>
    <t>Neonate birthwt &gt;2499g w maj anomaly</t>
  </si>
  <si>
    <t>neonate, birthwt &gt;2499g w resp dist synd/oth maj resp cond</t>
  </si>
  <si>
    <t>Neonate, birthwt &gt;2499g w resp dist synd/oth maj resp cond</t>
  </si>
  <si>
    <t>neonate birthwt &gt;2499g w congenital/perinatal infection</t>
  </si>
  <si>
    <t>Neonate birthwt &gt;2499g w congenital/perinatal inf</t>
  </si>
  <si>
    <t>neonate birthwt &gt;2499g w other significant condition</t>
  </si>
  <si>
    <t>Neonate birthwt &gt;2499g w oth sign cond</t>
  </si>
  <si>
    <t>splenectomy</t>
  </si>
  <si>
    <t>Splenectomy</t>
  </si>
  <si>
    <t>other procedures of blood &amp; blood-forming organs</t>
  </si>
  <si>
    <t>Oth Procs of Blood &amp; Blood-Forming Organs</t>
  </si>
  <si>
    <t>major hematologic/immunologic diag exc sickle cell crisis &amp; coagul</t>
  </si>
  <si>
    <t>Maj HEM/IG Dx exc SC</t>
  </si>
  <si>
    <t>coagulation &amp; platelet disorders</t>
  </si>
  <si>
    <t>Coagulation &amp; Platelet Disorders</t>
  </si>
  <si>
    <t>other anemia &amp; disorders of blood &amp; blood-forming organs</t>
  </si>
  <si>
    <t>Other Anemia and Blood Dis</t>
  </si>
  <si>
    <t>major o.r. procedures for lymphatic/hematopoietic/other neoplasms</t>
  </si>
  <si>
    <t>Major O.R. Proc for Lymphatic/Hematopoietic/Oth Neoplasms</t>
  </si>
  <si>
    <t>other o.r. procedures for lymphatic/hematopoietic/other neoplasms</t>
  </si>
  <si>
    <t>Othr O.R. Procs for Lymph/HEM</t>
  </si>
  <si>
    <t>acute leukemia</t>
  </si>
  <si>
    <t>Acute Leukemia</t>
  </si>
  <si>
    <t>radiotherapy</t>
  </si>
  <si>
    <t>Radiotherapy</t>
  </si>
  <si>
    <t>chemotherapy</t>
  </si>
  <si>
    <t>lymphatic &amp; other malignancies &amp; neoplasms of uncertain behavior</t>
  </si>
  <si>
    <t xml:space="preserve">Lymphatic &amp; Oth Malig &amp; Neoplasms </t>
  </si>
  <si>
    <t>post-op, post-trauma, other device infections w o.r. procedure</t>
  </si>
  <si>
    <t>Post-op, Post-Trauma, Oth Dev Inf w O.R. Proc</t>
  </si>
  <si>
    <t>post-operative, post-traumatic, other device infections</t>
  </si>
  <si>
    <t>Post-Op, Oth Device Infect</t>
  </si>
  <si>
    <t>fever</t>
  </si>
  <si>
    <t>Fever</t>
  </si>
  <si>
    <t>viral illness</t>
  </si>
  <si>
    <t>Viral Illness</t>
  </si>
  <si>
    <t>other infectious &amp; parasitic diseases</t>
  </si>
  <si>
    <t>Oth Infectious &amp; Parasitic Diseases</t>
  </si>
  <si>
    <t>mental illness diagnosis w o.r. procedure</t>
  </si>
  <si>
    <t>Mental Illness Diag w O.R. Proc</t>
  </si>
  <si>
    <t>disorders of personality &amp; impulse control</t>
  </si>
  <si>
    <t>Dis of Personality &amp; Impulse Control</t>
  </si>
  <si>
    <t>adjustment disorders &amp; neuroses except depressive diagnoses</t>
  </si>
  <si>
    <t>Adjust Dis/Neuroses exc DD</t>
  </si>
  <si>
    <t>acute anxiety &amp; delirium states</t>
  </si>
  <si>
    <t>Acute Anxiety &amp; Delirium States</t>
  </si>
  <si>
    <t>childhood behavioral disorders</t>
  </si>
  <si>
    <t>Childhood Behavioral Disorders</t>
  </si>
  <si>
    <t>eating disorders</t>
  </si>
  <si>
    <t>Eating Disorders</t>
  </si>
  <si>
    <t>other mental health disorders</t>
  </si>
  <si>
    <t>Oth Mental Health Disorders</t>
  </si>
  <si>
    <t>cocaine abuse &amp; dependence</t>
  </si>
  <si>
    <t>Cocaine Abuse &amp; Dependence</t>
  </si>
  <si>
    <t>other drug abuse &amp; dependence</t>
  </si>
  <si>
    <t>Oth Drug Abuse &amp; Dependence</t>
  </si>
  <si>
    <t>allergic reactions</t>
  </si>
  <si>
    <t>Allergic Reactions</t>
  </si>
  <si>
    <t>other complications of treatment</t>
  </si>
  <si>
    <t>Oth Complications of Treatment</t>
  </si>
  <si>
    <t>other injury, poisoning &amp; toxic effect diagnoses</t>
  </si>
  <si>
    <t>Oth Injury, Poisoning &amp; Toxic Effect Diag</t>
  </si>
  <si>
    <t>toxic effects of non-medicinal substances</t>
  </si>
  <si>
    <t>Toxic effects of non-medicinal substances</t>
  </si>
  <si>
    <t>extensive 3rd degree burns w skin graft</t>
  </si>
  <si>
    <t>3rd Degree Brn w Skn Grft</t>
  </si>
  <si>
    <t>full thickness burns w skin graft</t>
  </si>
  <si>
    <t>Full Burns w/ Skin Graft</t>
  </si>
  <si>
    <t>extensive 3rd degree or full thickness burns w/o skin graft</t>
  </si>
  <si>
    <t>Ext 3rd degree/full thickness burns w/o skin graft</t>
  </si>
  <si>
    <t>partial thickness burns w or w/o skin graft</t>
  </si>
  <si>
    <t>Burns w/ or w/o Skin Graft</t>
  </si>
  <si>
    <t>procedure w diag of rehab, aftercare or oth contact w health service</t>
  </si>
  <si>
    <t xml:space="preserve">Proc W Diag Of Rehab, Aftercare </t>
  </si>
  <si>
    <t>signs, symptoms &amp; other factors influencing health status</t>
  </si>
  <si>
    <t>neonatal aftercare</t>
  </si>
  <si>
    <t>Neonatal Aftercare</t>
  </si>
  <si>
    <t>hiv w multiple major hiv related conditions</t>
  </si>
  <si>
    <t>HIV w Mult Maj HIV Rel Conditions</t>
  </si>
  <si>
    <t>hiv w major hiv related condition</t>
  </si>
  <si>
    <t>HIV w Maj HIV Rel Condition</t>
  </si>
  <si>
    <t>hiv w multiple significant hiv related conditions</t>
  </si>
  <si>
    <t>HIV w Mul Sign HIV Rel Conditions</t>
  </si>
  <si>
    <t>hiv w one signif hiv cond or w/o signif related cond</t>
  </si>
  <si>
    <t>HIV w One Sign HIV Cond or w/o Sign Rel Cond</t>
  </si>
  <si>
    <t>craniotomy for multiple significant trauma</t>
  </si>
  <si>
    <t>Craniotomy for Mult Sign Trauma</t>
  </si>
  <si>
    <t>extensive abdominal/thoracic procedures for mult significant trauma</t>
  </si>
  <si>
    <t>Ext Abdominal/Thoracic Proc for Mult Sign Trauma</t>
  </si>
  <si>
    <t>musculoskeletal &amp; other procedures for multiple significant trauma</t>
  </si>
  <si>
    <t>Musc &amp; Oth Proc for Mult Sign Trauma</t>
  </si>
  <si>
    <t>multiple significant trauma w/o o.r. procedure</t>
  </si>
  <si>
    <t>Mult Sign Trauma w/o O.R. Proc</t>
  </si>
  <si>
    <t>extensive procedure unrelated to principal diagnosis</t>
  </si>
  <si>
    <t>Ext Proc Unrel to Principal Diag</t>
  </si>
  <si>
    <t>moderately extensive procedure unrelated to principal diagnosis</t>
  </si>
  <si>
    <t>Mod Ext Proc Unrel to Principal Diag</t>
  </si>
  <si>
    <t>nonextensive procedure unrelated to principal diagnosis</t>
  </si>
  <si>
    <t>Nonext Proc Unrel to Principal Diag</t>
  </si>
  <si>
    <t>principal diagnosis invalid as discharge diagnosis</t>
  </si>
  <si>
    <t>Principal Diag Invalid as Discharge Diag</t>
  </si>
  <si>
    <t>ungroupable</t>
  </si>
  <si>
    <t>Ungroupable</t>
  </si>
  <si>
    <t>Delivery DRGsᶲ⌂</t>
  </si>
  <si>
    <t>Delivery DRGsᶲ</t>
  </si>
  <si>
    <t>Make sure the column headers for the SFS pulls match to the HHSAnnualFinancialReport2024 version (i.e. add columns for Long Term Debt to Total Capitalization and Days Cash on Hand)</t>
  </si>
  <si>
    <t>Notes</t>
  </si>
  <si>
    <t>Row 91.00: Emergency</t>
  </si>
  <si>
    <t>Row 206.00: Inpatient GPSR</t>
  </si>
  <si>
    <t>Row 207.00: Outpatient GPSR</t>
  </si>
  <si>
    <t>Row 301.00: Outpatient Visits ( Lines 88 to 101)</t>
  </si>
  <si>
    <t>Row 303.00: Inpatient and Outpatient NPSR  (lines 208 and 209)</t>
  </si>
  <si>
    <t>Column 4.00: Inpatient Days</t>
  </si>
  <si>
    <t>Column 5.00: Discharges</t>
  </si>
  <si>
    <t>Column 8.00: Average Length of Stay</t>
  </si>
  <si>
    <t>Enter Year:</t>
  </si>
  <si>
    <t>Row 208.00: Inpatient NPSR (including Premium Revenue)</t>
  </si>
  <si>
    <t>Row 209.00: Outpatient NPSR  (including Premium Revenue)</t>
  </si>
  <si>
    <t>FY2021</t>
  </si>
  <si>
    <t>Data Year</t>
  </si>
  <si>
    <t>Hospital OrgID</t>
  </si>
  <si>
    <t>Hospital Cohort</t>
  </si>
  <si>
    <t>Hospital System</t>
  </si>
  <si>
    <t>Insurance Category</t>
  </si>
  <si>
    <t>Statewide (Cross-Payer) RP</t>
  </si>
  <si>
    <t>Cohort Median SRP</t>
  </si>
  <si>
    <t>Percent of Statewide Payments</t>
  </si>
  <si>
    <t>Commercial (self and fully insured)</t>
  </si>
  <si>
    <t>Harrington Healthcare System, Inc.</t>
  </si>
  <si>
    <t xml:space="preserve">HealthAlliance-Clinton Hospital (formerly HealthAlliance Hospital) </t>
  </si>
  <si>
    <t>Wellforce</t>
  </si>
  <si>
    <t>MelroseWakefield Healthcare (formerly Hallmark Health)</t>
  </si>
  <si>
    <t>Morton Hospital - A Steward Family Hospital</t>
  </si>
  <si>
    <t>Column 4.00: Medicaid Managed</t>
  </si>
  <si>
    <t>Column 5.00: Medicaid Non-Managed</t>
  </si>
  <si>
    <t>FY2018</t>
  </si>
  <si>
    <t>HealthAlliance Hospital</t>
  </si>
  <si>
    <t>Marlborough Hospital - A member of the UMASS Memorial Health Center</t>
  </si>
  <si>
    <t>Melrose Wakefield Hospital (formerly Hallmark Health)</t>
  </si>
  <si>
    <t>Noble Hospital</t>
  </si>
  <si>
    <t>FY2020</t>
  </si>
  <si>
    <t>Lahey (Winchester) Hospital</t>
  </si>
  <si>
    <t>FY2019</t>
  </si>
  <si>
    <t>Total Supplemental Revenue: Total</t>
  </si>
  <si>
    <t>Acute Hospital</t>
  </si>
  <si>
    <t>Curahealth Stoughton</t>
  </si>
  <si>
    <t>MiraVista Behavioral Health Center</t>
  </si>
  <si>
    <t>Soldiers' Home in Chelsea</t>
  </si>
  <si>
    <t>Soldiers' Home in Holyoke</t>
  </si>
  <si>
    <t>Encompass Health Fairlawn Rehabilitation Hospital</t>
  </si>
  <si>
    <t>Kindred Hospital Northeast - Stoughton</t>
  </si>
  <si>
    <t>Braintree Rehabilitation Hospital</t>
  </si>
  <si>
    <t>HealthSouth Fairlawn Rehabilitation Hospital</t>
  </si>
  <si>
    <t>HealthSouth Rehabilitation Hospital of Western Massachusetts</t>
  </si>
  <si>
    <t>Massachusetts Hospital School</t>
  </si>
  <si>
    <t>New Bedford Rehabilitation  Hospital</t>
  </si>
  <si>
    <t>New England Rehabilitation Hospital</t>
  </si>
  <si>
    <t>Vibra Hospital of Western Massachusetts (formerly Kindred Park View)</t>
  </si>
  <si>
    <t>Westwood Lodge</t>
  </si>
  <si>
    <t>Dr. Solomon Carter Fuller Mental Health Center</t>
  </si>
  <si>
    <t>High Point Hospital</t>
  </si>
  <si>
    <t>The Whittier Pavilion</t>
  </si>
  <si>
    <t>Tab 11: Financials</t>
  </si>
  <si>
    <t>Row 57.2: Total Operating Revenue</t>
  </si>
  <si>
    <t>Row 65: Total Unrestricted Revenue, Gains and Other Supports</t>
  </si>
  <si>
    <t>Row 73: Total Expenses</t>
  </si>
  <si>
    <t>Row 74: Excess of Revenue, Gains and Other Support Over Expenses</t>
  </si>
  <si>
    <t>Column 1: Data</t>
  </si>
  <si>
    <t>Ownership Change</t>
  </si>
  <si>
    <t>HFY End Date</t>
  </si>
  <si>
    <t>Staffed Beds Total</t>
  </si>
  <si>
    <t>State Operated Facility</t>
  </si>
  <si>
    <t>Percentage of Occupancy Total</t>
  </si>
  <si>
    <t>Zip Code Rank 1: Primary City</t>
  </si>
  <si>
    <t>Zip Code Rank 1: Zip Code</t>
  </si>
  <si>
    <t>Zip Code Rank 1: Discharges</t>
  </si>
  <si>
    <t>Row 11: Interns, Residents + Fellows</t>
  </si>
  <si>
    <t>Column 1: Number of FTEs</t>
  </si>
  <si>
    <t>Row 500.00: TOTAL</t>
  </si>
  <si>
    <t>Zip Code Rank 1: % of Zip Code</t>
  </si>
  <si>
    <t>Zip Code Rank 2: Primary City</t>
  </si>
  <si>
    <t>Zip Code Rank 2: Zip Code</t>
  </si>
  <si>
    <t>Zip Code Rank 2: Discharges</t>
  </si>
  <si>
    <t>Zip Code Rank 2: % of Zip Code</t>
  </si>
  <si>
    <t>Zip Code Rank 3: Primary City</t>
  </si>
  <si>
    <t>Zip Code Rank 3: Zip Code</t>
  </si>
  <si>
    <t>Zip Code Rank 3: Discharges</t>
  </si>
  <si>
    <t>Zip Code Rank 3: % of Zip Code</t>
  </si>
  <si>
    <t>Zip Code Rank 4: Primary City</t>
  </si>
  <si>
    <t>Zip Code Rank 4: Zip Code</t>
  </si>
  <si>
    <t>Zip Code Rank 4: Discharges</t>
  </si>
  <si>
    <t>Zip Code Rank 4: % of Zip Code</t>
  </si>
  <si>
    <t>Zip Code Rank 5: Primary City</t>
  </si>
  <si>
    <t>Zip Code Rank 5: Zip Code</t>
  </si>
  <si>
    <t>Zip Code Rank 5: Discharges</t>
  </si>
  <si>
    <t>Zip Code Rank 5: % of Zip Code</t>
  </si>
  <si>
    <t>Zip Code Rank 6: Primary City</t>
  </si>
  <si>
    <t>Zip Code Rank 6: Zip Code</t>
  </si>
  <si>
    <t>Zip Code Rank 6: Discharges</t>
  </si>
  <si>
    <t>Zip Code Rank 6: % of Zip Code</t>
  </si>
  <si>
    <t>Zip Code Rank 7: Primary City</t>
  </si>
  <si>
    <t>Zip Code Rank 7: Zip Code</t>
  </si>
  <si>
    <t>Zip Code Rank 7: Discharges</t>
  </si>
  <si>
    <t>Zip Code Rank 7: % of Zip Code</t>
  </si>
  <si>
    <t>Zip Code Rank 8: Primary City</t>
  </si>
  <si>
    <t>Zip Code Rank 8: Zip Code</t>
  </si>
  <si>
    <t>Zip Code Rank 8: Discharges</t>
  </si>
  <si>
    <t>Zip Code Rank 8: % of Zip Code</t>
  </si>
  <si>
    <t>Zip Code Rank 9: Primary City</t>
  </si>
  <si>
    <t>Zip Code Rank 9: Zip Code</t>
  </si>
  <si>
    <t>Zip Code Rank 9: Discharges</t>
  </si>
  <si>
    <t>Zip Code Rank 9: % of Zip Code</t>
  </si>
  <si>
    <t>Zip Code Rank 10: Primary City</t>
  </si>
  <si>
    <t>Zip Code Rank 10: Zip Code</t>
  </si>
  <si>
    <t>Zip Code Rank 10: Discharges</t>
  </si>
  <si>
    <t>Zip Code Rank 10: % of Zip Code</t>
  </si>
  <si>
    <t>Zip Code Rank 11: Primary City</t>
  </si>
  <si>
    <t>Zip Code Rank 11: Zip Code</t>
  </si>
  <si>
    <t>Zip Code Rank 11: Discharges</t>
  </si>
  <si>
    <t>Zip Code Rank 11: % of Zip Code</t>
  </si>
  <si>
    <t>Zip Code Rank 12: Primary City</t>
  </si>
  <si>
    <t>Zip Code Rank 12: Zip Code</t>
  </si>
  <si>
    <t>Zip Code Rank 12: Discharges</t>
  </si>
  <si>
    <t>Zip Code Rank 12: % of Zip Code</t>
  </si>
  <si>
    <t>Zip Code Rank 13: Primary City</t>
  </si>
  <si>
    <t>Zip Code Rank 13: Zip Code</t>
  </si>
  <si>
    <t>Zip Code Rank 13: Discharges</t>
  </si>
  <si>
    <t>Zip Code Rank 13: % of Zip Code</t>
  </si>
  <si>
    <t>Zip Code Rank 14: Primary City</t>
  </si>
  <si>
    <t>Zip Code Rank 14: Zip Code</t>
  </si>
  <si>
    <t>Zip Code Rank 14: Discharges</t>
  </si>
  <si>
    <t>Zip Code Rank 14: % of Zip Code</t>
  </si>
  <si>
    <t>Zip Code Rank 15: Primary City</t>
  </si>
  <si>
    <t>Zip Code Rank 15: Zip Code</t>
  </si>
  <si>
    <t>Zip Code Rank 15: Discharges</t>
  </si>
  <si>
    <t>Zip Code Rank 15: % of Zip Code</t>
  </si>
  <si>
    <t>DRG Rank 1: Name</t>
  </si>
  <si>
    <t>DRG Rank 1: Discharges</t>
  </si>
  <si>
    <t>DRG Rank 1: % of Hospital Discharges</t>
  </si>
  <si>
    <t>DRG Rank 2: Name</t>
  </si>
  <si>
    <t>DRG Rank 2: Discharges</t>
  </si>
  <si>
    <t>DRG Rank 2: % of Hospital Discharges</t>
  </si>
  <si>
    <t>DRG Rank 3: Name</t>
  </si>
  <si>
    <t>DRG Rank 3: Discharges</t>
  </si>
  <si>
    <t>DRG Rank 3: % of Hospital Discharges</t>
  </si>
  <si>
    <t>DRG Rank 4: Name</t>
  </si>
  <si>
    <t>DRG Rank 4: Discharges</t>
  </si>
  <si>
    <t>DRG Rank 4: % of Hospital Discharges</t>
  </si>
  <si>
    <t>DRG Rank 5: Name</t>
  </si>
  <si>
    <t>DRG Rank 5: Discharges</t>
  </si>
  <si>
    <t>DRG Rank 5: % of Hospital Discharges</t>
  </si>
  <si>
    <t>DRG Rank 6: Name</t>
  </si>
  <si>
    <t>DRG Rank 6: Discharges</t>
  </si>
  <si>
    <t>DRG Rank 6: % of Hospital Discharges</t>
  </si>
  <si>
    <t>DRG Rank 7: Name</t>
  </si>
  <si>
    <t>DRG Rank 7: Discharges</t>
  </si>
  <si>
    <t>DRG Rank 7: % of Hospital Discharges</t>
  </si>
  <si>
    <t>DRG Rank 8: Name</t>
  </si>
  <si>
    <t>DRG Rank 8: Discharges</t>
  </si>
  <si>
    <t>DRG Rank 8: % of Hospital Discharges</t>
  </si>
  <si>
    <t>DRG Rank 9: Name</t>
  </si>
  <si>
    <t>DRG Rank 9: Discharges</t>
  </si>
  <si>
    <t>DRG Rank 9: % of Hospital Discharges</t>
  </si>
  <si>
    <t>DRG Rank 10: Name</t>
  </si>
  <si>
    <t>DRG Rank 10: Discharges</t>
  </si>
  <si>
    <t>DRG Rank 10: % of Hospital Discharges</t>
  </si>
  <si>
    <t>DRG Rank 11: Name</t>
  </si>
  <si>
    <t>DRG Rank 11: Discharges</t>
  </si>
  <si>
    <t>DRG Rank 11: % of Hospital Discharges</t>
  </si>
  <si>
    <t>DRG Rank 12: Name</t>
  </si>
  <si>
    <t>DRG Rank 12: Discharges</t>
  </si>
  <si>
    <t>DRG Rank 12: % of Hospital Discharges</t>
  </si>
  <si>
    <t>DRG Rank 13: Name</t>
  </si>
  <si>
    <t>DRG Rank 13: Discharges</t>
  </si>
  <si>
    <t>DRG Rank 13: % of Hospital Discharges</t>
  </si>
  <si>
    <t>DRG Rank 14: Name</t>
  </si>
  <si>
    <t>DRG Rank 14: Discharges</t>
  </si>
  <si>
    <t>DRG Rank 14: % of Hospital Discharges</t>
  </si>
  <si>
    <t>DRG Rank 15: Name</t>
  </si>
  <si>
    <t>DRG Rank 15: Discharges</t>
  </si>
  <si>
    <t>DRG Rank 15: % of Hospital Discharges</t>
  </si>
  <si>
    <t>Community Rank 1: Name</t>
  </si>
  <si>
    <t>Community Rank 1: Discharges</t>
  </si>
  <si>
    <t>Community Rank 1: % of Hospital Discharges</t>
  </si>
  <si>
    <t>Community Rank 2: Name</t>
  </si>
  <si>
    <t>Community Rank 2: Discharges</t>
  </si>
  <si>
    <t>Community Rank 2: % of Hospital Discharges</t>
  </si>
  <si>
    <t>Community Rank 3: Name</t>
  </si>
  <si>
    <t>Community Rank 3: Discharges</t>
  </si>
  <si>
    <t>Community Rank 3: % of Hospital Discharges</t>
  </si>
  <si>
    <t>Community Rank 4: Name</t>
  </si>
  <si>
    <t>Community Rank 4: Discharges</t>
  </si>
  <si>
    <t>Community Rank 4: % of Hospital Discharges</t>
  </si>
  <si>
    <t>Community Rank 5: Name</t>
  </si>
  <si>
    <t>Community Rank 5: Discharges</t>
  </si>
  <si>
    <t>Community Rank 5: % of Hospital Discharges</t>
  </si>
  <si>
    <t>Community Rank 6: Name</t>
  </si>
  <si>
    <t>Community Rank 6: Discharges</t>
  </si>
  <si>
    <t>Community Rank 6: % of Hospital Discharges</t>
  </si>
  <si>
    <t>Community Rank 7: Name</t>
  </si>
  <si>
    <t>Community Rank 7: Discharges</t>
  </si>
  <si>
    <t>Community Rank 7: % of Hospital Discharges</t>
  </si>
  <si>
    <t>Community Rank 8: Name</t>
  </si>
  <si>
    <t>Community Rank 8: Discharges</t>
  </si>
  <si>
    <t>Community Rank 8: % of Hospital Discharges</t>
  </si>
  <si>
    <t>Community Rank 9: Name</t>
  </si>
  <si>
    <t>Community Rank 9: Discharges</t>
  </si>
  <si>
    <t>Community Rank 9: % of Hospital Discharges</t>
  </si>
  <si>
    <t>Community Rank 10: Name</t>
  </si>
  <si>
    <t>Community Rank 10: Discharges</t>
  </si>
  <si>
    <t>Community Rank 10: % of Hospital Discharges</t>
  </si>
  <si>
    <t>Publication Date:</t>
  </si>
  <si>
    <t>Appendix O –  State Operated Facilities</t>
  </si>
  <si>
    <t xml:space="preserve">Notes: DRGs with fewer than 25 discharges from a hospital have been suppressed. </t>
  </si>
  <si>
    <t xml:space="preserve">Notes: Zip Codes with fewer than 25 discharges from a hospital have been suppressed. </t>
  </si>
  <si>
    <t>Case Mix Index (CMI)</t>
  </si>
  <si>
    <t>Write IFERRORs for all</t>
  </si>
  <si>
    <t>Fonts, highlight in the same grey color, commas in numbers, decimal points, kinda thick borders above number data only</t>
  </si>
  <si>
    <t>* Hospital has 63% or greater of Gross Patient Service Revenue (GPSR) attributable to Medicare, MassHealth, and other government payers, including the Health Safety Net.</t>
  </si>
  <si>
    <t>** Hospital reports at least 25 full-time equivalent medical school residents per 100 inpatient beds in accordance with the Medicare Payment Advisory Commission (MedPAC).</t>
  </si>
  <si>
    <r>
      <t xml:space="preserve">Hospital </t>
    </r>
    <r>
      <rPr>
        <sz val="11"/>
        <color rgb="FF92D050"/>
        <rFont val="Arial Narrow"/>
        <family val="2"/>
      </rPr>
      <t>{CHECK ANNUALLY}</t>
    </r>
  </si>
  <si>
    <r>
      <t>Cohort</t>
    </r>
    <r>
      <rPr>
        <sz val="11"/>
        <color rgb="FFFF0000"/>
        <rFont val="Arial Narrow"/>
        <family val="2"/>
      </rPr>
      <t xml:space="preserve"> </t>
    </r>
    <r>
      <rPr>
        <sz val="11"/>
        <color rgb="FF92D050"/>
        <rFont val="Arial Narrow"/>
        <family val="2"/>
      </rPr>
      <t>{UPDATE ANNUALLY}</t>
    </r>
  </si>
  <si>
    <r>
      <t>City/State</t>
    </r>
    <r>
      <rPr>
        <sz val="11"/>
        <color rgb="FFFF0000"/>
        <rFont val="Arial Narrow"/>
        <family val="2"/>
      </rPr>
      <t xml:space="preserve"> </t>
    </r>
    <r>
      <rPr>
        <sz val="11"/>
        <color rgb="FF92D050"/>
        <rFont val="Arial Narrow"/>
        <family val="2"/>
      </rPr>
      <t>{DOUBLE CHECK for  mergers/closures}</t>
    </r>
  </si>
  <si>
    <r>
      <t xml:space="preserve">Multi-System Hospital </t>
    </r>
    <r>
      <rPr>
        <sz val="11"/>
        <color rgb="FFD3D3D3"/>
        <rFont val="Arial Narrow"/>
        <family val="2"/>
      </rPr>
      <t xml:space="preserve"> </t>
    </r>
    <r>
      <rPr>
        <sz val="11"/>
        <color rgb="FF92D050"/>
        <rFont val="Arial Narrow"/>
        <family val="2"/>
      </rPr>
      <t>{CONFIRM ANNUALLY}</t>
    </r>
  </si>
  <si>
    <r>
      <t>Ownership Change</t>
    </r>
    <r>
      <rPr>
        <sz val="11"/>
        <color rgb="FFD3D3D3"/>
        <rFont val="Arial Narrow"/>
        <family val="2"/>
      </rPr>
      <t xml:space="preserve"> </t>
    </r>
    <r>
      <rPr>
        <sz val="11"/>
        <color rgb="FF92D050"/>
        <rFont val="Arial Narrow"/>
        <family val="2"/>
      </rPr>
      <t>{CONFIRM ANNUALLY}</t>
    </r>
  </si>
  <si>
    <t>HFY18</t>
  </si>
  <si>
    <t xml:space="preserve">Checks </t>
  </si>
  <si>
    <t>Hospital count check for all tabs</t>
  </si>
  <si>
    <t>Includes all appendices, all backup</t>
  </si>
  <si>
    <t>For top xxx, use unique  formula</t>
  </si>
  <si>
    <t>Count acute and non acute (state operated vs not)</t>
  </si>
  <si>
    <t xml:space="preserve">North shore org ID check for top xxx </t>
  </si>
  <si>
    <t>Static data - 345</t>
  </si>
  <si>
    <t>Top communities, Top discharges, Top zip codes, Case Mix for 5 years -116</t>
  </si>
  <si>
    <t>Cost report data headers check for all 5 years</t>
  </si>
  <si>
    <t>Match? yes or no</t>
  </si>
  <si>
    <t>Count of data points</t>
  </si>
  <si>
    <t>Acute and non-acute</t>
  </si>
  <si>
    <t>Freeze panes that aren't data</t>
  </si>
  <si>
    <t>Manually change the Org ID of Baystate Wing, HealthAlliance Clinton, and Corrigan MHC in older cost reports</t>
  </si>
  <si>
    <t>Tab:</t>
  </si>
  <si>
    <t>Hospital Count:</t>
  </si>
  <si>
    <t>Appendix A</t>
  </si>
  <si>
    <t>Appendix B</t>
  </si>
  <si>
    <t>Appendix C</t>
  </si>
  <si>
    <t>Appendix D</t>
  </si>
  <si>
    <t>Appendix E</t>
  </si>
  <si>
    <t>Appendix F</t>
  </si>
  <si>
    <t>Appendix G</t>
  </si>
  <si>
    <t>Appendix H</t>
  </si>
  <si>
    <t>Appendix I</t>
  </si>
  <si>
    <t>Appendix J</t>
  </si>
  <si>
    <t>Appendix K</t>
  </si>
  <si>
    <t>Appendix L</t>
  </si>
  <si>
    <t>Appendix M</t>
  </si>
  <si>
    <t>Appendix N</t>
  </si>
  <si>
    <t>Appendix O</t>
  </si>
  <si>
    <t>Static Acute</t>
  </si>
  <si>
    <t>CRM Current Year</t>
  </si>
  <si>
    <t>CRM Prior Year</t>
  </si>
  <si>
    <t>CRM 2 Years Prior</t>
  </si>
  <si>
    <t>CRM 3 Years Prior</t>
  </si>
  <si>
    <t>CRM 4 Years Prior</t>
  </si>
  <si>
    <t>SFS Current Year</t>
  </si>
  <si>
    <t>SFS Prior Year</t>
  </si>
  <si>
    <t>SFS 2 Years Prior</t>
  </si>
  <si>
    <t>SFS 3 Years Prior</t>
  </si>
  <si>
    <t>SFS 4 Years Prior</t>
  </si>
  <si>
    <t>Top Communities</t>
  </si>
  <si>
    <t>Top Zip Codes</t>
  </si>
  <si>
    <t>CMI Current Year</t>
  </si>
  <si>
    <t>CMI Prior Year</t>
  </si>
  <si>
    <t>CMI 2 Years Prior</t>
  </si>
  <si>
    <t>CMI 3 Years Prior</t>
  </si>
  <si>
    <t>CMI 4 Years Prior</t>
  </si>
  <si>
    <t>Notes if not matching Static Data Tab:</t>
  </si>
  <si>
    <t>Static Non-Acute - 
Non-State Operated</t>
  </si>
  <si>
    <t>Static Non-Acute - 
State Operated</t>
  </si>
  <si>
    <t>Top DRGs</t>
  </si>
  <si>
    <t>Return "1" if not matching</t>
  </si>
  <si>
    <t>Steward Norwood and Shriners Springfield Missing</t>
  </si>
  <si>
    <t>Steward Norwood Missing</t>
  </si>
  <si>
    <t>Shriners Boston and Springfield, Steward Norwood missing</t>
  </si>
  <si>
    <t>Soldiers' Home in Chelsea and Soldiers' Home in Holyoke included</t>
  </si>
  <si>
    <t>Soldiers' Home in Chelsea and Soldiers' Home in Holyoke included, Miravista missing</t>
  </si>
  <si>
    <t>Number is correct, but Soldiers' Home in Chelsea and Soldiers' Home in Holyoke included, Miravista and Hospital Behavioral Medicine missing</t>
  </si>
  <si>
    <t>High Point Hospital, Soldiers' Home in Chelsea and Soldiers' Home in Holyoke included, Miravista and Hospital Behavioral Medicine missing</t>
  </si>
  <si>
    <t>Checks North Shore's Org ID for CRM and HDD</t>
  </si>
  <si>
    <t>CRM (Expecting 345)</t>
  </si>
  <si>
    <t>HDD (Expecting 116)</t>
  </si>
  <si>
    <t xml:space="preserve">no column with hospital name </t>
  </si>
  <si>
    <t>Data Based on CRM Current Year</t>
  </si>
  <si>
    <t>Current Year Data Pull</t>
  </si>
  <si>
    <t>CRM Prior Year Data Pull</t>
  </si>
  <si>
    <t>Data Based on CRM Prior Year</t>
  </si>
  <si>
    <t>Data Based on CRM 2 Years Prior</t>
  </si>
  <si>
    <t>CRM 3 Years Prior Data Pull</t>
  </si>
  <si>
    <t>Data Based on CRM 3 Years Prior</t>
  </si>
  <si>
    <t>Data Based on CRM 4 Years Prior</t>
  </si>
  <si>
    <t>4 Years Prior Data Pull</t>
  </si>
  <si>
    <t>Count of Data Points (should all match)</t>
  </si>
  <si>
    <t>Data Points</t>
  </si>
  <si>
    <t>Data Based on CRM Current Year Tab</t>
  </si>
  <si>
    <t>Data Based on CRM Prior Year Tab</t>
  </si>
  <si>
    <t>Data Based on CRM 2 Years Prior Tab</t>
  </si>
  <si>
    <t>Data Based on CRM 3 Years Prior Tab</t>
  </si>
  <si>
    <t>Data Based on CRM 4 Years Prior Tab</t>
  </si>
  <si>
    <t>Column A of this Sheet (CRM Current Year)</t>
  </si>
  <si>
    <t>Column E of This Sheet (Current Year Data Pull)</t>
  </si>
  <si>
    <t>Do lists match?</t>
  </si>
  <si>
    <t>HEAD TRAUMA WITH DEEP COMA</t>
  </si>
  <si>
    <t>Supplemental Revenue</t>
  </si>
  <si>
    <t>Here is the list of data points to pull into the CRM Tabs. Once data in pulled, transpose-paste the tab, row and column information in the "X Year Data Pull" section and check the list match cell to see if data matches.</t>
  </si>
  <si>
    <t xml:space="preserve">AlitaCare </t>
  </si>
  <si>
    <t>Checks the CRM tabs for the hospitals whose ORG IDs have changed over the years. Each hospitals ORG ID listed on each cost report pull tab should match the ORG ID reported on the Static Data tab for that hospital. Any mismatching ORG IDs (will be red) will need to have their ORGs manually changed on its respective cost report pull tab to match the static data Org ID</t>
  </si>
  <si>
    <t>Tab</t>
  </si>
  <si>
    <t>Static Data</t>
  </si>
  <si>
    <t>HealthAlliance-Clinton</t>
  </si>
  <si>
    <t xml:space="preserve">Appendix K – Non-Acute Hospital Demographics/ At a Glance </t>
  </si>
  <si>
    <t>Appendix N – Non-Acute Financial Performance</t>
  </si>
  <si>
    <t>`</t>
  </si>
  <si>
    <t>*Trauma designations to match the current DPH website</t>
  </si>
  <si>
    <t>***Trauma designations to match the current DPH website</t>
  </si>
  <si>
    <t>Adult Trauma ***</t>
  </si>
  <si>
    <t>Pedi Trauma***</t>
  </si>
  <si>
    <t>Relative Price (CY21)</t>
  </si>
  <si>
    <t>09/30/2022</t>
  </si>
  <si>
    <t>06/30/2022</t>
  </si>
  <si>
    <t>12/31/2022</t>
  </si>
  <si>
    <t>HFY22</t>
  </si>
  <si>
    <t>HFY21</t>
  </si>
  <si>
    <t>HFY19</t>
  </si>
  <si>
    <t>HFY20</t>
  </si>
  <si>
    <t>Amesbury, MA</t>
  </si>
  <si>
    <t>Salisbury, MA</t>
  </si>
  <si>
    <t>Merrimac, MA</t>
  </si>
  <si>
    <t>Groveland, MA</t>
  </si>
  <si>
    <t>Seabrook, NH</t>
  </si>
  <si>
    <t>Georgetown, MA</t>
  </si>
  <si>
    <t>Rowley, MA</t>
  </si>
  <si>
    <t>West Newbury, MA</t>
  </si>
  <si>
    <t>Orange, MA</t>
  </si>
  <si>
    <t>Winchendon, MA</t>
  </si>
  <si>
    <t>Turners Falls, MA</t>
  </si>
  <si>
    <t>Shelburne Falls, MA</t>
  </si>
  <si>
    <t>Bernardston, MA</t>
  </si>
  <si>
    <t>Northfield, MA</t>
  </si>
  <si>
    <t>Erving, MA</t>
  </si>
  <si>
    <t>South Deerfield, MA</t>
  </si>
  <si>
    <t>Montague, MA</t>
  </si>
  <si>
    <t>Colrain, MA</t>
  </si>
  <si>
    <t>Chicopee, MA</t>
  </si>
  <si>
    <t>West Springfield, MA</t>
  </si>
  <si>
    <t>Agawam, MA</t>
  </si>
  <si>
    <t>East Longmeadow, MA</t>
  </si>
  <si>
    <t>Longmeadow, MA</t>
  </si>
  <si>
    <t>Wilbraham, MA</t>
  </si>
  <si>
    <t>Southwick, MA</t>
  </si>
  <si>
    <t>Feeding Hills, MA</t>
  </si>
  <si>
    <t>Russell, MA</t>
  </si>
  <si>
    <t>Granville, MA</t>
  </si>
  <si>
    <t>Ware, MA</t>
  </si>
  <si>
    <t>Palmer, MA</t>
  </si>
  <si>
    <t>Belchertown, MA</t>
  </si>
  <si>
    <t>Monson, MA</t>
  </si>
  <si>
    <t>Warren, MA</t>
  </si>
  <si>
    <t>West Brookfield, MA</t>
  </si>
  <si>
    <t>North Adams, MA</t>
  </si>
  <si>
    <t>Adams, MA</t>
  </si>
  <si>
    <t>Dalton, MA</t>
  </si>
  <si>
    <t>Lee, MA</t>
  </si>
  <si>
    <t>Lenox, MA</t>
  </si>
  <si>
    <t>Williamstown, MA</t>
  </si>
  <si>
    <t>Cheshire, MA</t>
  </si>
  <si>
    <t>Lanesboro, MA</t>
  </si>
  <si>
    <t>Quincy, MA</t>
  </si>
  <si>
    <t>Randolph, MA</t>
  </si>
  <si>
    <t>Canton, MA</t>
  </si>
  <si>
    <t>Dorchester Center, MA</t>
  </si>
  <si>
    <t>Hyde Park, MA</t>
  </si>
  <si>
    <t>Mattapan, MA</t>
  </si>
  <si>
    <t>Dedham, MA</t>
  </si>
  <si>
    <t>Walpole, MA</t>
  </si>
  <si>
    <t>Westwood, MA</t>
  </si>
  <si>
    <t>Needham Heights, MA</t>
  </si>
  <si>
    <t>Medfield, MA</t>
  </si>
  <si>
    <t>Sharon, MA</t>
  </si>
  <si>
    <t>Natick, MA</t>
  </si>
  <si>
    <t>West Roxbury, MA</t>
  </si>
  <si>
    <t>Carver, MA</t>
  </si>
  <si>
    <t>Kingston, MA</t>
  </si>
  <si>
    <t>Middleboro, MA</t>
  </si>
  <si>
    <t>Duxbury, MA</t>
  </si>
  <si>
    <t>Marshfield, MA</t>
  </si>
  <si>
    <t>Pembroke, MA</t>
  </si>
  <si>
    <t>Buzzards Bay, MA</t>
  </si>
  <si>
    <t>Sandwich, MA</t>
  </si>
  <si>
    <t>Halifax, MA</t>
  </si>
  <si>
    <t>Jamaica Plain, MA</t>
  </si>
  <si>
    <t>Roxbury, MA</t>
  </si>
  <si>
    <t>Framingham, MA</t>
  </si>
  <si>
    <t>Lynn, MA</t>
  </si>
  <si>
    <t>Manchester, NH</t>
  </si>
  <si>
    <t>Revere, MA</t>
  </si>
  <si>
    <t>Chelsea, MA</t>
  </si>
  <si>
    <t>Roslindale, MA</t>
  </si>
  <si>
    <t>Everett, MA</t>
  </si>
  <si>
    <t>Somerville, MA</t>
  </si>
  <si>
    <t>Malden, MA</t>
  </si>
  <si>
    <t>Medford, MA</t>
  </si>
  <si>
    <t>South Yarmouth, MA</t>
  </si>
  <si>
    <t>West Yarmouth, MA</t>
  </si>
  <si>
    <t>Centerville, MA</t>
  </si>
  <si>
    <t>Harwich, MA</t>
  </si>
  <si>
    <t>Brewster, MA</t>
  </si>
  <si>
    <t>South Dennis, MA</t>
  </si>
  <si>
    <t>Mashpee, MA</t>
  </si>
  <si>
    <t>Yarmouth Port, MA</t>
  </si>
  <si>
    <t>Marstons Mills, MA</t>
  </si>
  <si>
    <t>Easthampton, MA</t>
  </si>
  <si>
    <t>Amherst, MA</t>
  </si>
  <si>
    <t>Florence, MA</t>
  </si>
  <si>
    <t>Hadley, MA</t>
  </si>
  <si>
    <t>Leeds, MA</t>
  </si>
  <si>
    <t>Southampton, MA</t>
  </si>
  <si>
    <t>South Hadley, MA</t>
  </si>
  <si>
    <t>Acton, MA</t>
  </si>
  <si>
    <t>Maynard, MA</t>
  </si>
  <si>
    <t>Westford, MA</t>
  </si>
  <si>
    <t>Littleton, MA</t>
  </si>
  <si>
    <t>Leominster, MA</t>
  </si>
  <si>
    <t>Sudbury, MA</t>
  </si>
  <si>
    <t>Stow, MA</t>
  </si>
  <si>
    <t>Fitchburg, MA</t>
  </si>
  <si>
    <t>Groton, MA</t>
  </si>
  <si>
    <t>Sheffield, MA</t>
  </si>
  <si>
    <t>Housatonic, MA</t>
  </si>
  <si>
    <t>Canaan, CT</t>
  </si>
  <si>
    <t>Hillsdale, NY</t>
  </si>
  <si>
    <t>Ashley Falls, MA</t>
  </si>
  <si>
    <t>Stockbridge, MA</t>
  </si>
  <si>
    <t>East Falmouth, MA</t>
  </si>
  <si>
    <t>Pocasset, MA</t>
  </si>
  <si>
    <t>North Falmouth, MA</t>
  </si>
  <si>
    <t>Forestdale, MA</t>
  </si>
  <si>
    <t>Monument Beach, MA</t>
  </si>
  <si>
    <t>Webster, MA</t>
  </si>
  <si>
    <t>Dudley, MA</t>
  </si>
  <si>
    <t>Charlton, MA</t>
  </si>
  <si>
    <t>Sturbridge, MA</t>
  </si>
  <si>
    <t>Spencer, MA</t>
  </si>
  <si>
    <t>Oxford, MA</t>
  </si>
  <si>
    <t>Brookfield, MA</t>
  </si>
  <si>
    <t>North Brookfield, MA</t>
  </si>
  <si>
    <t>Clinton, MA</t>
  </si>
  <si>
    <t>Lunenburg, MA</t>
  </si>
  <si>
    <t>Lancaster, MA</t>
  </si>
  <si>
    <t>Sterling, MA</t>
  </si>
  <si>
    <t>Westminster, MA</t>
  </si>
  <si>
    <t>Ashby, MA</t>
  </si>
  <si>
    <t>Templeton, MA</t>
  </si>
  <si>
    <t>Ashburnham, MA</t>
  </si>
  <si>
    <t>Baldwinville, MA</t>
  </si>
  <si>
    <t>Hubbardston, MA</t>
  </si>
  <si>
    <t>Granby, MA</t>
  </si>
  <si>
    <t>Billerica, MA</t>
  </si>
  <si>
    <t>Burlington, MA</t>
  </si>
  <si>
    <t>Peabody, MA</t>
  </si>
  <si>
    <t>Lexington, MA</t>
  </si>
  <si>
    <t>Wilmington, MA</t>
  </si>
  <si>
    <t>Arlington, MA</t>
  </si>
  <si>
    <t>Tewksbury, MA</t>
  </si>
  <si>
    <t>Bedford, MA</t>
  </si>
  <si>
    <t>Reading, MA</t>
  </si>
  <si>
    <t>North Andover, MA</t>
  </si>
  <si>
    <t>Andover, MA</t>
  </si>
  <si>
    <t>Salem, NH</t>
  </si>
  <si>
    <t>Lowell, MA</t>
  </si>
  <si>
    <t>Atkinson, NH</t>
  </si>
  <si>
    <t>Plaistow, NH</t>
  </si>
  <si>
    <t>Dracut, MA</t>
  </si>
  <si>
    <t>Chelmsford, MA</t>
  </si>
  <si>
    <t>Tyngsboro, MA</t>
  </si>
  <si>
    <t>North Chelmsford, MA</t>
  </si>
  <si>
    <t>North Billerica, MA</t>
  </si>
  <si>
    <t>Pelham, NH</t>
  </si>
  <si>
    <t>Hudson, MA</t>
  </si>
  <si>
    <t>Northborough, MA</t>
  </si>
  <si>
    <t>Berlin, MA</t>
  </si>
  <si>
    <t>Southborough, MA</t>
  </si>
  <si>
    <t>Shrewsbury, MA</t>
  </si>
  <si>
    <t>Vineyard Haven, MA</t>
  </si>
  <si>
    <t>Edgartown, MA</t>
  </si>
  <si>
    <t>West Tisbury, MA</t>
  </si>
  <si>
    <t>Chilmark, MA</t>
  </si>
  <si>
    <t>Melrose, MA</t>
  </si>
  <si>
    <t>Saugus, MA</t>
  </si>
  <si>
    <t>Wakefield, MA</t>
  </si>
  <si>
    <t>Stoneham, MA</t>
  </si>
  <si>
    <t>Indian Orchard, MA</t>
  </si>
  <si>
    <t>Ashland, MA</t>
  </si>
  <si>
    <t>Holliston, MA</t>
  </si>
  <si>
    <t>Hopkinton, MA</t>
  </si>
  <si>
    <t>Franklin, MA</t>
  </si>
  <si>
    <t>Bellingham, MA</t>
  </si>
  <si>
    <t>Uxbridge, MA</t>
  </si>
  <si>
    <t>Whitinsville, MA</t>
  </si>
  <si>
    <t>Medway, MA</t>
  </si>
  <si>
    <t>Blackstone, MA</t>
  </si>
  <si>
    <t>Hopedale, MA</t>
  </si>
  <si>
    <t>Northbridge, MA</t>
  </si>
  <si>
    <t>Raynham, MA</t>
  </si>
  <si>
    <t>East Taunton, MA</t>
  </si>
  <si>
    <t>Lakeville, MA</t>
  </si>
  <si>
    <t>Norton, MA</t>
  </si>
  <si>
    <t>Berkley, MA</t>
  </si>
  <si>
    <t>North Dighton, MA</t>
  </si>
  <si>
    <t>Watertown, MA</t>
  </si>
  <si>
    <t>Pepperell, MA</t>
  </si>
  <si>
    <t>Shirley, MA</t>
  </si>
  <si>
    <t>Townsend, MA</t>
  </si>
  <si>
    <t>Wellesley Hills, MA</t>
  </si>
  <si>
    <t>West Newton, MA</t>
  </si>
  <si>
    <t>Weston, MA</t>
  </si>
  <si>
    <t>Wayland, MA</t>
  </si>
  <si>
    <t>Salem, MA</t>
  </si>
  <si>
    <t>Marblehead, MA</t>
  </si>
  <si>
    <t>Swampscott, MA</t>
  </si>
  <si>
    <t>Danvers, MA</t>
  </si>
  <si>
    <t>Beverly, MA</t>
  </si>
  <si>
    <t>Lynnfield, MA</t>
  </si>
  <si>
    <t>Nahant, MA</t>
  </si>
  <si>
    <t>Gloucester, MA</t>
  </si>
  <si>
    <t>Ipswich, MA</t>
  </si>
  <si>
    <t>Rockport, MA</t>
  </si>
  <si>
    <t>Middleton, MA</t>
  </si>
  <si>
    <t>South Hamilton, MA</t>
  </si>
  <si>
    <t>Auburn, MA</t>
  </si>
  <si>
    <t>Millbury, MA</t>
  </si>
  <si>
    <t>Holden, MA</t>
  </si>
  <si>
    <t>Leicester, MA</t>
  </si>
  <si>
    <t>Bridgewater, MA</t>
  </si>
  <si>
    <t>Whitman, MA</t>
  </si>
  <si>
    <t>East Bridgewater, MA</t>
  </si>
  <si>
    <t>Abington, MA</t>
  </si>
  <si>
    <t>Rockland, MA</t>
  </si>
  <si>
    <t>West Bridgewater, MA</t>
  </si>
  <si>
    <t>Hanson, MA</t>
  </si>
  <si>
    <t>Hingham, MA</t>
  </si>
  <si>
    <t>Weymouth, MA</t>
  </si>
  <si>
    <t>Scituate, MA</t>
  </si>
  <si>
    <t>East Weymouth, MA</t>
  </si>
  <si>
    <t>Fairhaven, MA</t>
  </si>
  <si>
    <t>North Dartmouth, MA</t>
  </si>
  <si>
    <t>Somerset, MA</t>
  </si>
  <si>
    <t>Westport, MA</t>
  </si>
  <si>
    <t>Wareham, MA</t>
  </si>
  <si>
    <t>Swansea, MA</t>
  </si>
  <si>
    <t>South Dartmouth, MA</t>
  </si>
  <si>
    <t>Acushnet, MA</t>
  </si>
  <si>
    <t>North Easton, MA</t>
  </si>
  <si>
    <t>South Easton, MA</t>
  </si>
  <si>
    <t>Tiverton, RI</t>
  </si>
  <si>
    <t>Allston, MA</t>
  </si>
  <si>
    <t>North Attleboro, MA</t>
  </si>
  <si>
    <t>Mansfield, MA</t>
  </si>
  <si>
    <t>Plainville, MA</t>
  </si>
  <si>
    <t>Foxboro, MA</t>
  </si>
  <si>
    <t>Wrentham, MA</t>
  </si>
  <si>
    <t>Rehoboth, MA</t>
  </si>
  <si>
    <t>Seekonk, MA</t>
  </si>
  <si>
    <t>Pawtucket, RI</t>
  </si>
  <si>
    <t>North Reading, MA</t>
  </si>
  <si>
    <t>Newbury, MA</t>
  </si>
  <si>
    <t>Byfield, MA</t>
  </si>
  <si>
    <t>Newton, NH</t>
  </si>
  <si>
    <t>Charlemont, MA</t>
  </si>
  <si>
    <t>Gill, MA</t>
  </si>
  <si>
    <t>Conway, MA</t>
  </si>
  <si>
    <t>Millers Falls, MA</t>
  </si>
  <si>
    <t>Huntington, MA</t>
  </si>
  <si>
    <t>Chester, MA</t>
  </si>
  <si>
    <t>Blandford, MA</t>
  </si>
  <si>
    <t>Hampden, MA</t>
  </si>
  <si>
    <t>Brimfield, MA</t>
  </si>
  <si>
    <t>Three Rivers, MA</t>
  </si>
  <si>
    <t>Gilbertville, MA</t>
  </si>
  <si>
    <t>Hinsdale, MA</t>
  </si>
  <si>
    <t>Becket, MA</t>
  </si>
  <si>
    <t>West Stockbridge, MA</t>
  </si>
  <si>
    <t>Holbrook, MA</t>
  </si>
  <si>
    <t>Dover, MA</t>
  </si>
  <si>
    <t>Millis, MA</t>
  </si>
  <si>
    <t>Wellesley, MA</t>
  </si>
  <si>
    <t>Sagamore Beach, MA</t>
  </si>
  <si>
    <t>Plympton, MA</t>
  </si>
  <si>
    <t>Chestnut Hill, MA</t>
  </si>
  <si>
    <t>Orleans, MA</t>
  </si>
  <si>
    <t>Chatham, MA</t>
  </si>
  <si>
    <t>Eastham, MA</t>
  </si>
  <si>
    <t>Hatfield, MA</t>
  </si>
  <si>
    <t>Williamsburg, MA</t>
  </si>
  <si>
    <t>Boxborough, MA</t>
  </si>
  <si>
    <t>Cataumet, MA</t>
  </si>
  <si>
    <t>West Falmouth, MA</t>
  </si>
  <si>
    <t>Woods Hole, MA</t>
  </si>
  <si>
    <t>Fiskdale, MA</t>
  </si>
  <si>
    <t>Holland, MA</t>
  </si>
  <si>
    <t>Wales, MA</t>
  </si>
  <si>
    <t>Barre, MA</t>
  </si>
  <si>
    <t>Royalston, MA</t>
  </si>
  <si>
    <t>Petersham, MA</t>
  </si>
  <si>
    <t>Rindge, NH</t>
  </si>
  <si>
    <t>Hudson, NH</t>
  </si>
  <si>
    <t>Bolton, MA</t>
  </si>
  <si>
    <t>Winthrop, MA</t>
  </si>
  <si>
    <t>Mendon, MA</t>
  </si>
  <si>
    <t>Upton, MA</t>
  </si>
  <si>
    <t>Douglas, MA</t>
  </si>
  <si>
    <t>Dighton, MA</t>
  </si>
  <si>
    <t>Harvard, MA</t>
  </si>
  <si>
    <t>Newton Center, MA</t>
  </si>
  <si>
    <t>Topsfield, MA</t>
  </si>
  <si>
    <t>Manchester, MA</t>
  </si>
  <si>
    <t>Wenham, MA</t>
  </si>
  <si>
    <t>Hanover, MA</t>
  </si>
  <si>
    <t>Hull, MA</t>
  </si>
  <si>
    <t>Cumberland, RI</t>
  </si>
  <si>
    <t>Attleboro Falls, MA</t>
  </si>
  <si>
    <t>08/31/2022</t>
  </si>
  <si>
    <t xml:space="preserve">Note: </t>
  </si>
  <si>
    <t>Note:</t>
  </si>
  <si>
    <t>Adult Trauma Designation updated for Boston Medical Center and Southcoast Hospitals Group on 9/12/2024</t>
  </si>
  <si>
    <t>Supplemental revenue data added 9/12/2024</t>
  </si>
  <si>
    <t>CMAD data corrected 9/12/2024</t>
  </si>
  <si>
    <t>Non-Operating Margin corrected for HFY19 and HFY20 on 9/12/2024</t>
  </si>
  <si>
    <t>Cash Flow to Total Debt data corrected for HFY18, HFY19, and HFY20 for Steward Carney Hospital  on 9/12/2024</t>
  </si>
  <si>
    <t>% of Hospital Discharges data corrected on 9/12/2024</t>
  </si>
  <si>
    <t>North Shore Medical Center data added on 9/12/2024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</si>
</sst>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6" formatCode="&quot;$&quot;#,##0_);[Red]\(&quot;$&quot;#,##0\)"/>
    <numFmt numFmtId="44" formatCode="_(&quot;$&quot;* #,##0.00_);_(&quot;$&quot;* \(#,##0.00\);_(&quot;$&quot;* &quot;-&quot;??_);_(@_)"/>
    <numFmt numFmtId="43" formatCode="_(* #,##0.00_);_(* \(#,##0.00\);_(* &quot;-&quot;??_);_(@_)"/>
    <numFmt numFmtId="164" formatCode="General_)"/>
    <numFmt numFmtId="165" formatCode="&quot;$&quot;#,##0"/>
    <numFmt numFmtId="166" formatCode="0.0%"/>
    <numFmt numFmtId="167" formatCode="_(* #,##0_);_(* \(#,##0\);_(* &quot;-&quot;??_);_(@_)"/>
    <numFmt numFmtId="168" formatCode="_(&quot;$&quot;* #,##0_);_(&quot;$&quot;* \(#,##0\);_(&quot;$&quot;* &quot;-&quot;??_);_(@_)"/>
    <numFmt numFmtId="169" formatCode="0.0"/>
    <numFmt numFmtId="170" formatCode="00000"/>
    <numFmt numFmtId="171" formatCode="[$-10409]&quot;$&quot;#,##0;\(&quot;$&quot;#,##0\);&quot;&quot;"/>
    <numFmt numFmtId="172" formatCode="[$-10409]&quot;$&quot;#,##0;\(&quot;$&quot;#,##0\);&quot;-&quot;"/>
    <numFmt numFmtId="173" formatCode="[$-10409]#,##0.0%;\-#,##0.0%;&quot;&quot;"/>
    <numFmt numFmtId="174" formatCode="[$-10409]#,##0.0;\(#,##0.0\);&quot;-&quot;"/>
    <numFmt numFmtId="175" formatCode="[$-10409]#,##0;\(#,##0\);&quot;&quot;"/>
    <numFmt numFmtId="176" formatCode="[$-10409]#,##0.0;\(#,##0.0\)"/>
    <numFmt numFmtId="177" formatCode="[$-10409]#,##0;\(#,##0\)"/>
    <numFmt numFmtId="178" formatCode="[$-10409]0.0;\(0.0\)"/>
    <numFmt numFmtId="179" formatCode="[$-10409]0.0%"/>
    <numFmt numFmtId="180" formatCode="0.000"/>
    <numFmt numFmtId="181" formatCode="[$-10409]\$#,##0;\(\$#,##0\);&quot;-&quot;"/>
  </numFmts>
  <fonts count="112" x14ac:knownFonts="1">
    <font>
      <sz val="11"/>
      <color theme="1"/>
      <name val="Calibri"/>
      <family val="2"/>
      <scheme val="minor"/>
    </font>
    <font>
      <sz val="11"/>
      <color theme="1"/>
      <name val="Calibri"/>
      <family val="2"/>
      <scheme val="minor"/>
    </font>
    <font>
      <sz val="9"/>
      <name val="Arial"/>
      <family val="2"/>
    </font>
    <font>
      <sz val="10"/>
      <name val="Arial"/>
      <family val="2"/>
    </font>
    <font>
      <sz val="11"/>
      <color indexed="8"/>
      <name val="Calibri"/>
      <family val="2"/>
    </font>
    <font>
      <sz val="12"/>
      <color theme="1"/>
      <name val="Arial"/>
      <family val="2"/>
    </font>
    <font>
      <sz val="11"/>
      <color indexed="9"/>
      <name val="Calibri"/>
      <family val="2"/>
    </font>
    <font>
      <sz val="12"/>
      <color theme="0"/>
      <name val="Arial"/>
      <family val="2"/>
    </font>
    <font>
      <sz val="9"/>
      <color indexed="8"/>
      <name val="Calibri"/>
      <family val="2"/>
      <scheme val="minor"/>
    </font>
    <font>
      <sz val="9"/>
      <color indexed="8"/>
      <name val="Calibri"/>
      <family val="2"/>
    </font>
    <font>
      <sz val="9"/>
      <color indexed="8"/>
      <name val="Arial"/>
      <family val="2"/>
    </font>
    <font>
      <sz val="11"/>
      <color indexed="14"/>
      <name val="Calibri"/>
      <family val="2"/>
    </font>
    <font>
      <sz val="12"/>
      <color rgb="FF9C0006"/>
      <name val="Arial"/>
      <family val="2"/>
    </font>
    <font>
      <b/>
      <sz val="11"/>
      <color indexed="52"/>
      <name val="Calibri"/>
      <family val="2"/>
    </font>
    <font>
      <b/>
      <sz val="12"/>
      <color rgb="FFFA7D00"/>
      <name val="Arial"/>
      <family val="2"/>
    </font>
    <font>
      <b/>
      <sz val="11"/>
      <color indexed="9"/>
      <name val="Calibri"/>
      <family val="2"/>
    </font>
    <font>
      <b/>
      <sz val="12"/>
      <color theme="0"/>
      <name val="Arial"/>
      <family val="2"/>
    </font>
    <font>
      <sz val="9"/>
      <name val="Calibri"/>
      <family val="2"/>
      <scheme val="minor"/>
    </font>
    <font>
      <sz val="9"/>
      <name val="Calibri"/>
      <family val="2"/>
    </font>
    <font>
      <sz val="9"/>
      <color indexed="9"/>
      <name val="Calibri"/>
      <family val="2"/>
    </font>
    <font>
      <sz val="9"/>
      <color indexed="9"/>
      <name val="Arial"/>
      <family val="2"/>
    </font>
    <font>
      <sz val="9"/>
      <color indexed="9"/>
      <name val="Calibri"/>
      <family val="2"/>
      <scheme val="minor"/>
    </font>
    <font>
      <sz val="9"/>
      <color indexed="51"/>
      <name val="Calibri"/>
      <family val="2"/>
      <scheme val="minor"/>
    </font>
    <font>
      <i/>
      <sz val="11"/>
      <color indexed="23"/>
      <name val="Calibri"/>
      <family val="2"/>
    </font>
    <font>
      <i/>
      <sz val="12"/>
      <color rgb="FF7F7F7F"/>
      <name val="Arial"/>
      <family val="2"/>
    </font>
    <font>
      <sz val="11"/>
      <color indexed="17"/>
      <name val="Calibri"/>
      <family val="2"/>
    </font>
    <font>
      <sz val="12"/>
      <color rgb="FF006100"/>
      <name val="Arial"/>
      <family val="2"/>
    </font>
    <font>
      <b/>
      <sz val="15"/>
      <color indexed="29"/>
      <name val="Calibri"/>
      <family val="2"/>
    </font>
    <font>
      <b/>
      <sz val="15"/>
      <color theme="3"/>
      <name val="Arial"/>
      <family val="2"/>
    </font>
    <font>
      <b/>
      <sz val="13"/>
      <color indexed="29"/>
      <name val="Calibri"/>
      <family val="2"/>
    </font>
    <font>
      <b/>
      <sz val="13"/>
      <color theme="3"/>
      <name val="Arial"/>
      <family val="2"/>
    </font>
    <font>
      <b/>
      <sz val="11"/>
      <color indexed="29"/>
      <name val="Calibri"/>
      <family val="2"/>
    </font>
    <font>
      <b/>
      <sz val="11"/>
      <color theme="3"/>
      <name val="Arial"/>
      <family val="2"/>
    </font>
    <font>
      <u/>
      <sz val="11"/>
      <color theme="10"/>
      <name val="Calibri"/>
      <family val="2"/>
      <scheme val="minor"/>
    </font>
    <font>
      <sz val="11"/>
      <color indexed="62"/>
      <name val="Calibri"/>
      <family val="2"/>
    </font>
    <font>
      <sz val="12"/>
      <color rgb="FF3F3F76"/>
      <name val="Arial"/>
      <family val="2"/>
    </font>
    <font>
      <b/>
      <i/>
      <sz val="11"/>
      <color theme="1"/>
      <name val="Calibri"/>
      <family val="2"/>
      <scheme val="minor"/>
    </font>
    <font>
      <b/>
      <i/>
      <sz val="10"/>
      <name val="Arial"/>
      <family val="2"/>
    </font>
    <font>
      <u/>
      <sz val="11"/>
      <color theme="1"/>
      <name val="Calibri"/>
      <family val="2"/>
      <scheme val="minor"/>
    </font>
    <font>
      <u/>
      <sz val="10"/>
      <name val="Arial"/>
      <family val="2"/>
    </font>
    <font>
      <sz val="11"/>
      <color indexed="52"/>
      <name val="Calibri"/>
      <family val="2"/>
    </font>
    <font>
      <sz val="12"/>
      <color rgb="FFFA7D00"/>
      <name val="Arial"/>
      <family val="2"/>
    </font>
    <font>
      <sz val="11"/>
      <color indexed="60"/>
      <name val="Calibri"/>
      <family val="2"/>
    </font>
    <font>
      <sz val="12"/>
      <color rgb="FF9C6500"/>
      <name val="Arial"/>
      <family val="2"/>
    </font>
    <font>
      <sz val="9"/>
      <color theme="1"/>
      <name val="Calibri"/>
      <family val="2"/>
      <scheme val="minor"/>
    </font>
    <font>
      <sz val="10"/>
      <name val="Courier"/>
      <family val="3"/>
    </font>
    <font>
      <sz val="10"/>
      <name val="MS Sans Serif"/>
      <family val="2"/>
    </font>
    <font>
      <sz val="11"/>
      <color rgb="FF000000"/>
      <name val="Calibri"/>
      <family val="2"/>
      <scheme val="minor"/>
    </font>
    <font>
      <b/>
      <sz val="9.75"/>
      <name val="Arial"/>
      <family val="2"/>
    </font>
    <font>
      <b/>
      <sz val="11"/>
      <color indexed="63"/>
      <name val="Calibri"/>
      <family val="2"/>
    </font>
    <font>
      <b/>
      <sz val="12"/>
      <color rgb="FF3F3F3F"/>
      <name val="Arial"/>
      <family val="2"/>
    </font>
    <font>
      <b/>
      <sz val="18"/>
      <color indexed="29"/>
      <name val="Cambria"/>
      <family val="2"/>
    </font>
    <font>
      <b/>
      <sz val="11"/>
      <color indexed="8"/>
      <name val="Calibri"/>
      <family val="2"/>
    </font>
    <font>
      <b/>
      <sz val="12"/>
      <color theme="1"/>
      <name val="Arial"/>
      <family val="2"/>
    </font>
    <font>
      <sz val="11"/>
      <color indexed="32"/>
      <name val="Calibri"/>
      <family val="2"/>
    </font>
    <font>
      <sz val="12"/>
      <color rgb="FFFF0000"/>
      <name val="Arial"/>
      <family val="2"/>
    </font>
    <font>
      <b/>
      <sz val="11"/>
      <name val="Arial Narrow"/>
      <family val="2"/>
    </font>
    <font>
      <sz val="11"/>
      <name val="Arial Narrow"/>
      <family val="2"/>
    </font>
    <font>
      <sz val="11"/>
      <color theme="1"/>
      <name val="Arial Narrow"/>
      <family val="2"/>
    </font>
    <font>
      <b/>
      <sz val="11"/>
      <color theme="1"/>
      <name val="Arial Narrow"/>
      <family val="2"/>
    </font>
    <font>
      <sz val="10"/>
      <color theme="1"/>
      <name val="Arial Narrow"/>
      <family val="2"/>
    </font>
    <font>
      <b/>
      <sz val="18"/>
      <color theme="3"/>
      <name val="Arial Narrow"/>
      <family val="2"/>
    </font>
    <font>
      <b/>
      <sz val="18"/>
      <color theme="1"/>
      <name val="Arial Narrow"/>
      <family val="2"/>
    </font>
    <font>
      <sz val="11"/>
      <color indexed="8"/>
      <name val="Arial Narrow"/>
      <family val="2"/>
    </font>
    <font>
      <b/>
      <sz val="11"/>
      <color rgb="FFFF0000"/>
      <name val="Arial Narrow"/>
      <family val="2"/>
    </font>
    <font>
      <sz val="12"/>
      <color theme="1"/>
      <name val="Arial Narrow"/>
      <family val="2"/>
    </font>
    <font>
      <b/>
      <sz val="12"/>
      <color theme="0"/>
      <name val="Arial Narrow"/>
      <family val="2"/>
    </font>
    <font>
      <sz val="11"/>
      <color theme="0"/>
      <name val="Arial Narrow"/>
      <family val="2"/>
    </font>
    <font>
      <b/>
      <u/>
      <sz val="11"/>
      <color theme="4"/>
      <name val="Arial Narrow"/>
      <family val="2"/>
    </font>
    <font>
      <b/>
      <sz val="11"/>
      <color theme="4"/>
      <name val="Arial Narrow"/>
      <family val="2"/>
    </font>
    <font>
      <sz val="18"/>
      <color theme="1"/>
      <name val="Arial Narrow"/>
      <family val="2"/>
    </font>
    <font>
      <sz val="18"/>
      <color theme="9" tint="-0.249977111117893"/>
      <name val="Arial Narrow"/>
      <family val="2"/>
    </font>
    <font>
      <sz val="11"/>
      <color rgb="FFFF0000"/>
      <name val="Arial Narrow"/>
      <family val="2"/>
    </font>
    <font>
      <strike/>
      <sz val="11"/>
      <color theme="1"/>
      <name val="Arial Narrow"/>
      <family val="2"/>
    </font>
    <font>
      <b/>
      <u/>
      <sz val="11"/>
      <color theme="10"/>
      <name val="Arial Narrow"/>
      <family val="2"/>
    </font>
    <font>
      <sz val="8"/>
      <name val="Calibri"/>
      <family val="2"/>
      <scheme val="minor"/>
    </font>
    <font>
      <sz val="11"/>
      <color rgb="FF000000"/>
      <name val="Arial Narrow"/>
      <family val="2"/>
    </font>
    <font>
      <b/>
      <sz val="12"/>
      <color rgb="FFFF0000"/>
      <name val="Arial Narrow"/>
      <family val="2"/>
    </font>
    <font>
      <b/>
      <sz val="11"/>
      <color rgb="FF333333"/>
      <name val="Arial Narrow"/>
      <family val="2"/>
    </font>
    <font>
      <sz val="10"/>
      <color rgb="FF000000"/>
      <name val="Arial"/>
      <family val="2"/>
    </font>
    <font>
      <sz val="11"/>
      <name val="Calibri"/>
      <family val="2"/>
    </font>
    <font>
      <b/>
      <sz val="11"/>
      <color rgb="FF000000"/>
      <name val="Arial Narrow"/>
      <family val="2"/>
    </font>
    <font>
      <b/>
      <i/>
      <sz val="11"/>
      <color theme="1"/>
      <name val="Arial Narrow"/>
      <family val="2"/>
    </font>
    <font>
      <sz val="11"/>
      <name val="Calibri"/>
      <family val="2"/>
    </font>
    <font>
      <b/>
      <i/>
      <sz val="10"/>
      <color rgb="FF000000"/>
      <name val="Arial"/>
      <family val="2"/>
    </font>
    <font>
      <i/>
      <sz val="10"/>
      <color rgb="FF000000"/>
      <name val="Arial"/>
      <family val="2"/>
    </font>
    <font>
      <b/>
      <sz val="8"/>
      <color rgb="FF000000"/>
      <name val="Segoe UI"/>
      <family val="2"/>
    </font>
    <font>
      <sz val="8"/>
      <color rgb="FF000000"/>
      <name val="Segoe UI"/>
      <family val="2"/>
    </font>
    <font>
      <b/>
      <sz val="11"/>
      <color rgb="FFFFFFFF"/>
      <name val="Calibri"/>
      <family val="2"/>
    </font>
    <font>
      <sz val="11"/>
      <color rgb="FF000000"/>
      <name val="Calibri"/>
      <family val="2"/>
    </font>
    <font>
      <b/>
      <sz val="11"/>
      <color theme="0"/>
      <name val="Arial"/>
      <family val="2"/>
    </font>
    <font>
      <b/>
      <sz val="8"/>
      <color rgb="FF000000"/>
      <name val="Arial"/>
      <family val="2"/>
    </font>
    <font>
      <b/>
      <i/>
      <sz val="10"/>
      <color rgb="FF000000"/>
      <name val="Arial"/>
      <family val="2"/>
    </font>
    <font>
      <i/>
      <sz val="10"/>
      <color rgb="FF000000"/>
      <name val="Arial"/>
      <family val="2"/>
    </font>
    <font>
      <sz val="10"/>
      <color rgb="FF000000"/>
      <name val="Arial"/>
      <family val="2"/>
    </font>
    <font>
      <sz val="11"/>
      <name val="Calibri"/>
      <family val="2"/>
    </font>
    <font>
      <b/>
      <sz val="11"/>
      <color theme="1"/>
      <name val="Calibri"/>
      <family val="2"/>
      <scheme val="minor"/>
    </font>
    <font>
      <sz val="11"/>
      <color rgb="FF92D050"/>
      <name val="Arial Narrow"/>
      <family val="2"/>
    </font>
    <font>
      <sz val="11"/>
      <color rgb="FFD3D3D3"/>
      <name val="Arial Narrow"/>
      <family val="2"/>
    </font>
    <font>
      <b/>
      <i/>
      <sz val="11"/>
      <color rgb="FF000000"/>
      <name val="Arial Narrow"/>
      <family val="2"/>
    </font>
    <font>
      <sz val="11"/>
      <color rgb="FF333333"/>
      <name val="Arial Narrow"/>
      <family val="2"/>
    </font>
    <font>
      <i/>
      <sz val="11"/>
      <color rgb="FF000000"/>
      <name val="Arial Narrow"/>
      <family val="2"/>
    </font>
    <font>
      <sz val="11"/>
      <color theme="1"/>
      <name val="Arial Narrow"/>
      <family val="2"/>
    </font>
    <font>
      <sz val="11"/>
      <color rgb="FF000000"/>
      <name val="Arial Narrow"/>
      <family val="2"/>
    </font>
    <font>
      <b/>
      <sz val="10"/>
      <color rgb="FF000000"/>
      <name val="Arial"/>
      <family val="2"/>
    </font>
    <font>
      <b/>
      <sz val="11"/>
      <color theme="1"/>
      <name val="Arial Narrow"/>
      <family val="2"/>
    </font>
    <font>
      <b/>
      <sz val="8"/>
      <color rgb="FF000000"/>
      <name val="Arial"/>
      <family val="2"/>
    </font>
    <font>
      <b/>
      <sz val="8"/>
      <color rgb="FF000000"/>
      <name val="Segoe UI"/>
      <family val="2"/>
    </font>
    <font>
      <sz val="8"/>
      <color rgb="FF000000"/>
      <name val="Segoe UI"/>
      <family val="2"/>
    </font>
    <font>
      <sz val="10"/>
      <color rgb="FF000000"/>
      <name val="Arial"/>
      <family val="2"/>
    </font>
    <font>
      <b/>
      <u/>
      <sz val="11"/>
      <color theme="10"/>
      <name val="Calibri"/>
      <family val="2"/>
      <scheme val="minor"/>
    </font>
    <font>
      <u/>
      <sz val="11"/>
      <color theme="10"/>
      <name val="Arial Narrow"/>
      <family val="2"/>
    </font>
  </fonts>
  <fills count="9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patternFill>
    </fill>
    <fill>
      <patternFill patternType="solid">
        <fgColor indexed="28"/>
      </patternFill>
    </fill>
    <fill>
      <patternFill patternType="solid">
        <fgColor indexed="41"/>
      </patternFill>
    </fill>
    <fill>
      <patternFill patternType="solid">
        <fgColor indexed="47"/>
      </patternFill>
    </fill>
    <fill>
      <patternFill patternType="solid">
        <fgColor indexed="24"/>
      </patternFill>
    </fill>
    <fill>
      <patternFill patternType="solid">
        <fgColor indexed="22"/>
      </patternFill>
    </fill>
    <fill>
      <patternFill patternType="solid">
        <fgColor indexed="44"/>
      </patternFill>
    </fill>
    <fill>
      <patternFill patternType="solid">
        <fgColor indexed="31"/>
      </patternFill>
    </fill>
    <fill>
      <patternFill patternType="solid">
        <fgColor indexed="19"/>
      </patternFill>
    </fill>
    <fill>
      <patternFill patternType="solid">
        <fgColor indexed="25"/>
      </patternFill>
    </fill>
    <fill>
      <patternFill patternType="solid">
        <fgColor indexed="54"/>
      </patternFill>
    </fill>
    <fill>
      <patternFill patternType="solid">
        <fgColor indexed="49"/>
      </patternFill>
    </fill>
    <fill>
      <patternFill patternType="solid">
        <fgColor indexed="53"/>
      </patternFill>
    </fill>
    <fill>
      <patternFill patternType="solid">
        <fgColor indexed="13"/>
        <bgColor indexed="64"/>
      </patternFill>
    </fill>
    <fill>
      <patternFill patternType="solid">
        <fgColor indexed="13"/>
      </patternFill>
    </fill>
    <fill>
      <patternFill patternType="solid">
        <fgColor indexed="45"/>
      </patternFill>
    </fill>
    <fill>
      <patternFill patternType="solid">
        <fgColor indexed="55"/>
      </patternFill>
    </fill>
    <fill>
      <patternFill patternType="solid">
        <fgColor indexed="11"/>
        <bgColor indexed="64"/>
      </patternFill>
    </fill>
    <fill>
      <patternFill patternType="solid">
        <fgColor indexed="10"/>
        <bgColor indexed="64"/>
      </patternFill>
    </fill>
    <fill>
      <patternFill patternType="solid">
        <fgColor indexed="10"/>
      </patternFill>
    </fill>
    <fill>
      <patternFill patternType="solid">
        <fgColor indexed="11"/>
      </patternFill>
    </fill>
    <fill>
      <patternFill patternType="solid">
        <fgColor indexed="42"/>
      </patternFill>
    </fill>
    <fill>
      <patternFill patternType="solid">
        <fgColor indexed="43"/>
      </patternFill>
    </fill>
    <fill>
      <patternFill patternType="solid">
        <fgColor indexed="15"/>
        <bgColor indexed="64"/>
      </patternFill>
    </fill>
    <fill>
      <patternFill patternType="solid">
        <fgColor indexed="15"/>
      </patternFill>
    </fill>
    <fill>
      <patternFill patternType="solid">
        <fgColor indexed="22"/>
        <bgColor indexed="64"/>
      </patternFill>
    </fill>
    <fill>
      <patternFill patternType="solid">
        <fgColor indexed="9"/>
        <bgColor indexed="64"/>
      </patternFill>
    </fill>
    <fill>
      <patternFill patternType="lightUp">
        <fgColor indexed="8"/>
      </patternFill>
    </fill>
    <fill>
      <patternFill patternType="lightUp">
        <fgColor indexed="10"/>
      </patternFill>
    </fill>
    <fill>
      <patternFill patternType="lightUp">
        <fgColor indexed="8"/>
        <bgColor indexed="15"/>
      </patternFill>
    </fill>
    <fill>
      <patternFill patternType="solid">
        <fgColor theme="0"/>
        <bgColor indexed="64"/>
      </patternFill>
    </fill>
    <fill>
      <patternFill patternType="solid">
        <fgColor theme="3" tint="0.39997558519241921"/>
        <bgColor indexed="64"/>
      </patternFill>
    </fill>
    <fill>
      <patternFill patternType="solid">
        <fgColor rgb="FFFFFF00"/>
        <bgColor indexed="64"/>
      </patternFill>
    </fill>
    <fill>
      <patternFill patternType="solid">
        <fgColor rgb="FFA0A0A4"/>
        <bgColor indexed="64"/>
      </patternFill>
    </fill>
    <fill>
      <patternFill patternType="solid">
        <fgColor rgb="FFB0C4DE"/>
        <bgColor rgb="FFB0C4DE"/>
      </patternFill>
    </fill>
    <fill>
      <patternFill patternType="solid">
        <fgColor rgb="FFF9F9F9"/>
        <bgColor rgb="FFF9F9F9"/>
      </patternFill>
    </fill>
    <fill>
      <patternFill patternType="solid">
        <fgColor rgb="FFFDE9D9"/>
        <bgColor rgb="FFFDE9D9"/>
      </patternFill>
    </fill>
    <fill>
      <patternFill patternType="solid">
        <fgColor rgb="FFFFFFFF"/>
        <bgColor rgb="FFFFFFFF"/>
      </patternFill>
    </fill>
    <fill>
      <patternFill patternType="solid">
        <fgColor rgb="FF4F81BD"/>
        <bgColor rgb="FF4F81BD"/>
      </patternFill>
    </fill>
    <fill>
      <patternFill patternType="solid">
        <fgColor rgb="FFFFFF00"/>
        <bgColor rgb="FF000000"/>
      </patternFill>
    </fill>
    <fill>
      <patternFill patternType="solid">
        <fgColor rgb="FFB8CCE4"/>
        <bgColor rgb="FFB8CCE4"/>
      </patternFill>
    </fill>
    <fill>
      <patternFill patternType="solid">
        <fgColor rgb="FFDCE6F1"/>
        <bgColor rgb="FFDCE6F1"/>
      </patternFill>
    </fill>
    <fill>
      <patternFill patternType="solid">
        <fgColor theme="3" tint="0.79998168889431442"/>
        <bgColor indexed="64"/>
      </patternFill>
    </fill>
    <fill>
      <patternFill patternType="solid">
        <fgColor rgb="FF4472C4"/>
        <bgColor rgb="FF4472C4"/>
      </patternFill>
    </fill>
    <fill>
      <patternFill patternType="solid">
        <fgColor rgb="FFD9E1F2"/>
        <bgColor rgb="FFD9E1F2"/>
      </patternFill>
    </fill>
    <fill>
      <patternFill patternType="solid">
        <fgColor rgb="FFFFFFFF"/>
        <bgColor rgb="FF000000"/>
      </patternFill>
    </fill>
    <fill>
      <patternFill patternType="solid">
        <fgColor rgb="FF005480"/>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s>
  <borders count="6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4"/>
      </bottom>
      <diagonal/>
    </border>
    <border>
      <left/>
      <right/>
      <top/>
      <bottom style="medium">
        <color indexed="2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24"/>
      </top>
      <bottom style="double">
        <color indexed="2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auto="1"/>
      </left>
      <right/>
      <top/>
      <bottom/>
      <diagonal/>
    </border>
    <border>
      <left/>
      <right/>
      <top style="thin">
        <color theme="4" tint="0.39997558519241921"/>
      </top>
      <bottom style="thin">
        <color theme="4" tint="0.39997558519241921"/>
      </bottom>
      <diagonal/>
    </border>
    <border>
      <left style="thin">
        <color rgb="FFD3D3D3"/>
      </left>
      <right style="thin">
        <color rgb="FFD3D3D3"/>
      </right>
      <top style="thin">
        <color rgb="FFD3D3D3"/>
      </top>
      <bottom style="thin">
        <color rgb="FFD3D3D3"/>
      </bottom>
      <diagonal/>
    </border>
    <border>
      <left style="thin">
        <color rgb="FFD3D3D3"/>
      </left>
      <right style="thin">
        <color rgb="FF000000"/>
      </right>
      <top style="thin">
        <color rgb="FFD3D3D3"/>
      </top>
      <bottom style="thin">
        <color rgb="FFD3D3D3"/>
      </bottom>
      <diagonal/>
    </border>
    <border>
      <left style="thin">
        <color rgb="FFD3D3D3"/>
      </left>
      <right/>
      <top style="thin">
        <color rgb="FFD3D3D3"/>
      </top>
      <bottom style="thin">
        <color rgb="FFD3D3D3"/>
      </bottom>
      <diagonal/>
    </border>
    <border>
      <left/>
      <right/>
      <top style="thin">
        <color theme="4" tint="0.39997558519241921"/>
      </top>
      <bottom/>
      <diagonal/>
    </border>
    <border>
      <left style="thin">
        <color rgb="FF000000"/>
      </left>
      <right style="thin">
        <color rgb="FFD3D3D3"/>
      </right>
      <top style="thin">
        <color rgb="FFD3D3D3"/>
      </top>
      <bottom style="thin">
        <color rgb="FFD3D3D3"/>
      </bottom>
      <diagonal/>
    </border>
    <border>
      <left/>
      <right style="thin">
        <color rgb="FFFFFFFF"/>
      </right>
      <top/>
      <bottom style="thick">
        <color rgb="FFFFFFFF"/>
      </bottom>
      <diagonal/>
    </border>
    <border>
      <left style="thin">
        <color rgb="FFFFFFFF"/>
      </left>
      <right style="thin">
        <color rgb="FFFFFFFF"/>
      </right>
      <top/>
      <bottom style="thick">
        <color rgb="FFFFFFFF"/>
      </bottom>
      <diagonal/>
    </border>
    <border>
      <left style="thin">
        <color rgb="FFFFFFFF"/>
      </left>
      <right/>
      <top/>
      <bottom style="thick">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style="thin">
        <color indexed="64"/>
      </left>
      <right/>
      <top style="thin">
        <color rgb="FFD3D3D3"/>
      </top>
      <bottom style="thin">
        <color rgb="FFD3D3D3"/>
      </bottom>
      <diagonal/>
    </border>
    <border>
      <left style="thin">
        <color rgb="FF8EA9DB"/>
      </left>
      <right/>
      <top/>
      <bottom style="thin">
        <color rgb="FF8EA9DB"/>
      </bottom>
      <diagonal/>
    </border>
    <border>
      <left/>
      <right/>
      <top/>
      <bottom style="thin">
        <color rgb="FF8EA9DB"/>
      </bottom>
      <diagonal/>
    </border>
    <border>
      <left style="thin">
        <color rgb="FF8EA9DB"/>
      </left>
      <right/>
      <top style="thin">
        <color rgb="FF8EA9DB"/>
      </top>
      <bottom style="thin">
        <color rgb="FF8EA9DB"/>
      </bottom>
      <diagonal/>
    </border>
    <border>
      <left/>
      <right/>
      <top style="thin">
        <color rgb="FF8EA9DB"/>
      </top>
      <bottom style="thin">
        <color rgb="FF8EA9DB"/>
      </bottom>
      <diagonal/>
    </border>
    <border>
      <left style="thin">
        <color rgb="FFC1C1C1"/>
      </left>
      <right style="thin">
        <color rgb="FFC1C1C1"/>
      </right>
      <top style="thin">
        <color rgb="FFC1C1C1"/>
      </top>
      <bottom style="thin">
        <color rgb="FFC1C1C1"/>
      </bottom>
      <diagonal/>
    </border>
    <border>
      <left style="thin">
        <color rgb="FF8EA9DB"/>
      </left>
      <right/>
      <top style="thin">
        <color rgb="FF8EA9DB"/>
      </top>
      <bottom/>
      <diagonal/>
    </border>
    <border>
      <left/>
      <right/>
      <top style="thin">
        <color rgb="FF8EA9DB"/>
      </top>
      <bottom/>
      <diagonal/>
    </border>
    <border>
      <left style="thin">
        <color theme="6"/>
      </left>
      <right style="thin">
        <color theme="6"/>
      </right>
      <top style="thin">
        <color theme="6"/>
      </top>
      <bottom style="medium">
        <color theme="6"/>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style="medium">
        <color indexed="64"/>
      </left>
      <right style="medium">
        <color indexed="64"/>
      </right>
      <top style="medium">
        <color indexed="64"/>
      </top>
      <bottom style="medium">
        <color indexed="64"/>
      </bottom>
      <diagonal/>
    </border>
    <border>
      <left style="thin">
        <color rgb="FFD3D3D3"/>
      </left>
      <right/>
      <top/>
      <bottom style="thin">
        <color rgb="FFD3D3D3"/>
      </bottom>
      <diagonal/>
    </border>
    <border>
      <left style="thin">
        <color rgb="FFD3D3D3"/>
      </left>
      <right style="thin">
        <color rgb="FFD3D3D3"/>
      </right>
      <top/>
      <bottom style="thin">
        <color rgb="FFD3D3D3"/>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2664">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5"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5"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5" fillId="18"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5" fillId="22"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5" fillId="26"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5" fillId="30"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5" fillId="11" borderId="0" applyNumberFormat="0" applyBorder="0" applyAlignment="0" applyProtection="0"/>
    <xf numFmtId="0" fontId="4" fillId="37"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5" fillId="15"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5" fillId="19"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5" fillId="23"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5" fillId="27" borderId="0" applyNumberFormat="0" applyBorder="0" applyAlignment="0" applyProtection="0"/>
    <xf numFmtId="0" fontId="4" fillId="3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5" fillId="31" borderId="0" applyNumberFormat="0" applyBorder="0" applyAlignment="0" applyProtection="0"/>
    <xf numFmtId="0" fontId="4"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7" fillId="12" borderId="0" applyNumberFormat="0" applyBorder="0" applyAlignment="0" applyProtection="0"/>
    <xf numFmtId="0" fontId="6" fillId="37"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7" fillId="16" borderId="0" applyNumberFormat="0" applyBorder="0" applyAlignment="0" applyProtection="0"/>
    <xf numFmtId="0" fontId="6" fillId="34"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7" fillId="20" borderId="0" applyNumberFormat="0" applyBorder="0" applyAlignment="0" applyProtection="0"/>
    <xf numFmtId="0" fontId="6" fillId="4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7" fillId="24" borderId="0" applyNumberFormat="0" applyBorder="0" applyAlignment="0" applyProtection="0"/>
    <xf numFmtId="0" fontId="6" fillId="38"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7" fillId="28" borderId="0" applyNumberFormat="0" applyBorder="0" applyAlignment="0" applyProtection="0"/>
    <xf numFmtId="0" fontId="6"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7" fillId="32"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7" fillId="9"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7" fillId="13"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7" fillId="17"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7" fillId="21"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7" fillId="25"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7" fillId="29" borderId="0" applyNumberFormat="0" applyBorder="0" applyAlignment="0" applyProtection="0"/>
    <xf numFmtId="0" fontId="6" fillId="45" borderId="0" applyNumberFormat="0" applyBorder="0" applyAlignment="0" applyProtection="0"/>
    <xf numFmtId="0" fontId="8" fillId="46" borderId="10"/>
    <xf numFmtId="0" fontId="9" fillId="46" borderId="10"/>
    <xf numFmtId="0" fontId="10" fillId="47" borderId="11"/>
    <xf numFmtId="0" fontId="10" fillId="47" borderId="11"/>
    <xf numFmtId="0" fontId="9" fillId="46" borderId="10"/>
    <xf numFmtId="0" fontId="8" fillId="46" borderId="10"/>
    <xf numFmtId="0" fontId="10" fillId="47" borderId="11"/>
    <xf numFmtId="0" fontId="10" fillId="47" borderId="11"/>
    <xf numFmtId="0" fontId="8" fillId="46" borderId="10"/>
    <xf numFmtId="0" fontId="11" fillId="48" borderId="0" applyNumberFormat="0" applyBorder="0" applyAlignment="0" applyProtection="0"/>
    <xf numFmtId="0" fontId="11" fillId="48" borderId="0" applyNumberFormat="0" applyBorder="0" applyAlignment="0" applyProtection="0"/>
    <xf numFmtId="0" fontId="12" fillId="3" borderId="0" applyNumberFormat="0" applyBorder="0" applyAlignment="0" applyProtection="0"/>
    <xf numFmtId="0" fontId="13" fillId="33" borderId="12" applyNumberFormat="0" applyAlignment="0" applyProtection="0"/>
    <xf numFmtId="0" fontId="13" fillId="33" borderId="12" applyNumberFormat="0" applyAlignment="0" applyProtection="0"/>
    <xf numFmtId="0" fontId="13" fillId="33" borderId="12" applyNumberFormat="0" applyAlignment="0" applyProtection="0"/>
    <xf numFmtId="0" fontId="14" fillId="6" borderId="4" applyNumberFormat="0" applyAlignment="0" applyProtection="0"/>
    <xf numFmtId="0" fontId="13" fillId="33" borderId="12" applyNumberFormat="0" applyAlignment="0" applyProtection="0"/>
    <xf numFmtId="0" fontId="15" fillId="49" borderId="13" applyNumberFormat="0" applyAlignment="0" applyProtection="0"/>
    <xf numFmtId="0" fontId="15" fillId="49" borderId="13" applyNumberFormat="0" applyAlignment="0" applyProtection="0"/>
    <xf numFmtId="0" fontId="15" fillId="49" borderId="13" applyNumberFormat="0" applyAlignment="0" applyProtection="0"/>
    <xf numFmtId="0" fontId="16" fillId="7" borderId="7" applyNumberFormat="0" applyAlignment="0" applyProtection="0"/>
    <xf numFmtId="0" fontId="15" fillId="49" borderId="13"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7" fillId="0" borderId="10"/>
    <xf numFmtId="0" fontId="18" fillId="0" borderId="10"/>
    <xf numFmtId="0" fontId="2" fillId="0" borderId="11"/>
    <xf numFmtId="0" fontId="18" fillId="0" borderId="10"/>
    <xf numFmtId="0" fontId="18" fillId="0" borderId="10"/>
    <xf numFmtId="0" fontId="18" fillId="0" borderId="10"/>
    <xf numFmtId="0" fontId="17" fillId="0" borderId="10"/>
    <xf numFmtId="0" fontId="2" fillId="0" borderId="11"/>
    <xf numFmtId="0" fontId="17" fillId="0" borderId="10"/>
    <xf numFmtId="0" fontId="8" fillId="50" borderId="10"/>
    <xf numFmtId="0" fontId="19" fillId="51" borderId="10"/>
    <xf numFmtId="0" fontId="20" fillId="52" borderId="11"/>
    <xf numFmtId="0" fontId="19" fillId="51" borderId="10"/>
    <xf numFmtId="0" fontId="21" fillId="51" borderId="10"/>
    <xf numFmtId="0" fontId="20" fillId="52" borderId="11"/>
    <xf numFmtId="0" fontId="21" fillId="51" borderId="10"/>
    <xf numFmtId="0" fontId="21" fillId="51" borderId="10"/>
    <xf numFmtId="0" fontId="9" fillId="50" borderId="10"/>
    <xf numFmtId="0" fontId="10" fillId="53" borderId="11"/>
    <xf numFmtId="0" fontId="10" fillId="53" borderId="11"/>
    <xf numFmtId="0" fontId="9" fillId="50" borderId="10"/>
    <xf numFmtId="0" fontId="8" fillId="50" borderId="10"/>
    <xf numFmtId="0" fontId="10" fillId="53" borderId="11"/>
    <xf numFmtId="0" fontId="10" fillId="53" borderId="11"/>
    <xf numFmtId="0" fontId="8" fillId="50" borderId="10"/>
    <xf numFmtId="0" fontId="22" fillId="0" borderId="1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17" fillId="0" borderId="10"/>
    <xf numFmtId="0" fontId="18" fillId="0" borderId="10"/>
    <xf numFmtId="0" fontId="2" fillId="0" borderId="11"/>
    <xf numFmtId="0" fontId="18" fillId="0" borderId="10"/>
    <xf numFmtId="0" fontId="18" fillId="0" borderId="10"/>
    <xf numFmtId="0" fontId="18" fillId="0" borderId="10"/>
    <xf numFmtId="0" fontId="18" fillId="0" borderId="11"/>
    <xf numFmtId="0" fontId="18" fillId="0" borderId="11"/>
    <xf numFmtId="0" fontId="17" fillId="0" borderId="10"/>
    <xf numFmtId="0" fontId="2" fillId="0" borderId="11"/>
    <xf numFmtId="0" fontId="17" fillId="0" borderId="1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6" fillId="2" borderId="0" applyNumberFormat="0" applyBorder="0" applyAlignment="0" applyProtection="0"/>
    <xf numFmtId="0" fontId="25" fillId="54" borderId="0" applyNumberFormat="0" applyBorder="0" applyAlignment="0" applyProtection="0"/>
    <xf numFmtId="0" fontId="27" fillId="0" borderId="14" applyNumberFormat="0" applyFill="0" applyAlignment="0" applyProtection="0"/>
    <xf numFmtId="0" fontId="27" fillId="0" borderId="14" applyNumberFormat="0" applyFill="0" applyAlignment="0" applyProtection="0"/>
    <xf numFmtId="0" fontId="28" fillId="0" borderId="1"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2"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2" fillId="0" borderId="3"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36" borderId="12" applyNumberFormat="0" applyAlignment="0" applyProtection="0"/>
    <xf numFmtId="0" fontId="34" fillId="36" borderId="12" applyNumberFormat="0" applyAlignment="0" applyProtection="0"/>
    <xf numFmtId="0" fontId="34" fillId="36" borderId="12" applyNumberFormat="0" applyAlignment="0" applyProtection="0"/>
    <xf numFmtId="0" fontId="35" fillId="5" borderId="4" applyNumberFormat="0" applyAlignment="0" applyProtection="0"/>
    <xf numFmtId="0" fontId="34" fillId="36" borderId="12" applyNumberFormat="0" applyAlignment="0" applyProtection="0"/>
    <xf numFmtId="0" fontId="36" fillId="0" borderId="0"/>
    <xf numFmtId="0" fontId="36" fillId="0" borderId="0"/>
    <xf numFmtId="0" fontId="37" fillId="0" borderId="0"/>
    <xf numFmtId="0" fontId="37" fillId="0" borderId="0"/>
    <xf numFmtId="0" fontId="38" fillId="0" borderId="0"/>
    <xf numFmtId="0" fontId="38" fillId="0" borderId="0"/>
    <xf numFmtId="0" fontId="39" fillId="0" borderId="0"/>
    <xf numFmtId="0" fontId="39" fillId="0" borderId="0"/>
    <xf numFmtId="0" fontId="40"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41" fillId="0" borderId="6" applyNumberFormat="0" applyFill="0" applyAlignment="0" applyProtection="0"/>
    <xf numFmtId="0" fontId="40" fillId="0" borderId="16" applyNumberFormat="0" applyFill="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3" fillId="4" borderId="0" applyNumberFormat="0" applyBorder="0" applyAlignment="0" applyProtection="0"/>
    <xf numFmtId="0" fontId="42" fillId="55" borderId="0" applyNumberFormat="0" applyBorder="0" applyAlignment="0" applyProtection="0"/>
    <xf numFmtId="0" fontId="8" fillId="56" borderId="10"/>
    <xf numFmtId="0" fontId="9" fillId="56" borderId="10"/>
    <xf numFmtId="0" fontId="10" fillId="57" borderId="11"/>
    <xf numFmtId="0" fontId="10" fillId="57" borderId="11"/>
    <xf numFmtId="0" fontId="9" fillId="56" borderId="10"/>
    <xf numFmtId="0" fontId="8" fillId="56" borderId="10"/>
    <xf numFmtId="0" fontId="10" fillId="57" borderId="11"/>
    <xf numFmtId="0" fontId="10" fillId="57" borderId="11"/>
    <xf numFmtId="0" fontId="8" fillId="56" borderId="10"/>
    <xf numFmtId="0" fontId="44" fillId="58" borderId="10"/>
    <xf numFmtId="0" fontId="44" fillId="59" borderId="10"/>
    <xf numFmtId="0" fontId="2" fillId="33" borderId="11"/>
    <xf numFmtId="0" fontId="2" fillId="33" borderId="11"/>
    <xf numFmtId="0" fontId="1" fillId="60" borderId="10"/>
    <xf numFmtId="0" fontId="1" fillId="60" borderId="10"/>
    <xf numFmtId="0" fontId="3" fillId="60" borderId="11"/>
    <xf numFmtId="0" fontId="3" fillId="60" borderId="11"/>
    <xf numFmtId="0" fontId="3" fillId="60" borderId="11"/>
    <xf numFmtId="0" fontId="44" fillId="58" borderId="10"/>
    <xf numFmtId="0" fontId="44" fillId="58" borderId="10"/>
    <xf numFmtId="0" fontId="2" fillId="38" borderId="11"/>
    <xf numFmtId="0" fontId="2" fillId="38" borderId="11"/>
    <xf numFmtId="0" fontId="44" fillId="61" borderId="10"/>
    <xf numFmtId="0" fontId="44" fillId="61" borderId="10"/>
    <xf numFmtId="0" fontId="2" fillId="61" borderId="11"/>
    <xf numFmtId="0" fontId="2" fillId="61" borderId="11"/>
    <xf numFmtId="0" fontId="1" fillId="62" borderId="10"/>
    <xf numFmtId="0" fontId="3" fillId="0" borderId="0"/>
    <xf numFmtId="164" fontId="45" fillId="0" borderId="0"/>
    <xf numFmtId="0" fontId="1" fillId="0" borderId="0"/>
    <xf numFmtId="0" fontId="46" fillId="0" borderId="0"/>
    <xf numFmtId="0" fontId="47" fillId="0" borderId="0"/>
    <xf numFmtId="0" fontId="48" fillId="0" borderId="0"/>
    <xf numFmtId="0" fontId="3"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48" fillId="55" borderId="17" applyNumberFormat="0" applyFont="0" applyAlignment="0" applyProtection="0"/>
    <xf numFmtId="0" fontId="48" fillId="55" borderId="17" applyNumberFormat="0" applyFont="0" applyAlignment="0" applyProtection="0"/>
    <xf numFmtId="0" fontId="5" fillId="8" borderId="8" applyNumberFormat="0" applyFont="0" applyAlignment="0" applyProtection="0"/>
    <xf numFmtId="0" fontId="44" fillId="46" borderId="10"/>
    <xf numFmtId="0" fontId="44" fillId="46" borderId="10"/>
    <xf numFmtId="0" fontId="2" fillId="47" borderId="11"/>
    <xf numFmtId="0" fontId="18" fillId="47" borderId="11"/>
    <xf numFmtId="0" fontId="18" fillId="47" borderId="11"/>
    <xf numFmtId="0" fontId="2" fillId="47" borderId="11"/>
    <xf numFmtId="0" fontId="49" fillId="33" borderId="18" applyNumberFormat="0" applyAlignment="0" applyProtection="0"/>
    <xf numFmtId="0" fontId="49" fillId="33" borderId="18" applyNumberFormat="0" applyAlignment="0" applyProtection="0"/>
    <xf numFmtId="0" fontId="49" fillId="33" borderId="18" applyNumberFormat="0" applyAlignment="0" applyProtection="0"/>
    <xf numFmtId="0" fontId="50" fillId="6" borderId="5" applyNumberFormat="0" applyAlignment="0" applyProtection="0"/>
    <xf numFmtId="0" fontId="49" fillId="33" borderId="1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36" fillId="0" borderId="0"/>
    <xf numFmtId="0" fontId="36" fillId="0" borderId="0"/>
    <xf numFmtId="0" fontId="37" fillId="0" borderId="0"/>
    <xf numFmtId="0" fontId="37" fillId="0" borderId="0"/>
    <xf numFmtId="0" fontId="51" fillId="0" borderId="0" applyNumberFormat="0" applyFill="0" applyBorder="0" applyAlignment="0" applyProtection="0"/>
    <xf numFmtId="0" fontId="52" fillId="0" borderId="19"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3" fillId="0" borderId="9" applyNumberFormat="0" applyFill="0" applyAlignment="0" applyProtection="0"/>
    <xf numFmtId="0" fontId="52" fillId="0" borderId="19"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8" fillId="50" borderId="10"/>
    <xf numFmtId="0" fontId="21" fillId="51" borderId="10"/>
    <xf numFmtId="0" fontId="44" fillId="58" borderId="10"/>
    <xf numFmtId="0" fontId="33" fillId="0" borderId="0" applyNumberFormat="0" applyFill="0" applyBorder="0" applyAlignment="0" applyProtection="0"/>
    <xf numFmtId="44" fontId="1" fillId="0" borderId="0" applyFont="0" applyFill="0" applyBorder="0" applyAlignment="0" applyProtection="0"/>
    <xf numFmtId="0" fontId="1" fillId="38" borderId="0">
      <alignment wrapText="1"/>
    </xf>
    <xf numFmtId="0" fontId="8" fillId="46" borderId="10"/>
    <xf numFmtId="0" fontId="17" fillId="0" borderId="10"/>
    <xf numFmtId="0" fontId="8" fillId="50" borderId="10"/>
    <xf numFmtId="0" fontId="21" fillId="51" borderId="10"/>
    <xf numFmtId="0" fontId="17" fillId="0" borderId="10"/>
    <xf numFmtId="0" fontId="8" fillId="56" borderId="10"/>
    <xf numFmtId="0" fontId="44" fillId="58" borderId="10"/>
    <xf numFmtId="0" fontId="1" fillId="60" borderId="10"/>
    <xf numFmtId="0" fontId="44" fillId="58" borderId="10"/>
    <xf numFmtId="0" fontId="44" fillId="61" borderId="10"/>
    <xf numFmtId="0" fontId="44" fillId="46" borderId="10"/>
    <xf numFmtId="0" fontId="1" fillId="60" borderId="10"/>
    <xf numFmtId="0" fontId="9" fillId="46" borderId="10"/>
    <xf numFmtId="0" fontId="9" fillId="46" borderId="10"/>
    <xf numFmtId="0" fontId="8" fillId="46" borderId="10"/>
    <xf numFmtId="0" fontId="8" fillId="46" borderId="10"/>
    <xf numFmtId="0" fontId="8" fillId="56" borderId="10"/>
    <xf numFmtId="0" fontId="18" fillId="0" borderId="10"/>
    <xf numFmtId="0" fontId="18" fillId="0" borderId="10"/>
    <xf numFmtId="0" fontId="18" fillId="0" borderId="10"/>
    <xf numFmtId="0" fontId="18" fillId="0" borderId="10"/>
    <xf numFmtId="0" fontId="17" fillId="0" borderId="10"/>
    <xf numFmtId="0" fontId="17" fillId="0" borderId="10"/>
    <xf numFmtId="0" fontId="17" fillId="0" borderId="10"/>
    <xf numFmtId="0" fontId="19" fillId="51" borderId="10"/>
    <xf numFmtId="0" fontId="19" fillId="51" borderId="10"/>
    <xf numFmtId="0" fontId="21" fillId="51" borderId="10"/>
    <xf numFmtId="0" fontId="21" fillId="51" borderId="10"/>
    <xf numFmtId="0" fontId="21" fillId="51" borderId="10"/>
    <xf numFmtId="0" fontId="9" fillId="50" borderId="10"/>
    <xf numFmtId="0" fontId="9" fillId="50" borderId="10"/>
    <xf numFmtId="0" fontId="8" fillId="50" borderId="10"/>
    <xf numFmtId="0" fontId="8" fillId="50" borderId="10"/>
    <xf numFmtId="0" fontId="8" fillId="50" borderId="10"/>
    <xf numFmtId="0" fontId="18" fillId="0" borderId="10"/>
    <xf numFmtId="0" fontId="18" fillId="0" borderId="10"/>
    <xf numFmtId="0" fontId="18" fillId="0" borderId="10"/>
    <xf numFmtId="0" fontId="18" fillId="0" borderId="10"/>
    <xf numFmtId="0" fontId="17" fillId="0" borderId="10"/>
    <xf numFmtId="0" fontId="17" fillId="0" borderId="10"/>
    <xf numFmtId="0" fontId="44" fillId="58" borderId="10"/>
    <xf numFmtId="0" fontId="22" fillId="0" borderId="10"/>
    <xf numFmtId="0" fontId="9" fillId="56" borderId="10"/>
    <xf numFmtId="0" fontId="9" fillId="56" borderId="10"/>
    <xf numFmtId="0" fontId="8" fillId="56" borderId="10"/>
    <xf numFmtId="0" fontId="8" fillId="56" borderId="10"/>
    <xf numFmtId="0" fontId="44" fillId="61" borderId="10"/>
    <xf numFmtId="0" fontId="44" fillId="59" borderId="10"/>
    <xf numFmtId="0" fontId="1" fillId="60" borderId="10"/>
    <xf numFmtId="0" fontId="44" fillId="58" borderId="10"/>
    <xf numFmtId="0" fontId="44" fillId="58" borderId="10"/>
    <xf numFmtId="0" fontId="8" fillId="46" borderId="10"/>
    <xf numFmtId="0" fontId="44" fillId="61" borderId="10"/>
    <xf numFmtId="0" fontId="1" fillId="62" borderId="10"/>
    <xf numFmtId="0" fontId="44" fillId="46" borderId="10"/>
    <xf numFmtId="0" fontId="44" fillId="46" borderId="10"/>
    <xf numFmtId="0" fontId="17" fillId="0" borderId="10"/>
    <xf numFmtId="0" fontId="17" fillId="0" borderId="10"/>
    <xf numFmtId="0" fontId="1" fillId="60" borderId="10"/>
    <xf numFmtId="0" fontId="1" fillId="60" borderId="10"/>
    <xf numFmtId="0" fontId="44" fillId="46" borderId="10"/>
    <xf numFmtId="0" fontId="44" fillId="46" borderId="10"/>
    <xf numFmtId="0" fontId="1" fillId="62" borderId="10"/>
    <xf numFmtId="0" fontId="44" fillId="61" borderId="10"/>
    <xf numFmtId="0" fontId="8" fillId="46" borderId="10"/>
    <xf numFmtId="0" fontId="44" fillId="58" borderId="10"/>
    <xf numFmtId="0" fontId="1" fillId="60" borderId="10"/>
    <xf numFmtId="0" fontId="44" fillId="59" borderId="10"/>
    <xf numFmtId="0" fontId="44" fillId="61" borderId="10"/>
    <xf numFmtId="0" fontId="8" fillId="56" borderId="10"/>
    <xf numFmtId="0" fontId="8" fillId="56" borderId="10"/>
    <xf numFmtId="0" fontId="9" fillId="56" borderId="10"/>
    <xf numFmtId="0" fontId="9" fillId="56" borderId="10"/>
    <xf numFmtId="0" fontId="22" fillId="0" borderId="10"/>
    <xf numFmtId="0" fontId="44" fillId="58" borderId="10"/>
    <xf numFmtId="0" fontId="17" fillId="0" borderId="10"/>
    <xf numFmtId="0" fontId="17" fillId="0" borderId="10"/>
    <xf numFmtId="0" fontId="18" fillId="0" borderId="10"/>
    <xf numFmtId="0" fontId="18" fillId="0" borderId="10"/>
    <xf numFmtId="0" fontId="18" fillId="0" borderId="10"/>
    <xf numFmtId="0" fontId="18" fillId="0" borderId="10"/>
    <xf numFmtId="0" fontId="8" fillId="50" borderId="10"/>
    <xf numFmtId="0" fontId="8" fillId="50" borderId="10"/>
    <xf numFmtId="0" fontId="9" fillId="50" borderId="10"/>
    <xf numFmtId="0" fontId="9" fillId="50" borderId="10"/>
    <xf numFmtId="0" fontId="21" fillId="51" borderId="10"/>
    <xf numFmtId="0" fontId="21" fillId="51" borderId="10"/>
    <xf numFmtId="0" fontId="19" fillId="51" borderId="10"/>
    <xf numFmtId="0" fontId="19" fillId="51" borderId="10"/>
    <xf numFmtId="0" fontId="17" fillId="0" borderId="10"/>
    <xf numFmtId="0" fontId="17" fillId="0" borderId="10"/>
    <xf numFmtId="0" fontId="17" fillId="0" borderId="10"/>
    <xf numFmtId="0" fontId="18" fillId="0" borderId="10"/>
    <xf numFmtId="0" fontId="18" fillId="0" borderId="10"/>
    <xf numFmtId="0" fontId="18" fillId="0" borderId="10"/>
    <xf numFmtId="0" fontId="18" fillId="0" borderId="10"/>
    <xf numFmtId="0" fontId="8" fillId="56" borderId="10"/>
    <xf numFmtId="0" fontId="8" fillId="46" borderId="10"/>
    <xf numFmtId="0" fontId="8" fillId="46" borderId="10"/>
    <xf numFmtId="0" fontId="9" fillId="46" borderId="10"/>
    <xf numFmtId="0" fontId="9" fillId="46" borderId="10"/>
    <xf numFmtId="0" fontId="1" fillId="60" borderId="10"/>
    <xf numFmtId="0" fontId="1" fillId="60" borderId="10"/>
    <xf numFmtId="0" fontId="1" fillId="60" borderId="10"/>
    <xf numFmtId="0" fontId="22" fillId="0" borderId="10"/>
    <xf numFmtId="0" fontId="17" fillId="0" borderId="26"/>
    <xf numFmtId="0" fontId="17" fillId="0" borderId="26"/>
    <xf numFmtId="0" fontId="19" fillId="51" borderId="26"/>
    <xf numFmtId="0" fontId="19" fillId="51" borderId="26"/>
    <xf numFmtId="0" fontId="21" fillId="51" borderId="26"/>
    <xf numFmtId="0" fontId="21" fillId="51" borderId="26"/>
    <xf numFmtId="0" fontId="21" fillId="51" borderId="26"/>
    <xf numFmtId="0" fontId="9" fillId="50" borderId="26"/>
    <xf numFmtId="0" fontId="9" fillId="50" borderId="26"/>
    <xf numFmtId="0" fontId="8" fillId="50" borderId="26"/>
    <xf numFmtId="0" fontId="8" fillId="50" borderId="26"/>
    <xf numFmtId="0" fontId="8" fillId="50" borderId="26"/>
    <xf numFmtId="0" fontId="18" fillId="0" borderId="26"/>
    <xf numFmtId="0" fontId="18" fillId="0" borderId="26"/>
    <xf numFmtId="0" fontId="18" fillId="0" borderId="26"/>
    <xf numFmtId="0" fontId="18" fillId="0" borderId="26"/>
    <xf numFmtId="0" fontId="17" fillId="0" borderId="26"/>
    <xf numFmtId="0" fontId="17" fillId="0" borderId="26"/>
    <xf numFmtId="0" fontId="44" fillId="58" borderId="26"/>
    <xf numFmtId="0" fontId="22" fillId="0" borderId="26"/>
    <xf numFmtId="0" fontId="9" fillId="56" borderId="26"/>
    <xf numFmtId="0" fontId="9" fillId="56" borderId="26"/>
    <xf numFmtId="0" fontId="8" fillId="56" borderId="26"/>
    <xf numFmtId="0" fontId="8" fillId="56" borderId="26"/>
    <xf numFmtId="0" fontId="44" fillId="61" borderId="26"/>
    <xf numFmtId="0" fontId="44" fillId="59" borderId="26"/>
    <xf numFmtId="0" fontId="1" fillId="60" borderId="26"/>
    <xf numFmtId="0" fontId="44" fillId="58" borderId="26"/>
    <xf numFmtId="0" fontId="44" fillId="58" borderId="26"/>
    <xf numFmtId="0" fontId="8" fillId="46" borderId="26"/>
    <xf numFmtId="0" fontId="44" fillId="61" borderId="26"/>
    <xf numFmtId="0" fontId="1" fillId="62" borderId="26"/>
    <xf numFmtId="0" fontId="44" fillId="46" borderId="26"/>
    <xf numFmtId="0" fontId="44" fillId="46" borderId="26"/>
    <xf numFmtId="0" fontId="1" fillId="60" borderId="26"/>
    <xf numFmtId="0" fontId="1" fillId="60" borderId="26"/>
    <xf numFmtId="0" fontId="17" fillId="0" borderId="26"/>
    <xf numFmtId="0" fontId="17" fillId="0" borderId="26"/>
    <xf numFmtId="0" fontId="44" fillId="46" borderId="26"/>
    <xf numFmtId="0" fontId="44" fillId="46" borderId="26"/>
    <xf numFmtId="0" fontId="1" fillId="62" borderId="26"/>
    <xf numFmtId="0" fontId="44" fillId="61" borderId="26"/>
    <xf numFmtId="0" fontId="8" fillId="46" borderId="26"/>
    <xf numFmtId="0" fontId="44" fillId="58" borderId="26"/>
    <xf numFmtId="0" fontId="44" fillId="58" borderId="26"/>
    <xf numFmtId="0" fontId="1" fillId="60" borderId="26"/>
    <xf numFmtId="0" fontId="44" fillId="59" borderId="26"/>
    <xf numFmtId="0" fontId="44" fillId="61" borderId="26"/>
    <xf numFmtId="0" fontId="8" fillId="56" borderId="26"/>
    <xf numFmtId="0" fontId="8" fillId="56" borderId="26"/>
    <xf numFmtId="0" fontId="9" fillId="56" borderId="26"/>
    <xf numFmtId="0" fontId="9" fillId="56" borderId="26"/>
    <xf numFmtId="0" fontId="22" fillId="0" borderId="26"/>
    <xf numFmtId="0" fontId="44" fillId="58" borderId="26"/>
    <xf numFmtId="0" fontId="17" fillId="0" borderId="26"/>
    <xf numFmtId="0" fontId="17" fillId="0" borderId="26"/>
    <xf numFmtId="0" fontId="18" fillId="0" borderId="26"/>
    <xf numFmtId="0" fontId="18" fillId="0" borderId="26"/>
    <xf numFmtId="0" fontId="18" fillId="0" borderId="26"/>
    <xf numFmtId="0" fontId="18" fillId="0" borderId="26"/>
    <xf numFmtId="0" fontId="8" fillId="50" borderId="26"/>
    <xf numFmtId="0" fontId="8" fillId="50" borderId="26"/>
    <xf numFmtId="0" fontId="8" fillId="50" borderId="26"/>
    <xf numFmtId="0" fontId="9" fillId="50" borderId="26"/>
    <xf numFmtId="0" fontId="9" fillId="50" borderId="26"/>
    <xf numFmtId="0" fontId="21" fillId="51" borderId="26"/>
    <xf numFmtId="0" fontId="21" fillId="51" borderId="26"/>
    <xf numFmtId="0" fontId="21" fillId="51" borderId="26"/>
    <xf numFmtId="0" fontId="19" fillId="51" borderId="26"/>
    <xf numFmtId="0" fontId="19" fillId="51" borderId="26"/>
    <xf numFmtId="0" fontId="17" fillId="0" borderId="26"/>
    <xf numFmtId="0" fontId="17" fillId="0" borderId="26"/>
    <xf numFmtId="0" fontId="17" fillId="0" borderId="26"/>
    <xf numFmtId="0" fontId="18" fillId="0" borderId="26"/>
    <xf numFmtId="0" fontId="18" fillId="0" borderId="26"/>
    <xf numFmtId="0" fontId="18" fillId="0" borderId="26"/>
    <xf numFmtId="0" fontId="18" fillId="0" borderId="26"/>
    <xf numFmtId="0" fontId="8" fillId="56" borderId="26"/>
    <xf numFmtId="0" fontId="8" fillId="46" borderId="26"/>
    <xf numFmtId="0" fontId="8" fillId="46" borderId="26"/>
    <xf numFmtId="0" fontId="9" fillId="46" borderId="26"/>
    <xf numFmtId="0" fontId="9" fillId="46" borderId="26"/>
    <xf numFmtId="0" fontId="1" fillId="60" borderId="26"/>
    <xf numFmtId="0" fontId="17" fillId="0" borderId="26"/>
    <xf numFmtId="0" fontId="18" fillId="0" borderId="26"/>
    <xf numFmtId="0" fontId="18" fillId="0" borderId="26"/>
    <xf numFmtId="0" fontId="18" fillId="0" borderId="26"/>
    <xf numFmtId="0" fontId="18" fillId="0" borderId="26"/>
    <xf numFmtId="0" fontId="8" fillId="56" borderId="26"/>
    <xf numFmtId="0" fontId="8" fillId="46" borderId="26"/>
    <xf numFmtId="0" fontId="8" fillId="46" borderId="26"/>
    <xf numFmtId="0" fontId="9" fillId="46" borderId="26"/>
    <xf numFmtId="0" fontId="9" fillId="46" borderId="26"/>
    <xf numFmtId="0" fontId="1" fillId="60" borderId="26"/>
    <xf numFmtId="0" fontId="1" fillId="60" borderId="26"/>
    <xf numFmtId="0" fontId="1" fillId="60" borderId="26"/>
  </cellStyleXfs>
  <cellXfs count="390">
    <xf numFmtId="0" fontId="0" fillId="0" borderId="0" xfId="0"/>
    <xf numFmtId="0" fontId="56" fillId="0" borderId="0" xfId="0" applyFont="1"/>
    <xf numFmtId="0" fontId="57" fillId="0" borderId="0" xfId="0" applyFont="1"/>
    <xf numFmtId="0" fontId="58" fillId="0" borderId="0" xfId="0" applyFont="1"/>
    <xf numFmtId="0" fontId="57" fillId="0" borderId="0" xfId="0" applyFont="1" applyAlignment="1">
      <alignment horizontal="center"/>
    </xf>
    <xf numFmtId="0" fontId="58" fillId="0" borderId="20" xfId="0" applyFont="1" applyBorder="1"/>
    <xf numFmtId="0" fontId="59" fillId="0" borderId="0" xfId="0" applyFont="1" applyAlignment="1">
      <alignment horizontal="center"/>
    </xf>
    <xf numFmtId="165" fontId="58" fillId="0" borderId="0" xfId="0" applyNumberFormat="1" applyFont="1"/>
    <xf numFmtId="0" fontId="60" fillId="0" borderId="0" xfId="0" applyFont="1"/>
    <xf numFmtId="0" fontId="62" fillId="0" borderId="0" xfId="0" applyFont="1"/>
    <xf numFmtId="0" fontId="58" fillId="0" borderId="0" xfId="0" quotePrefix="1" applyFont="1" applyAlignment="1">
      <alignment horizontal="left" vertical="center" indent="5"/>
    </xf>
    <xf numFmtId="0" fontId="58" fillId="0" borderId="0" xfId="0" quotePrefix="1" applyFont="1" applyAlignment="1">
      <alignment vertical="center"/>
    </xf>
    <xf numFmtId="0" fontId="58" fillId="0" borderId="0" xfId="0" applyFont="1" applyAlignment="1">
      <alignment horizontal="left" vertical="center" indent="12"/>
    </xf>
    <xf numFmtId="0" fontId="58" fillId="0" borderId="0" xfId="0" applyFont="1" applyAlignment="1">
      <alignment vertical="center"/>
    </xf>
    <xf numFmtId="0" fontId="56" fillId="0" borderId="0" xfId="0" applyFont="1" applyAlignment="1">
      <alignment horizontal="center"/>
    </xf>
    <xf numFmtId="0" fontId="59" fillId="0" borderId="0" xfId="0" applyFont="1"/>
    <xf numFmtId="166" fontId="58" fillId="0" borderId="0" xfId="2" applyNumberFormat="1" applyFont="1"/>
    <xf numFmtId="37" fontId="58" fillId="0" borderId="0" xfId="0" applyNumberFormat="1" applyFont="1"/>
    <xf numFmtId="3" fontId="58" fillId="0" borderId="0" xfId="0" applyNumberFormat="1" applyFont="1"/>
    <xf numFmtId="14" fontId="58" fillId="0" borderId="0" xfId="0" applyNumberFormat="1" applyFont="1"/>
    <xf numFmtId="9" fontId="58" fillId="0" borderId="0" xfId="0" applyNumberFormat="1" applyFont="1"/>
    <xf numFmtId="0" fontId="0" fillId="63" borderId="0" xfId="0" applyFill="1"/>
    <xf numFmtId="0" fontId="64" fillId="0" borderId="0" xfId="0" applyFont="1"/>
    <xf numFmtId="0" fontId="58" fillId="0" borderId="0" xfId="0" applyFont="1" applyAlignment="1">
      <alignment horizontal="left"/>
    </xf>
    <xf numFmtId="0" fontId="65" fillId="0" borderId="0" xfId="0" applyFont="1"/>
    <xf numFmtId="0" fontId="66" fillId="64" borderId="0" xfId="0" applyFont="1" applyFill="1"/>
    <xf numFmtId="0" fontId="67" fillId="64" borderId="0" xfId="0" applyFont="1" applyFill="1"/>
    <xf numFmtId="0" fontId="69" fillId="0" borderId="0" xfId="0" applyFont="1"/>
    <xf numFmtId="0" fontId="70" fillId="0" borderId="0" xfId="0" applyFont="1"/>
    <xf numFmtId="0" fontId="70" fillId="0" borderId="20" xfId="0" applyFont="1" applyBorder="1"/>
    <xf numFmtId="0" fontId="72" fillId="0" borderId="0" xfId="0" applyFont="1"/>
    <xf numFmtId="38" fontId="58" fillId="0" borderId="0" xfId="0" applyNumberFormat="1" applyFont="1"/>
    <xf numFmtId="9" fontId="58" fillId="0" borderId="0" xfId="2" applyFont="1"/>
    <xf numFmtId="0" fontId="58" fillId="65" borderId="0" xfId="0" applyFont="1" applyFill="1"/>
    <xf numFmtId="9" fontId="58" fillId="65" borderId="0" xfId="0" applyNumberFormat="1" applyFont="1" applyFill="1"/>
    <xf numFmtId="167" fontId="58" fillId="0" borderId="0" xfId="1" applyNumberFormat="1" applyFont="1" applyFill="1"/>
    <xf numFmtId="0" fontId="68" fillId="0" borderId="0" xfId="2460" applyFont="1"/>
    <xf numFmtId="0" fontId="68" fillId="0" borderId="0" xfId="2460" applyFont="1" applyAlignment="1">
      <alignment horizontal="left"/>
    </xf>
    <xf numFmtId="0" fontId="68" fillId="0" borderId="0" xfId="2460" applyFont="1" applyAlignment="1">
      <alignment horizontal="left" vertical="center"/>
    </xf>
    <xf numFmtId="0" fontId="73" fillId="0" borderId="0" xfId="0" applyFont="1"/>
    <xf numFmtId="0" fontId="68" fillId="0" borderId="0" xfId="2460" applyFont="1" applyFill="1"/>
    <xf numFmtId="0" fontId="74" fillId="0" borderId="0" xfId="2460" applyFont="1"/>
    <xf numFmtId="166" fontId="58" fillId="0" borderId="0" xfId="0" applyNumberFormat="1" applyFont="1"/>
    <xf numFmtId="0" fontId="74" fillId="0" borderId="0" xfId="2460" applyFont="1" applyAlignment="1">
      <alignment horizontal="left"/>
    </xf>
    <xf numFmtId="169" fontId="58" fillId="0" borderId="0" xfId="0" applyNumberFormat="1" applyFont="1"/>
    <xf numFmtId="9" fontId="58" fillId="65" borderId="0" xfId="2" applyFont="1" applyFill="1"/>
    <xf numFmtId="0" fontId="77" fillId="64" borderId="0" xfId="0" applyFont="1" applyFill="1"/>
    <xf numFmtId="6" fontId="79" fillId="0" borderId="28" xfId="0" applyNumberFormat="1" applyFont="1" applyBorder="1" applyAlignment="1">
      <alignment horizontal="right" vertical="top" wrapText="1" readingOrder="1"/>
    </xf>
    <xf numFmtId="0" fontId="80" fillId="0" borderId="0" xfId="0" applyFont="1"/>
    <xf numFmtId="9" fontId="58" fillId="0" borderId="0" xfId="2" applyFont="1" applyFill="1"/>
    <xf numFmtId="0" fontId="74" fillId="0" borderId="0" xfId="2460" applyFont="1" applyAlignment="1">
      <alignment horizontal="left" vertical="center"/>
    </xf>
    <xf numFmtId="0" fontId="58" fillId="66" borderId="0" xfId="0" applyFont="1" applyFill="1"/>
    <xf numFmtId="0" fontId="58" fillId="0" borderId="0" xfId="0" applyFont="1" applyAlignment="1">
      <alignment horizontal="center"/>
    </xf>
    <xf numFmtId="0" fontId="76" fillId="0" borderId="28" xfId="0" applyFont="1" applyBorder="1" applyAlignment="1">
      <alignment horizontal="right" vertical="top" wrapText="1" readingOrder="1"/>
    </xf>
    <xf numFmtId="6" fontId="76" fillId="0" borderId="28" xfId="0" applyNumberFormat="1" applyFont="1" applyBorder="1" applyAlignment="1">
      <alignment horizontal="right" vertical="top" wrapText="1" readingOrder="1"/>
    </xf>
    <xf numFmtId="3" fontId="76" fillId="0" borderId="28" xfId="0" applyNumberFormat="1" applyFont="1" applyBorder="1" applyAlignment="1">
      <alignment horizontal="right" vertical="top" wrapText="1" readingOrder="1"/>
    </xf>
    <xf numFmtId="0" fontId="58" fillId="0" borderId="0" xfId="0" applyFont="1" applyAlignment="1">
      <alignment horizontal="right"/>
    </xf>
    <xf numFmtId="0" fontId="59" fillId="0" borderId="0" xfId="0" applyFont="1" applyAlignment="1">
      <alignment horizontal="right"/>
    </xf>
    <xf numFmtId="0" fontId="59" fillId="0" borderId="0" xfId="0" applyFont="1" applyAlignment="1">
      <alignment horizontal="left" vertical="center"/>
    </xf>
    <xf numFmtId="1" fontId="58" fillId="0" borderId="0" xfId="0" applyNumberFormat="1" applyFont="1"/>
    <xf numFmtId="0" fontId="58" fillId="0" borderId="0" xfId="0" applyFont="1" applyAlignment="1">
      <alignment horizontal="center" vertical="center"/>
    </xf>
    <xf numFmtId="167" fontId="57" fillId="0" borderId="0" xfId="1" applyNumberFormat="1" applyFont="1"/>
    <xf numFmtId="167" fontId="58" fillId="0" borderId="0" xfId="1" applyNumberFormat="1" applyFont="1"/>
    <xf numFmtId="10" fontId="0" fillId="0" borderId="0" xfId="2" applyNumberFormat="1" applyFont="1"/>
    <xf numFmtId="43" fontId="58" fillId="0" borderId="0" xfId="1" applyFont="1"/>
    <xf numFmtId="167" fontId="58" fillId="65" borderId="0" xfId="1" applyNumberFormat="1" applyFont="1" applyFill="1"/>
    <xf numFmtId="10" fontId="58" fillId="0" borderId="0" xfId="2" applyNumberFormat="1" applyFont="1"/>
    <xf numFmtId="165" fontId="58" fillId="0" borderId="0" xfId="1" applyNumberFormat="1" applyFont="1"/>
    <xf numFmtId="0" fontId="83" fillId="0" borderId="0" xfId="0" applyFont="1"/>
    <xf numFmtId="0" fontId="84" fillId="0" borderId="32" xfId="0" applyFont="1" applyBorder="1" applyAlignment="1">
      <alignment vertical="top" wrapText="1" readingOrder="1"/>
    </xf>
    <xf numFmtId="0" fontId="85" fillId="0" borderId="29" xfId="0" applyFont="1" applyBorder="1" applyAlignment="1">
      <alignment vertical="top" wrapText="1" readingOrder="1"/>
    </xf>
    <xf numFmtId="0" fontId="85" fillId="0" borderId="28" xfId="0" applyFont="1" applyBorder="1" applyAlignment="1">
      <alignment vertical="top" wrapText="1" readingOrder="1"/>
    </xf>
    <xf numFmtId="0" fontId="84" fillId="0" borderId="29" xfId="0" applyFont="1" applyBorder="1" applyAlignment="1">
      <alignment horizontal="center" vertical="top" wrapText="1" readingOrder="1"/>
    </xf>
    <xf numFmtId="0" fontId="84" fillId="0" borderId="28" xfId="0" applyFont="1" applyBorder="1" applyAlignment="1">
      <alignment vertical="top" wrapText="1" readingOrder="1"/>
    </xf>
    <xf numFmtId="0" fontId="85" fillId="0" borderId="32" xfId="0" applyFont="1" applyBorder="1" applyAlignment="1">
      <alignment horizontal="center" vertical="top" wrapText="1" readingOrder="1"/>
    </xf>
    <xf numFmtId="0" fontId="86" fillId="67" borderId="28" xfId="0" applyFont="1" applyFill="1" applyBorder="1" applyAlignment="1">
      <alignment horizontal="center" vertical="top" wrapText="1" readingOrder="1"/>
    </xf>
    <xf numFmtId="0" fontId="87" fillId="68" borderId="28" xfId="0" applyFont="1" applyFill="1" applyBorder="1" applyAlignment="1">
      <alignment horizontal="center" vertical="top" wrapText="1" readingOrder="1"/>
    </xf>
    <xf numFmtId="171" fontId="87" fillId="68" borderId="28" xfId="0" applyNumberFormat="1" applyFont="1" applyFill="1" applyBorder="1" applyAlignment="1">
      <alignment horizontal="right" vertical="top" wrapText="1" readingOrder="1"/>
    </xf>
    <xf numFmtId="172" fontId="87" fillId="69" borderId="28" xfId="0" applyNumberFormat="1" applyFont="1" applyFill="1" applyBorder="1" applyAlignment="1">
      <alignment horizontal="right" vertical="top" wrapText="1" readingOrder="1"/>
    </xf>
    <xf numFmtId="173" fontId="87" fillId="69" borderId="28" xfId="0" applyNumberFormat="1" applyFont="1" applyFill="1" applyBorder="1" applyAlignment="1">
      <alignment horizontal="right" vertical="top" wrapText="1" readingOrder="1"/>
    </xf>
    <xf numFmtId="174" fontId="87" fillId="69" borderId="28" xfId="0" applyNumberFormat="1" applyFont="1" applyFill="1" applyBorder="1" applyAlignment="1">
      <alignment horizontal="right" vertical="top" wrapText="1" readingOrder="1"/>
    </xf>
    <xf numFmtId="175" fontId="87" fillId="69" borderId="28" xfId="0" applyNumberFormat="1" applyFont="1" applyFill="1" applyBorder="1" applyAlignment="1">
      <alignment horizontal="right" vertical="top" wrapText="1" readingOrder="1"/>
    </xf>
    <xf numFmtId="176" fontId="87" fillId="69" borderId="28" xfId="0" applyNumberFormat="1" applyFont="1" applyFill="1" applyBorder="1" applyAlignment="1">
      <alignment horizontal="right" vertical="top" wrapText="1" readingOrder="1"/>
    </xf>
    <xf numFmtId="177" fontId="87" fillId="69" borderId="28" xfId="0" applyNumberFormat="1" applyFont="1" applyFill="1" applyBorder="1" applyAlignment="1">
      <alignment horizontal="right" vertical="top" wrapText="1" readingOrder="1"/>
    </xf>
    <xf numFmtId="0" fontId="87" fillId="69" borderId="28" xfId="0" applyFont="1" applyFill="1" applyBorder="1" applyAlignment="1">
      <alignment horizontal="right" vertical="top" wrapText="1" readingOrder="1"/>
    </xf>
    <xf numFmtId="0" fontId="87" fillId="70" borderId="28" xfId="0" applyFont="1" applyFill="1" applyBorder="1" applyAlignment="1">
      <alignment horizontal="center" vertical="top" wrapText="1" readingOrder="1"/>
    </xf>
    <xf numFmtId="171" fontId="87" fillId="70" borderId="28" xfId="0" applyNumberFormat="1" applyFont="1" applyFill="1" applyBorder="1" applyAlignment="1">
      <alignment horizontal="right" vertical="top" wrapText="1" readingOrder="1"/>
    </xf>
    <xf numFmtId="171" fontId="87" fillId="69" borderId="28" xfId="0" applyNumberFormat="1" applyFont="1" applyFill="1" applyBorder="1" applyAlignment="1">
      <alignment horizontal="right" vertical="top" wrapText="1" readingOrder="1"/>
    </xf>
    <xf numFmtId="179" fontId="87" fillId="69" borderId="28" xfId="0" applyNumberFormat="1" applyFont="1" applyFill="1" applyBorder="1" applyAlignment="1">
      <alignment horizontal="right" vertical="top" wrapText="1" readingOrder="1"/>
    </xf>
    <xf numFmtId="178" fontId="87" fillId="69" borderId="28" xfId="0" applyNumberFormat="1" applyFont="1" applyFill="1" applyBorder="1" applyAlignment="1">
      <alignment horizontal="right" vertical="top" wrapText="1" readingOrder="1"/>
    </xf>
    <xf numFmtId="166" fontId="0" fillId="0" borderId="0" xfId="2" applyNumberFormat="1" applyFont="1"/>
    <xf numFmtId="0" fontId="88" fillId="76" borderId="40" xfId="0" applyFont="1" applyFill="1" applyBorder="1" applyAlignment="1">
      <alignment wrapText="1"/>
    </xf>
    <xf numFmtId="0" fontId="88" fillId="76" borderId="41" xfId="0" applyFont="1" applyFill="1" applyBorder="1" applyAlignment="1">
      <alignment wrapText="1"/>
    </xf>
    <xf numFmtId="0" fontId="89" fillId="77" borderId="42" xfId="0" applyFont="1" applyFill="1" applyBorder="1" applyAlignment="1">
      <alignment wrapText="1"/>
    </xf>
    <xf numFmtId="0" fontId="89" fillId="77" borderId="43" xfId="0" applyFont="1" applyFill="1" applyBorder="1" applyAlignment="1">
      <alignment wrapText="1"/>
    </xf>
    <xf numFmtId="0" fontId="89" fillId="0" borderId="42" xfId="0" applyFont="1" applyBorder="1" applyAlignment="1">
      <alignment wrapText="1"/>
    </xf>
    <xf numFmtId="0" fontId="89" fillId="0" borderId="43" xfId="0" applyFont="1" applyBorder="1" applyAlignment="1">
      <alignment wrapText="1"/>
    </xf>
    <xf numFmtId="0" fontId="89" fillId="78" borderId="42" xfId="0" applyFont="1" applyFill="1" applyBorder="1" applyAlignment="1">
      <alignment wrapText="1"/>
    </xf>
    <xf numFmtId="0" fontId="89" fillId="77" borderId="44" xfId="0" applyFont="1" applyFill="1" applyBorder="1" applyAlignment="1">
      <alignment wrapText="1"/>
    </xf>
    <xf numFmtId="0" fontId="89" fillId="0" borderId="45" xfId="0" applyFont="1" applyBorder="1" applyAlignment="1">
      <alignment wrapText="1"/>
    </xf>
    <xf numFmtId="0" fontId="89" fillId="0" borderId="46" xfId="0" applyFont="1" applyBorder="1" applyAlignment="1">
      <alignment wrapText="1"/>
    </xf>
    <xf numFmtId="0" fontId="0" fillId="0" borderId="0" xfId="0" applyAlignment="1">
      <alignment wrapText="1"/>
    </xf>
    <xf numFmtId="0" fontId="90" fillId="79" borderId="47" xfId="0" applyFont="1" applyFill="1" applyBorder="1" applyAlignment="1">
      <alignment horizontal="center" vertical="center" wrapText="1"/>
    </xf>
    <xf numFmtId="180" fontId="90" fillId="79" borderId="47" xfId="0" applyNumberFormat="1" applyFont="1" applyFill="1" applyBorder="1" applyAlignment="1">
      <alignment horizontal="center" vertical="center" wrapText="1"/>
    </xf>
    <xf numFmtId="10" fontId="90" fillId="79" borderId="47" xfId="2" applyNumberFormat="1" applyFont="1" applyFill="1" applyBorder="1" applyAlignment="1">
      <alignment horizontal="center" vertical="center" wrapText="1"/>
    </xf>
    <xf numFmtId="0" fontId="0" fillId="0" borderId="0" xfId="2" applyNumberFormat="1" applyFont="1"/>
    <xf numFmtId="180" fontId="0" fillId="0" borderId="0" xfId="0" applyNumberFormat="1"/>
    <xf numFmtId="0" fontId="91" fillId="67" borderId="28" xfId="0" applyFont="1" applyFill="1" applyBorder="1" applyAlignment="1">
      <alignment horizontal="center" vertical="top" wrapText="1" readingOrder="1"/>
    </xf>
    <xf numFmtId="0" fontId="87" fillId="0" borderId="28" xfId="0" applyFont="1" applyBorder="1" applyAlignment="1">
      <alignment horizontal="center" vertical="top" wrapText="1" readingOrder="1"/>
    </xf>
    <xf numFmtId="181" fontId="87" fillId="69" borderId="28" xfId="0" applyNumberFormat="1" applyFont="1" applyFill="1" applyBorder="1" applyAlignment="1">
      <alignment horizontal="right" vertical="top" wrapText="1" readingOrder="1"/>
    </xf>
    <xf numFmtId="165" fontId="58" fillId="0" borderId="0" xfId="2461" applyNumberFormat="1" applyFont="1"/>
    <xf numFmtId="0" fontId="79" fillId="0" borderId="28" xfId="0" applyFont="1" applyBorder="1" applyAlignment="1">
      <alignment vertical="top" wrapText="1" readingOrder="1"/>
    </xf>
    <xf numFmtId="0" fontId="79" fillId="0" borderId="29" xfId="0" applyFont="1" applyBorder="1" applyAlignment="1">
      <alignment vertical="top" wrapText="1" readingOrder="1"/>
    </xf>
    <xf numFmtId="0" fontId="79" fillId="0" borderId="29" xfId="0" applyFont="1" applyBorder="1" applyAlignment="1">
      <alignment horizontal="center" vertical="top" wrapText="1" readingOrder="1"/>
    </xf>
    <xf numFmtId="0" fontId="79" fillId="0" borderId="28" xfId="0" applyFont="1" applyBorder="1" applyAlignment="1">
      <alignment horizontal="right" vertical="top" wrapText="1" readingOrder="1"/>
    </xf>
    <xf numFmtId="3" fontId="79" fillId="0" borderId="28" xfId="0" applyNumberFormat="1" applyFont="1" applyBorder="1" applyAlignment="1">
      <alignment horizontal="right" vertical="top" wrapText="1" readingOrder="1"/>
    </xf>
    <xf numFmtId="4" fontId="79" fillId="0" borderId="28" xfId="0" applyNumberFormat="1" applyFont="1" applyBorder="1" applyAlignment="1">
      <alignment horizontal="right" vertical="top" wrapText="1" readingOrder="1"/>
    </xf>
    <xf numFmtId="0" fontId="92" fillId="0" borderId="32" xfId="0" applyFont="1" applyBorder="1" applyAlignment="1">
      <alignment vertical="top" wrapText="1" readingOrder="1"/>
    </xf>
    <xf numFmtId="0" fontId="93" fillId="0" borderId="32" xfId="0" applyFont="1" applyBorder="1" applyAlignment="1">
      <alignment horizontal="center" vertical="top" wrapText="1" readingOrder="1"/>
    </xf>
    <xf numFmtId="0" fontId="94" fillId="0" borderId="28" xfId="0" applyFont="1" applyBorder="1" applyAlignment="1">
      <alignment vertical="top" wrapText="1" readingOrder="1"/>
    </xf>
    <xf numFmtId="0" fontId="94" fillId="0" borderId="29" xfId="0" applyFont="1" applyBorder="1" applyAlignment="1">
      <alignment horizontal="center" vertical="top" wrapText="1" readingOrder="1"/>
    </xf>
    <xf numFmtId="0" fontId="94" fillId="0" borderId="28" xfId="0" applyFont="1" applyBorder="1" applyAlignment="1">
      <alignment horizontal="right" vertical="top" wrapText="1" readingOrder="1"/>
    </xf>
    <xf numFmtId="3" fontId="94" fillId="0" borderId="28" xfId="0" applyNumberFormat="1" applyFont="1" applyBorder="1" applyAlignment="1">
      <alignment horizontal="right" vertical="top" wrapText="1" readingOrder="1"/>
    </xf>
    <xf numFmtId="6" fontId="94" fillId="0" borderId="28" xfId="0" applyNumberFormat="1" applyFont="1" applyBorder="1" applyAlignment="1">
      <alignment horizontal="right" vertical="top" wrapText="1" readingOrder="1"/>
    </xf>
    <xf numFmtId="4" fontId="94" fillId="0" borderId="28" xfId="0" applyNumberFormat="1" applyFont="1" applyBorder="1" applyAlignment="1">
      <alignment horizontal="right" vertical="top" wrapText="1" readingOrder="1"/>
    </xf>
    <xf numFmtId="0" fontId="95" fillId="0" borderId="0" xfId="0" applyFont="1"/>
    <xf numFmtId="165" fontId="57" fillId="0" borderId="0" xfId="0" applyNumberFormat="1" applyFont="1"/>
    <xf numFmtId="0" fontId="80" fillId="80" borderId="0" xfId="0" applyFont="1" applyFill="1"/>
    <xf numFmtId="1" fontId="76" fillId="0" borderId="30" xfId="0" applyNumberFormat="1" applyFont="1" applyBorder="1" applyAlignment="1">
      <alignment vertical="top" wrapText="1" readingOrder="1"/>
    </xf>
    <xf numFmtId="0" fontId="76" fillId="0" borderId="28" xfId="2" applyNumberFormat="1" applyFont="1" applyBorder="1" applyAlignment="1">
      <alignment horizontal="right" vertical="top" wrapText="1" readingOrder="1"/>
    </xf>
    <xf numFmtId="165" fontId="58" fillId="0" borderId="0" xfId="2461" applyNumberFormat="1" applyFont="1" applyFill="1" applyBorder="1" applyAlignment="1">
      <alignment horizontal="right"/>
    </xf>
    <xf numFmtId="167" fontId="59" fillId="0" borderId="0" xfId="1" applyNumberFormat="1" applyFont="1" applyAlignment="1">
      <alignment horizontal="right"/>
    </xf>
    <xf numFmtId="167" fontId="59" fillId="0" borderId="0" xfId="1" applyNumberFormat="1" applyFont="1"/>
    <xf numFmtId="167" fontId="58" fillId="0" borderId="0" xfId="1" applyNumberFormat="1" applyFont="1" applyFill="1" applyAlignment="1">
      <alignment horizontal="right"/>
    </xf>
    <xf numFmtId="165" fontId="59" fillId="0" borderId="0" xfId="1" applyNumberFormat="1" applyFont="1"/>
    <xf numFmtId="165" fontId="58" fillId="0" borderId="0" xfId="1" applyNumberFormat="1" applyFont="1" applyFill="1" applyAlignment="1">
      <alignment horizontal="right"/>
    </xf>
    <xf numFmtId="165" fontId="58" fillId="0" borderId="0" xfId="2461" applyNumberFormat="1" applyFont="1" applyFill="1" applyBorder="1" applyAlignment="1"/>
    <xf numFmtId="10" fontId="58" fillId="0" borderId="0" xfId="2" applyNumberFormat="1" applyFont="1" applyFill="1" applyBorder="1" applyAlignment="1">
      <alignment horizontal="right"/>
    </xf>
    <xf numFmtId="14" fontId="59" fillId="0" borderId="0" xfId="0" applyNumberFormat="1" applyFont="1" applyAlignment="1">
      <alignment horizontal="center"/>
    </xf>
    <xf numFmtId="2" fontId="57" fillId="0" borderId="0" xfId="0" applyNumberFormat="1" applyFont="1"/>
    <xf numFmtId="0" fontId="71" fillId="0" borderId="0" xfId="0" applyFont="1" applyAlignment="1">
      <alignment horizontal="left"/>
    </xf>
    <xf numFmtId="0" fontId="76" fillId="0" borderId="0" xfId="0" applyFont="1"/>
    <xf numFmtId="0" fontId="59" fillId="0" borderId="0" xfId="0" applyFont="1" applyAlignment="1">
      <alignment wrapText="1"/>
    </xf>
    <xf numFmtId="0" fontId="58" fillId="0" borderId="0" xfId="0" applyFont="1" applyAlignment="1">
      <alignment horizontal="center" wrapText="1"/>
    </xf>
    <xf numFmtId="0" fontId="58" fillId="0" borderId="0" xfId="0" applyFont="1" applyAlignment="1">
      <alignment wrapText="1"/>
    </xf>
    <xf numFmtId="0" fontId="57" fillId="0" borderId="0" xfId="0" applyFont="1" applyAlignment="1">
      <alignment horizontal="center" wrapText="1"/>
    </xf>
    <xf numFmtId="0" fontId="56" fillId="0" borderId="0" xfId="0" applyFont="1" applyAlignment="1">
      <alignment wrapText="1"/>
    </xf>
    <xf numFmtId="0" fontId="72" fillId="0" borderId="0" xfId="0" applyFont="1" applyAlignment="1">
      <alignment wrapText="1"/>
    </xf>
    <xf numFmtId="0" fontId="57" fillId="0" borderId="27" xfId="0" applyFont="1" applyBorder="1" applyAlignment="1">
      <alignment horizontal="center"/>
    </xf>
    <xf numFmtId="0" fontId="58" fillId="0" borderId="27" xfId="0" applyFont="1" applyBorder="1"/>
    <xf numFmtId="167" fontId="59" fillId="0" borderId="0" xfId="1" applyNumberFormat="1" applyFont="1" applyFill="1" applyAlignment="1">
      <alignment horizontal="left"/>
    </xf>
    <xf numFmtId="0" fontId="59" fillId="0" borderId="31" xfId="0" applyFont="1" applyBorder="1"/>
    <xf numFmtId="0" fontId="56" fillId="0" borderId="31" xfId="0" applyFont="1" applyBorder="1"/>
    <xf numFmtId="0" fontId="57" fillId="0" borderId="0" xfId="2460" applyFont="1" applyFill="1"/>
    <xf numFmtId="9" fontId="57" fillId="0" borderId="0" xfId="2" applyFont="1" applyFill="1"/>
    <xf numFmtId="167" fontId="57" fillId="0" borderId="0" xfId="1" applyNumberFormat="1" applyFont="1" applyFill="1"/>
    <xf numFmtId="0" fontId="82" fillId="0" borderId="0" xfId="0" applyFont="1" applyAlignment="1">
      <alignment horizontal="center" wrapText="1"/>
    </xf>
    <xf numFmtId="0" fontId="0" fillId="65" borderId="0" xfId="0" applyFill="1"/>
    <xf numFmtId="2" fontId="58" fillId="0" borderId="0" xfId="0" applyNumberFormat="1" applyFont="1"/>
    <xf numFmtId="9" fontId="58" fillId="0" borderId="0" xfId="2" applyFont="1" applyBorder="1"/>
    <xf numFmtId="167" fontId="58" fillId="0" borderId="0" xfId="1" applyNumberFormat="1" applyFont="1" applyBorder="1"/>
    <xf numFmtId="167" fontId="58" fillId="65" borderId="0" xfId="1" applyNumberFormat="1" applyFont="1" applyFill="1" applyBorder="1"/>
    <xf numFmtId="170" fontId="58" fillId="0" borderId="0" xfId="0" applyNumberFormat="1" applyFont="1"/>
    <xf numFmtId="0" fontId="59" fillId="0" borderId="51" xfId="0" applyFont="1" applyBorder="1" applyAlignment="1">
      <alignment horizontal="center"/>
    </xf>
    <xf numFmtId="0" fontId="96" fillId="0" borderId="0" xfId="0" applyFont="1" applyAlignment="1">
      <alignment horizontal="left" vertical="center" indent="1"/>
    </xf>
    <xf numFmtId="165" fontId="59" fillId="0" borderId="51" xfId="0" applyNumberFormat="1" applyFont="1" applyBorder="1" applyAlignment="1">
      <alignment horizontal="center"/>
    </xf>
    <xf numFmtId="0" fontId="56" fillId="0" borderId="51" xfId="0" applyFont="1" applyBorder="1" applyAlignment="1">
      <alignment horizontal="left"/>
    </xf>
    <xf numFmtId="167" fontId="56" fillId="0" borderId="51" xfId="1" applyNumberFormat="1" applyFont="1" applyBorder="1" applyAlignment="1">
      <alignment horizontal="left"/>
    </xf>
    <xf numFmtId="9" fontId="56" fillId="0" borderId="51" xfId="2" applyFont="1" applyBorder="1" applyAlignment="1">
      <alignment horizontal="left"/>
    </xf>
    <xf numFmtId="0" fontId="78" fillId="0" borderId="0" xfId="0" applyFont="1" applyAlignment="1">
      <alignment horizontal="left" vertical="center"/>
    </xf>
    <xf numFmtId="0" fontId="56" fillId="0" borderId="0" xfId="0" applyFont="1" applyAlignment="1">
      <alignment horizontal="left" vertical="center"/>
    </xf>
    <xf numFmtId="14" fontId="58" fillId="0" borderId="0" xfId="0" applyNumberFormat="1" applyFont="1" applyAlignment="1">
      <alignment horizontal="right"/>
    </xf>
    <xf numFmtId="10" fontId="58" fillId="0" borderId="0" xfId="2" applyNumberFormat="1" applyFont="1" applyBorder="1"/>
    <xf numFmtId="10" fontId="58" fillId="0" borderId="0" xfId="0" applyNumberFormat="1" applyFont="1"/>
    <xf numFmtId="10" fontId="58" fillId="0" borderId="0" xfId="2" applyNumberFormat="1" applyFont="1" applyFill="1"/>
    <xf numFmtId="167" fontId="59" fillId="0" borderId="0" xfId="1" applyNumberFormat="1" applyFont="1" applyAlignment="1">
      <alignment horizontal="center"/>
    </xf>
    <xf numFmtId="10" fontId="59" fillId="0" borderId="0" xfId="2" applyNumberFormat="1" applyFont="1" applyAlignment="1">
      <alignment horizontal="center"/>
    </xf>
    <xf numFmtId="0" fontId="59" fillId="0" borderId="51" xfId="0" applyFont="1" applyBorder="1"/>
    <xf numFmtId="167" fontId="59" fillId="0" borderId="51" xfId="1" applyNumberFormat="1" applyFont="1" applyBorder="1"/>
    <xf numFmtId="10" fontId="59" fillId="0" borderId="51" xfId="2" applyNumberFormat="1" applyFont="1" applyBorder="1"/>
    <xf numFmtId="170" fontId="57" fillId="0" borderId="0" xfId="0" applyNumberFormat="1" applyFont="1"/>
    <xf numFmtId="170" fontId="57" fillId="0" borderId="0" xfId="2" applyNumberFormat="1" applyFont="1" applyFill="1"/>
    <xf numFmtId="9" fontId="57" fillId="0" borderId="0" xfId="2" applyFont="1"/>
    <xf numFmtId="170" fontId="57" fillId="0" borderId="0" xfId="2" applyNumberFormat="1" applyFont="1"/>
    <xf numFmtId="168" fontId="58" fillId="0" borderId="0" xfId="2461" applyNumberFormat="1" applyFont="1" applyAlignment="1">
      <alignment horizontal="left"/>
    </xf>
    <xf numFmtId="0" fontId="58" fillId="0" borderId="0" xfId="2461" applyNumberFormat="1" applyFont="1" applyAlignment="1">
      <alignment horizontal="right"/>
    </xf>
    <xf numFmtId="167" fontId="58" fillId="0" borderId="0" xfId="1" applyNumberFormat="1" applyFont="1" applyAlignment="1">
      <alignment horizontal="right"/>
    </xf>
    <xf numFmtId="165" fontId="58" fillId="0" borderId="0" xfId="1" applyNumberFormat="1" applyFont="1" applyAlignment="1">
      <alignment horizontal="right"/>
    </xf>
    <xf numFmtId="0" fontId="56" fillId="71" borderId="33" xfId="0" applyFont="1" applyFill="1" applyBorder="1"/>
    <xf numFmtId="0" fontId="56" fillId="71" borderId="34" xfId="0" applyFont="1" applyFill="1" applyBorder="1"/>
    <xf numFmtId="0" fontId="81" fillId="71" borderId="34" xfId="0" applyFont="1" applyFill="1" applyBorder="1"/>
    <xf numFmtId="0" fontId="81" fillId="72" borderId="34" xfId="0" applyFont="1" applyFill="1" applyBorder="1"/>
    <xf numFmtId="0" fontId="99" fillId="72" borderId="34" xfId="0" applyFont="1" applyFill="1" applyBorder="1"/>
    <xf numFmtId="0" fontId="81" fillId="71" borderId="35" xfId="0" applyFont="1" applyFill="1" applyBorder="1"/>
    <xf numFmtId="0" fontId="57" fillId="73" borderId="36" xfId="0" applyFont="1" applyFill="1" applyBorder="1"/>
    <xf numFmtId="0" fontId="57" fillId="73" borderId="37" xfId="0" applyFont="1" applyFill="1" applyBorder="1"/>
    <xf numFmtId="0" fontId="76" fillId="73" borderId="37" xfId="0" applyFont="1" applyFill="1" applyBorder="1"/>
    <xf numFmtId="14" fontId="76" fillId="73" borderId="37" xfId="0" applyNumberFormat="1" applyFont="1" applyFill="1" applyBorder="1"/>
    <xf numFmtId="0" fontId="76" fillId="73" borderId="38" xfId="0" applyFont="1" applyFill="1" applyBorder="1"/>
    <xf numFmtId="0" fontId="57" fillId="74" borderId="36" xfId="0" applyFont="1" applyFill="1" applyBorder="1"/>
    <xf numFmtId="0" fontId="57" fillId="74" borderId="37" xfId="0" applyFont="1" applyFill="1" applyBorder="1"/>
    <xf numFmtId="0" fontId="76" fillId="74" borderId="37" xfId="0" applyFont="1" applyFill="1" applyBorder="1"/>
    <xf numFmtId="14" fontId="76" fillId="74" borderId="37" xfId="0" applyNumberFormat="1" applyFont="1" applyFill="1" applyBorder="1"/>
    <xf numFmtId="0" fontId="76" fillId="74" borderId="38" xfId="0" applyFont="1" applyFill="1" applyBorder="1"/>
    <xf numFmtId="0" fontId="57" fillId="73" borderId="48" xfId="0" applyFont="1" applyFill="1" applyBorder="1"/>
    <xf numFmtId="0" fontId="57" fillId="73" borderId="49" xfId="0" applyFont="1" applyFill="1" applyBorder="1"/>
    <xf numFmtId="0" fontId="76" fillId="73" borderId="49" xfId="0" applyFont="1" applyFill="1" applyBorder="1"/>
    <xf numFmtId="14" fontId="76" fillId="73" borderId="49" xfId="0" applyNumberFormat="1" applyFont="1" applyFill="1" applyBorder="1"/>
    <xf numFmtId="0" fontId="76" fillId="73" borderId="50" xfId="0" applyFont="1" applyFill="1" applyBorder="1"/>
    <xf numFmtId="168" fontId="76" fillId="0" borderId="0" xfId="0" applyNumberFormat="1" applyFont="1"/>
    <xf numFmtId="168" fontId="57" fillId="0" borderId="0" xfId="0" applyNumberFormat="1" applyFont="1"/>
    <xf numFmtId="1" fontId="100" fillId="75" borderId="22" xfId="0" applyNumberFormat="1" applyFont="1" applyFill="1" applyBorder="1"/>
    <xf numFmtId="1" fontId="100" fillId="75" borderId="23" xfId="0" applyNumberFormat="1" applyFont="1" applyFill="1" applyBorder="1" applyAlignment="1">
      <alignment horizontal="left"/>
    </xf>
    <xf numFmtId="1" fontId="100" fillId="75" borderId="23" xfId="0" applyNumberFormat="1" applyFont="1" applyFill="1" applyBorder="1"/>
    <xf numFmtId="1" fontId="57" fillId="75" borderId="23" xfId="0" applyNumberFormat="1" applyFont="1" applyFill="1" applyBorder="1"/>
    <xf numFmtId="14" fontId="57" fillId="75" borderId="23" xfId="0" applyNumberFormat="1" applyFont="1" applyFill="1" applyBorder="1"/>
    <xf numFmtId="0" fontId="58" fillId="75" borderId="0" xfId="0" applyFont="1" applyFill="1"/>
    <xf numFmtId="1" fontId="58" fillId="0" borderId="39" xfId="1506" applyNumberFormat="1" applyFont="1" applyBorder="1" applyAlignment="1">
      <alignment vertical="top" wrapText="1" readingOrder="1"/>
    </xf>
    <xf numFmtId="0" fontId="57" fillId="0" borderId="0" xfId="0" applyFont="1" applyAlignment="1">
      <alignment horizontal="center" vertical="center"/>
    </xf>
    <xf numFmtId="1" fontId="58" fillId="0" borderId="21" xfId="0" applyNumberFormat="1" applyFont="1" applyBorder="1"/>
    <xf numFmtId="1" fontId="58" fillId="0" borderId="26" xfId="0" applyNumberFormat="1" applyFont="1" applyBorder="1"/>
    <xf numFmtId="1" fontId="58" fillId="0" borderId="26" xfId="1506" applyNumberFormat="1" applyFont="1" applyBorder="1" applyAlignment="1">
      <alignment vertical="top" wrapText="1" readingOrder="1"/>
    </xf>
    <xf numFmtId="1" fontId="58" fillId="0" borderId="39" xfId="0" applyNumberFormat="1" applyFont="1" applyBorder="1"/>
    <xf numFmtId="0" fontId="57" fillId="0" borderId="21" xfId="0" applyFont="1" applyBorder="1"/>
    <xf numFmtId="1" fontId="58" fillId="0" borderId="25" xfId="0" applyNumberFormat="1" applyFont="1" applyBorder="1"/>
    <xf numFmtId="1" fontId="76" fillId="0" borderId="25" xfId="0" applyNumberFormat="1" applyFont="1" applyBorder="1" applyAlignment="1">
      <alignment vertical="top" wrapText="1" readingOrder="1"/>
    </xf>
    <xf numFmtId="1" fontId="58" fillId="0" borderId="0" xfId="0" applyNumberFormat="1" applyFont="1" applyAlignment="1">
      <alignment horizontal="right"/>
    </xf>
    <xf numFmtId="0" fontId="57" fillId="80" borderId="0" xfId="0" applyFont="1" applyFill="1"/>
    <xf numFmtId="0" fontId="76" fillId="0" borderId="28" xfId="0" applyFont="1" applyBorder="1" applyAlignment="1">
      <alignment vertical="top" wrapText="1" readingOrder="1"/>
    </xf>
    <xf numFmtId="0" fontId="76" fillId="0" borderId="29" xfId="0" applyFont="1" applyBorder="1" applyAlignment="1">
      <alignment vertical="top" wrapText="1" readingOrder="1"/>
    </xf>
    <xf numFmtId="0" fontId="81" fillId="0" borderId="32" xfId="0" applyFont="1" applyBorder="1" applyAlignment="1">
      <alignment vertical="top" wrapText="1" readingOrder="1"/>
    </xf>
    <xf numFmtId="0" fontId="99" fillId="0" borderId="28" xfId="0" applyFont="1" applyBorder="1" applyAlignment="1">
      <alignment vertical="top" wrapText="1" readingOrder="1"/>
    </xf>
    <xf numFmtId="0" fontId="99" fillId="0" borderId="29" xfId="0" applyFont="1" applyBorder="1" applyAlignment="1">
      <alignment horizontal="center" vertical="top" wrapText="1" readingOrder="1"/>
    </xf>
    <xf numFmtId="0" fontId="101" fillId="0" borderId="32" xfId="0" applyFont="1" applyBorder="1" applyAlignment="1">
      <alignment horizontal="center" vertical="top" wrapText="1" readingOrder="1"/>
    </xf>
    <xf numFmtId="0" fontId="76" fillId="0" borderId="29" xfId="0" applyFont="1" applyBorder="1" applyAlignment="1">
      <alignment horizontal="center" vertical="top" wrapText="1" readingOrder="1"/>
    </xf>
    <xf numFmtId="4" fontId="76" fillId="0" borderId="28" xfId="0" applyNumberFormat="1" applyFont="1" applyBorder="1" applyAlignment="1">
      <alignment horizontal="right" vertical="top" wrapText="1" readingOrder="1"/>
    </xf>
    <xf numFmtId="0" fontId="99" fillId="0" borderId="32" xfId="0" applyFont="1" applyBorder="1" applyAlignment="1">
      <alignment vertical="top" wrapText="1" readingOrder="1"/>
    </xf>
    <xf numFmtId="0" fontId="101" fillId="0" borderId="28" xfId="0" applyFont="1" applyBorder="1" applyAlignment="1">
      <alignment vertical="top" wrapText="1" readingOrder="1"/>
    </xf>
    <xf numFmtId="0" fontId="101" fillId="0" borderId="29" xfId="0" applyFont="1" applyBorder="1" applyAlignment="1">
      <alignment vertical="top" wrapText="1" readingOrder="1"/>
    </xf>
    <xf numFmtId="9" fontId="56" fillId="0" borderId="51" xfId="2" applyFont="1" applyFill="1" applyBorder="1" applyAlignment="1">
      <alignment horizontal="left"/>
    </xf>
    <xf numFmtId="167" fontId="56" fillId="0" borderId="51" xfId="1" applyNumberFormat="1" applyFont="1" applyFill="1" applyBorder="1" applyAlignment="1">
      <alignment horizontal="left"/>
    </xf>
    <xf numFmtId="1" fontId="76" fillId="0" borderId="52" xfId="0" applyNumberFormat="1" applyFont="1" applyBorder="1" applyAlignment="1">
      <alignment vertical="top" wrapText="1" readingOrder="1"/>
    </xf>
    <xf numFmtId="0" fontId="57" fillId="0" borderId="0" xfId="0" applyFont="1" applyAlignment="1">
      <alignment wrapText="1"/>
    </xf>
    <xf numFmtId="0" fontId="81" fillId="0" borderId="0" xfId="0" applyFont="1" applyAlignment="1">
      <alignment horizontal="center" wrapText="1"/>
    </xf>
    <xf numFmtId="0" fontId="59" fillId="0" borderId="0" xfId="0" applyFont="1" applyAlignment="1">
      <alignment horizontal="left"/>
    </xf>
    <xf numFmtId="167" fontId="59" fillId="0" borderId="51" xfId="1" applyNumberFormat="1" applyFont="1" applyBorder="1" applyAlignment="1">
      <alignment horizontal="center"/>
    </xf>
    <xf numFmtId="165" fontId="59" fillId="0" borderId="51" xfId="1" applyNumberFormat="1" applyFont="1" applyBorder="1" applyAlignment="1">
      <alignment horizontal="center"/>
    </xf>
    <xf numFmtId="165" fontId="59" fillId="0" borderId="51" xfId="0" applyNumberFormat="1" applyFont="1" applyBorder="1" applyAlignment="1">
      <alignment horizontal="center" wrapText="1"/>
    </xf>
    <xf numFmtId="0" fontId="59" fillId="0" borderId="51" xfId="0" applyFont="1" applyBorder="1" applyAlignment="1">
      <alignment horizontal="center" wrapText="1"/>
    </xf>
    <xf numFmtId="165" fontId="59" fillId="0" borderId="51" xfId="2461" applyNumberFormat="1" applyFont="1" applyFill="1" applyBorder="1" applyAlignment="1">
      <alignment horizontal="center"/>
    </xf>
    <xf numFmtId="168" fontId="59" fillId="0" borderId="51" xfId="2461" applyNumberFormat="1" applyFont="1" applyFill="1" applyBorder="1" applyAlignment="1">
      <alignment horizontal="center"/>
    </xf>
    <xf numFmtId="167" fontId="57" fillId="0" borderId="0" xfId="1" applyNumberFormat="1" applyFont="1" applyAlignment="1">
      <alignment horizontal="center"/>
    </xf>
    <xf numFmtId="0" fontId="96" fillId="0" borderId="0" xfId="0" applyFont="1" applyAlignment="1">
      <alignment horizontal="left" vertical="center" indent="2"/>
    </xf>
    <xf numFmtId="0" fontId="96" fillId="0" borderId="0" xfId="0" applyFont="1" applyAlignment="1">
      <alignment horizontal="left" vertical="center" indent="3"/>
    </xf>
    <xf numFmtId="0" fontId="96" fillId="0" borderId="0" xfId="0" applyFont="1" applyAlignment="1">
      <alignment horizontal="left" vertical="center" indent="4"/>
    </xf>
    <xf numFmtId="3" fontId="102" fillId="0" borderId="0" xfId="0" applyNumberFormat="1" applyFont="1"/>
    <xf numFmtId="1" fontId="0" fillId="0" borderId="0" xfId="0" applyNumberFormat="1"/>
    <xf numFmtId="0" fontId="102" fillId="0" borderId="0" xfId="0" applyFont="1"/>
    <xf numFmtId="1" fontId="102" fillId="0" borderId="0" xfId="0" applyNumberFormat="1" applyFont="1"/>
    <xf numFmtId="166" fontId="102" fillId="0" borderId="0" xfId="0" applyNumberFormat="1" applyFont="1"/>
    <xf numFmtId="169" fontId="102" fillId="0" borderId="0" xfId="0" applyNumberFormat="1" applyFont="1"/>
    <xf numFmtId="165" fontId="102" fillId="0" borderId="0" xfId="0" applyNumberFormat="1" applyFont="1"/>
    <xf numFmtId="165" fontId="102" fillId="0" borderId="0" xfId="2461" applyNumberFormat="1" applyFont="1"/>
    <xf numFmtId="0" fontId="0" fillId="0" borderId="20" xfId="0" applyBorder="1"/>
    <xf numFmtId="0" fontId="0" fillId="0" borderId="21" xfId="0" applyBorder="1"/>
    <xf numFmtId="1" fontId="0" fillId="0" borderId="21" xfId="0" applyNumberFormat="1" applyBorder="1"/>
    <xf numFmtId="0" fontId="0" fillId="0" borderId="26" xfId="0" applyBorder="1"/>
    <xf numFmtId="0" fontId="96" fillId="0" borderId="0" xfId="0" applyFont="1" applyAlignment="1">
      <alignment wrapText="1"/>
    </xf>
    <xf numFmtId="0" fontId="0" fillId="81" borderId="20" xfId="0" applyFill="1" applyBorder="1"/>
    <xf numFmtId="0" fontId="0" fillId="82" borderId="20" xfId="0" applyFill="1" applyBorder="1"/>
    <xf numFmtId="0" fontId="0" fillId="84" borderId="20" xfId="0" applyFill="1" applyBorder="1"/>
    <xf numFmtId="0" fontId="0" fillId="85" borderId="20" xfId="0" applyFill="1" applyBorder="1"/>
    <xf numFmtId="0" fontId="0" fillId="86" borderId="20" xfId="0" applyFill="1" applyBorder="1"/>
    <xf numFmtId="0" fontId="0" fillId="87" borderId="20" xfId="0" applyFill="1" applyBorder="1"/>
    <xf numFmtId="0" fontId="0" fillId="0" borderId="26" xfId="0" applyBorder="1" applyAlignment="1">
      <alignment wrapText="1"/>
    </xf>
    <xf numFmtId="0" fontId="0" fillId="0" borderId="21" xfId="0" applyBorder="1" applyAlignment="1">
      <alignment wrapText="1"/>
    </xf>
    <xf numFmtId="0" fontId="0" fillId="83" borderId="20" xfId="0" applyFill="1" applyBorder="1"/>
    <xf numFmtId="0" fontId="0" fillId="88" borderId="55" xfId="0" applyFill="1" applyBorder="1"/>
    <xf numFmtId="0" fontId="0" fillId="88" borderId="20" xfId="0" applyFill="1" applyBorder="1" applyAlignment="1">
      <alignment wrapText="1"/>
    </xf>
    <xf numFmtId="0" fontId="0" fillId="88" borderId="54" xfId="0" applyFill="1" applyBorder="1" applyAlignment="1">
      <alignment wrapText="1"/>
    </xf>
    <xf numFmtId="0" fontId="96" fillId="0" borderId="0" xfId="0" applyFont="1"/>
    <xf numFmtId="0" fontId="0" fillId="0" borderId="0" xfId="0" applyProtection="1">
      <protection locked="0"/>
    </xf>
    <xf numFmtId="0" fontId="84" fillId="0" borderId="24" xfId="0" applyFont="1" applyBorder="1" applyAlignment="1">
      <alignment vertical="top" wrapText="1" readingOrder="1"/>
    </xf>
    <xf numFmtId="0" fontId="0" fillId="0" borderId="24" xfId="0" applyBorder="1"/>
    <xf numFmtId="0" fontId="104" fillId="0" borderId="24" xfId="0" applyFont="1" applyBorder="1" applyAlignment="1">
      <alignment vertical="top" wrapText="1" readingOrder="1"/>
    </xf>
    <xf numFmtId="0" fontId="79" fillId="0" borderId="24" xfId="0" applyFont="1" applyBorder="1" applyAlignment="1">
      <alignment vertical="top" wrapText="1" readingOrder="1"/>
    </xf>
    <xf numFmtId="0" fontId="76" fillId="65" borderId="28" xfId="0" applyFont="1" applyFill="1" applyBorder="1" applyAlignment="1">
      <alignment horizontal="right" vertical="top" wrapText="1" readingOrder="1"/>
    </xf>
    <xf numFmtId="4" fontId="76" fillId="65" borderId="28" xfId="0" applyNumberFormat="1" applyFont="1" applyFill="1" applyBorder="1" applyAlignment="1">
      <alignment horizontal="right" vertical="top" wrapText="1" readingOrder="1"/>
    </xf>
    <xf numFmtId="0" fontId="79" fillId="65" borderId="28" xfId="0" applyFont="1" applyFill="1" applyBorder="1" applyAlignment="1">
      <alignment horizontal="right" vertical="top" wrapText="1" readingOrder="1"/>
    </xf>
    <xf numFmtId="0" fontId="94" fillId="65" borderId="28" xfId="0" applyFont="1" applyFill="1" applyBorder="1" applyAlignment="1">
      <alignment horizontal="right" vertical="top" wrapText="1" readingOrder="1"/>
    </xf>
    <xf numFmtId="4" fontId="94" fillId="65" borderId="28" xfId="0" applyNumberFormat="1" applyFont="1" applyFill="1" applyBorder="1" applyAlignment="1">
      <alignment horizontal="right" vertical="top" wrapText="1" readingOrder="1"/>
    </xf>
    <xf numFmtId="0" fontId="0" fillId="80" borderId="0" xfId="0" applyFill="1"/>
    <xf numFmtId="0" fontId="0" fillId="86" borderId="0" xfId="0" applyFill="1"/>
    <xf numFmtId="0" fontId="0" fillId="87" borderId="0" xfId="0" applyFill="1"/>
    <xf numFmtId="0" fontId="0" fillId="84" borderId="26" xfId="0" applyFill="1" applyBorder="1"/>
    <xf numFmtId="0" fontId="0" fillId="0" borderId="55" xfId="0" applyBorder="1"/>
    <xf numFmtId="0" fontId="0" fillId="0" borderId="54" xfId="0" applyBorder="1"/>
    <xf numFmtId="0" fontId="56" fillId="0" borderId="64" xfId="0" applyFont="1" applyBorder="1"/>
    <xf numFmtId="0" fontId="56" fillId="0" borderId="65" xfId="0" applyFont="1" applyBorder="1" applyAlignment="1">
      <alignment horizontal="center"/>
    </xf>
    <xf numFmtId="0" fontId="96" fillId="90" borderId="24" xfId="0" applyFont="1" applyFill="1" applyBorder="1"/>
    <xf numFmtId="0" fontId="96" fillId="90" borderId="24" xfId="0" applyFont="1" applyFill="1" applyBorder="1" applyAlignment="1">
      <alignment horizontal="center"/>
    </xf>
    <xf numFmtId="0" fontId="96" fillId="90" borderId="24" xfId="0" applyFont="1" applyFill="1" applyBorder="1" applyAlignment="1">
      <alignment horizontal="right"/>
    </xf>
    <xf numFmtId="165" fontId="58" fillId="0" borderId="0" xfId="2461" applyNumberFormat="1" applyFont="1" applyAlignment="1">
      <alignment horizontal="right"/>
    </xf>
    <xf numFmtId="167" fontId="59" fillId="0" borderId="51" xfId="1" applyNumberFormat="1" applyFont="1" applyFill="1" applyBorder="1" applyAlignment="1">
      <alignment horizontal="center"/>
    </xf>
    <xf numFmtId="0" fontId="106" fillId="67" borderId="28" xfId="0" applyFont="1" applyFill="1" applyBorder="1" applyAlignment="1">
      <alignment horizontal="center" vertical="top" wrapText="1" readingOrder="1"/>
    </xf>
    <xf numFmtId="0" fontId="107" fillId="67" borderId="28" xfId="0" applyFont="1" applyFill="1" applyBorder="1" applyAlignment="1">
      <alignment horizontal="center" vertical="top" wrapText="1" readingOrder="1"/>
    </xf>
    <xf numFmtId="0" fontId="108" fillId="0" borderId="28" xfId="0" applyFont="1" applyBorder="1" applyAlignment="1">
      <alignment horizontal="center" vertical="top" wrapText="1" readingOrder="1"/>
    </xf>
    <xf numFmtId="181" fontId="108" fillId="69" borderId="28" xfId="0" applyNumberFormat="1" applyFont="1" applyFill="1" applyBorder="1" applyAlignment="1">
      <alignment horizontal="right" vertical="top" wrapText="1" readingOrder="1"/>
    </xf>
    <xf numFmtId="10" fontId="76" fillId="0" borderId="53" xfId="2" applyNumberFormat="1" applyFont="1" applyBorder="1" applyAlignment="1">
      <alignment horizontal="right" vertical="top" wrapText="1" readingOrder="1"/>
    </xf>
    <xf numFmtId="10" fontId="58" fillId="0" borderId="0" xfId="2" applyNumberFormat="1" applyFont="1" applyAlignment="1">
      <alignment horizontal="right"/>
    </xf>
    <xf numFmtId="167" fontId="84" fillId="0" borderId="32" xfId="1" applyNumberFormat="1" applyFont="1" applyBorder="1" applyAlignment="1">
      <alignment vertical="top" wrapText="1" readingOrder="1"/>
    </xf>
    <xf numFmtId="167" fontId="85" fillId="0" borderId="32" xfId="1" applyNumberFormat="1" applyFont="1" applyBorder="1" applyAlignment="1">
      <alignment horizontal="center" vertical="top" wrapText="1" readingOrder="1"/>
    </xf>
    <xf numFmtId="167" fontId="79" fillId="0" borderId="28" xfId="1" applyNumberFormat="1" applyFont="1" applyBorder="1" applyAlignment="1">
      <alignment horizontal="right" vertical="top" wrapText="1" readingOrder="1"/>
    </xf>
    <xf numFmtId="167" fontId="80" fillId="0" borderId="0" xfId="1" applyNumberFormat="1" applyFont="1"/>
    <xf numFmtId="0" fontId="109" fillId="0" borderId="28" xfId="0" applyFont="1" applyBorder="1" applyAlignment="1">
      <alignment vertical="top" wrapText="1" readingOrder="1"/>
    </xf>
    <xf numFmtId="0" fontId="109" fillId="0" borderId="29" xfId="0" applyFont="1" applyBorder="1" applyAlignment="1">
      <alignment horizontal="center" vertical="top" wrapText="1" readingOrder="1"/>
    </xf>
    <xf numFmtId="0" fontId="109" fillId="0" borderId="28" xfId="0" applyFont="1" applyBorder="1" applyAlignment="1">
      <alignment horizontal="right" vertical="top" wrapText="1" readingOrder="1"/>
    </xf>
    <xf numFmtId="3" fontId="109" fillId="0" borderId="28" xfId="0" applyNumberFormat="1" applyFont="1" applyBorder="1" applyAlignment="1">
      <alignment horizontal="right" vertical="top" wrapText="1" readingOrder="1"/>
    </xf>
    <xf numFmtId="6" fontId="109" fillId="0" borderId="28" xfId="0" applyNumberFormat="1" applyFont="1" applyBorder="1" applyAlignment="1">
      <alignment horizontal="right" vertical="top" wrapText="1" readingOrder="1"/>
    </xf>
    <xf numFmtId="4" fontId="109" fillId="0" borderId="28" xfId="0" applyNumberFormat="1" applyFont="1" applyBorder="1" applyAlignment="1">
      <alignment horizontal="right" vertical="top" wrapText="1" readingOrder="1"/>
    </xf>
    <xf numFmtId="165" fontId="58" fillId="0" borderId="0" xfId="2461" applyNumberFormat="1" applyFont="1" applyFill="1" applyAlignment="1">
      <alignment horizontal="right"/>
    </xf>
    <xf numFmtId="43" fontId="59" fillId="0" borderId="51" xfId="1" applyFont="1" applyBorder="1" applyAlignment="1">
      <alignment horizontal="center"/>
    </xf>
    <xf numFmtId="167" fontId="56" fillId="0" borderId="0" xfId="1" applyNumberFormat="1" applyFont="1"/>
    <xf numFmtId="167" fontId="72" fillId="0" borderId="0" xfId="1" applyNumberFormat="1" applyFont="1"/>
    <xf numFmtId="167" fontId="56" fillId="0" borderId="0" xfId="1" applyNumberFormat="1" applyFont="1" applyAlignment="1">
      <alignment horizontal="center"/>
    </xf>
    <xf numFmtId="167" fontId="57" fillId="0" borderId="31" xfId="1" applyNumberFormat="1" applyFont="1" applyBorder="1"/>
    <xf numFmtId="165" fontId="58" fillId="0" borderId="0" xfId="1" applyNumberFormat="1" applyFont="1" applyAlignment="1">
      <alignment wrapText="1"/>
    </xf>
    <xf numFmtId="43" fontId="58" fillId="0" borderId="0" xfId="1" applyFont="1" applyFill="1"/>
    <xf numFmtId="165" fontId="72" fillId="0" borderId="0" xfId="1" applyNumberFormat="1" applyFont="1"/>
    <xf numFmtId="165" fontId="57" fillId="0" borderId="0" xfId="1" applyNumberFormat="1" applyFont="1"/>
    <xf numFmtId="165" fontId="58" fillId="0" borderId="0" xfId="1" applyNumberFormat="1" applyFont="1" applyFill="1"/>
    <xf numFmtId="43" fontId="76" fillId="0" borderId="53" xfId="1" applyFont="1" applyBorder="1" applyAlignment="1">
      <alignment horizontal="right" vertical="top" wrapText="1" readingOrder="1"/>
    </xf>
    <xf numFmtId="43" fontId="103" fillId="0" borderId="53" xfId="1" applyFont="1" applyBorder="1" applyAlignment="1">
      <alignment horizontal="right" vertical="top" wrapText="1" readingOrder="1"/>
    </xf>
    <xf numFmtId="43" fontId="76" fillId="0" borderId="28" xfId="1" applyFont="1" applyBorder="1" applyAlignment="1">
      <alignment horizontal="right" vertical="top" wrapText="1" readingOrder="1"/>
    </xf>
    <xf numFmtId="167" fontId="59" fillId="0" borderId="51" xfId="1" applyNumberFormat="1" applyFont="1" applyBorder="1" applyAlignment="1">
      <alignment horizontal="center" wrapText="1"/>
    </xf>
    <xf numFmtId="167" fontId="76" fillId="0" borderId="53" xfId="1" applyNumberFormat="1" applyFont="1" applyBorder="1" applyAlignment="1">
      <alignment horizontal="right" vertical="top" wrapText="1" readingOrder="1"/>
    </xf>
    <xf numFmtId="167" fontId="103" fillId="0" borderId="53" xfId="1" applyNumberFormat="1" applyFont="1" applyBorder="1" applyAlignment="1">
      <alignment horizontal="right" vertical="top" wrapText="1" readingOrder="1"/>
    </xf>
    <xf numFmtId="167" fontId="76" fillId="0" borderId="28" xfId="1" applyNumberFormat="1" applyFont="1" applyBorder="1" applyAlignment="1">
      <alignment horizontal="right" vertical="top" wrapText="1" readingOrder="1"/>
    </xf>
    <xf numFmtId="165" fontId="81" fillId="0" borderId="51" xfId="0" applyNumberFormat="1" applyFont="1" applyBorder="1" applyAlignment="1">
      <alignment horizontal="center" wrapText="1"/>
    </xf>
    <xf numFmtId="165" fontId="76" fillId="0" borderId="53" xfId="0" applyNumberFormat="1" applyFont="1" applyBorder="1" applyAlignment="1">
      <alignment horizontal="right" vertical="top" wrapText="1" readingOrder="1"/>
    </xf>
    <xf numFmtId="165" fontId="103" fillId="0" borderId="53" xfId="0" applyNumberFormat="1" applyFont="1" applyBorder="1" applyAlignment="1">
      <alignment horizontal="right" vertical="top" wrapText="1" readingOrder="1"/>
    </xf>
    <xf numFmtId="165" fontId="76" fillId="0" borderId="28" xfId="0" applyNumberFormat="1" applyFont="1" applyBorder="1" applyAlignment="1">
      <alignment horizontal="right" vertical="top" wrapText="1" readingOrder="1"/>
    </xf>
    <xf numFmtId="167" fontId="59" fillId="0" borderId="51" xfId="1" applyNumberFormat="1" applyFont="1" applyFill="1" applyBorder="1" applyAlignment="1">
      <alignment horizontal="center" wrapText="1"/>
    </xf>
    <xf numFmtId="167" fontId="76" fillId="0" borderId="53" xfId="1" applyNumberFormat="1" applyFont="1" applyFill="1" applyBorder="1" applyAlignment="1">
      <alignment horizontal="right" vertical="top" wrapText="1" readingOrder="1"/>
    </xf>
    <xf numFmtId="167" fontId="103" fillId="0" borderId="53" xfId="1" applyNumberFormat="1" applyFont="1" applyFill="1" applyBorder="1" applyAlignment="1">
      <alignment horizontal="right" vertical="top" wrapText="1" readingOrder="1"/>
    </xf>
    <xf numFmtId="167" fontId="76" fillId="0" borderId="28" xfId="1" applyNumberFormat="1" applyFont="1" applyFill="1" applyBorder="1" applyAlignment="1">
      <alignment horizontal="right" vertical="top" wrapText="1" readingOrder="1"/>
    </xf>
    <xf numFmtId="165" fontId="58" fillId="0" borderId="0" xfId="0" applyNumberFormat="1" applyFont="1" applyAlignment="1">
      <alignment horizontal="center"/>
    </xf>
    <xf numFmtId="165" fontId="58" fillId="0" borderId="0" xfId="0" applyNumberFormat="1" applyFont="1" applyAlignment="1">
      <alignment wrapText="1"/>
    </xf>
    <xf numFmtId="43" fontId="59" fillId="0" borderId="0" xfId="1" applyFont="1" applyAlignment="1">
      <alignment horizontal="right"/>
    </xf>
    <xf numFmtId="43" fontId="58" fillId="0" borderId="0" xfId="1" applyFont="1" applyAlignment="1">
      <alignment horizontal="right"/>
    </xf>
    <xf numFmtId="0" fontId="110" fillId="0" borderId="0" xfId="2460" applyFont="1"/>
    <xf numFmtId="165" fontId="59" fillId="0" borderId="59" xfId="1" applyNumberFormat="1" applyFont="1" applyBorder="1" applyAlignment="1">
      <alignment horizontal="center"/>
    </xf>
    <xf numFmtId="43" fontId="59" fillId="0" borderId="59" xfId="1" applyFont="1" applyBorder="1" applyAlignment="1">
      <alignment horizontal="center"/>
    </xf>
    <xf numFmtId="0" fontId="57" fillId="0" borderId="0" xfId="1" applyNumberFormat="1" applyFont="1"/>
    <xf numFmtId="10" fontId="57" fillId="0" borderId="0" xfId="2" applyNumberFormat="1" applyFont="1"/>
    <xf numFmtId="0" fontId="74" fillId="0" borderId="0" xfId="2460" applyFont="1" applyFill="1"/>
    <xf numFmtId="0" fontId="0" fillId="91" borderId="66" xfId="0" applyFill="1" applyBorder="1"/>
    <xf numFmtId="0" fontId="0" fillId="0" borderId="66" xfId="0" applyBorder="1"/>
    <xf numFmtId="0" fontId="0" fillId="0" borderId="67" xfId="0" applyBorder="1"/>
    <xf numFmtId="0" fontId="0" fillId="91" borderId="68" xfId="0" applyFill="1" applyBorder="1"/>
    <xf numFmtId="0" fontId="33" fillId="0" borderId="0" xfId="2460"/>
    <xf numFmtId="0" fontId="111" fillId="0" borderId="0" xfId="2460" applyFont="1"/>
    <xf numFmtId="0" fontId="69" fillId="0" borderId="0" xfId="0" applyFont="1" applyAlignment="1">
      <alignment horizontal="center" wrapText="1"/>
    </xf>
    <xf numFmtId="0" fontId="61" fillId="0" borderId="0" xfId="0" applyFont="1" applyAlignment="1">
      <alignment horizontal="left"/>
    </xf>
    <xf numFmtId="0" fontId="74" fillId="0" borderId="0" xfId="2460" applyFont="1" applyFill="1" applyAlignment="1"/>
    <xf numFmtId="0" fontId="0" fillId="0" borderId="22" xfId="0" applyBorder="1" applyAlignment="1">
      <alignment horizontal="center"/>
    </xf>
    <xf numFmtId="0" fontId="0" fillId="0" borderId="23" xfId="0" applyBorder="1" applyAlignment="1">
      <alignment horizontal="center"/>
    </xf>
    <xf numFmtId="0" fontId="0" fillId="0" borderId="63" xfId="0" applyBorder="1" applyAlignment="1">
      <alignment horizontal="center"/>
    </xf>
    <xf numFmtId="0" fontId="96" fillId="0" borderId="60" xfId="0" applyFont="1" applyBorder="1" applyAlignment="1">
      <alignment horizontal="center"/>
    </xf>
    <xf numFmtId="0" fontId="96" fillId="0" borderId="61" xfId="0" applyFont="1" applyBorder="1" applyAlignment="1">
      <alignment horizontal="center"/>
    </xf>
    <xf numFmtId="0" fontId="96" fillId="0" borderId="62" xfId="0" applyFont="1" applyBorder="1" applyAlignment="1">
      <alignment horizontal="center"/>
    </xf>
    <xf numFmtId="0" fontId="96" fillId="0" borderId="22" xfId="0" applyFont="1" applyBorder="1" applyAlignment="1">
      <alignment horizontal="center" wrapText="1"/>
    </xf>
    <xf numFmtId="0" fontId="96" fillId="0" borderId="23" xfId="0" applyFont="1" applyBorder="1" applyAlignment="1">
      <alignment horizontal="center" wrapText="1"/>
    </xf>
    <xf numFmtId="0" fontId="96" fillId="0" borderId="63" xfId="0" applyFont="1" applyBorder="1" applyAlignment="1">
      <alignment horizontal="center" wrapText="1"/>
    </xf>
    <xf numFmtId="0" fontId="96" fillId="89" borderId="0" xfId="0" applyFont="1" applyFill="1" applyAlignment="1">
      <alignment horizontal="left" vertical="top"/>
    </xf>
    <xf numFmtId="0" fontId="96" fillId="0" borderId="24" xfId="0" applyFont="1" applyBorder="1" applyAlignment="1">
      <alignment horizontal="center"/>
    </xf>
    <xf numFmtId="43" fontId="59" fillId="0" borderId="51" xfId="1" applyFont="1" applyBorder="1" applyAlignment="1">
      <alignment horizontal="center"/>
    </xf>
    <xf numFmtId="165" fontId="59" fillId="0" borderId="51" xfId="1" applyNumberFormat="1" applyFont="1" applyBorder="1" applyAlignment="1">
      <alignment horizontal="center"/>
    </xf>
    <xf numFmtId="165" fontId="105" fillId="0" borderId="51" xfId="1" applyNumberFormat="1" applyFont="1" applyBorder="1" applyAlignment="1">
      <alignment horizontal="center"/>
    </xf>
    <xf numFmtId="165" fontId="59" fillId="0" borderId="56" xfId="0" applyNumberFormat="1" applyFont="1" applyBorder="1" applyAlignment="1">
      <alignment horizontal="center"/>
    </xf>
    <xf numFmtId="165" fontId="59" fillId="0" borderId="57" xfId="0" applyNumberFormat="1" applyFont="1" applyBorder="1" applyAlignment="1">
      <alignment horizontal="center"/>
    </xf>
    <xf numFmtId="165" fontId="59" fillId="0" borderId="58" xfId="0" applyNumberFormat="1" applyFont="1" applyBorder="1" applyAlignment="1">
      <alignment horizontal="center"/>
    </xf>
    <xf numFmtId="10" fontId="59" fillId="0" borderId="56" xfId="2" applyNumberFormat="1" applyFont="1" applyBorder="1" applyAlignment="1">
      <alignment horizontal="center"/>
    </xf>
    <xf numFmtId="10" fontId="59" fillId="0" borderId="57" xfId="2" applyNumberFormat="1" applyFont="1" applyBorder="1" applyAlignment="1">
      <alignment horizontal="center"/>
    </xf>
    <xf numFmtId="10" fontId="59" fillId="0" borderId="58" xfId="2" applyNumberFormat="1" applyFont="1" applyBorder="1" applyAlignment="1">
      <alignment horizontal="center"/>
    </xf>
    <xf numFmtId="165" fontId="59" fillId="0" borderId="51" xfId="0" applyNumberFormat="1" applyFont="1" applyBorder="1" applyAlignment="1">
      <alignment horizontal="center"/>
    </xf>
    <xf numFmtId="167" fontId="59" fillId="0" borderId="51" xfId="1" applyNumberFormat="1" applyFont="1" applyFill="1" applyBorder="1" applyAlignment="1">
      <alignment horizontal="center"/>
    </xf>
    <xf numFmtId="167" fontId="59" fillId="0" borderId="51" xfId="1" applyNumberFormat="1" applyFont="1" applyBorder="1" applyAlignment="1">
      <alignment horizontal="center"/>
    </xf>
    <xf numFmtId="165" fontId="59" fillId="0" borderId="51" xfId="0" applyNumberFormat="1" applyFont="1" applyBorder="1" applyAlignment="1">
      <alignment horizontal="center" wrapText="1"/>
    </xf>
    <xf numFmtId="0" fontId="59" fillId="0" borderId="51" xfId="0" applyFont="1" applyBorder="1" applyAlignment="1">
      <alignment horizontal="center"/>
    </xf>
  </cellXfs>
  <cellStyles count="2664">
    <cellStyle name="20% - Accent1 2" xfId="3" xr:uid="{00000000-0005-0000-0000-000000000000}"/>
    <cellStyle name="20% - Accent1 2 2" xfId="4" xr:uid="{00000000-0005-0000-0000-000001000000}"/>
    <cellStyle name="20% - Accent1 2 2 2" xfId="5" xr:uid="{00000000-0005-0000-0000-000002000000}"/>
    <cellStyle name="20% - Accent1 2 3" xfId="6" xr:uid="{00000000-0005-0000-0000-000003000000}"/>
    <cellStyle name="20% - Accent1 2 3 2" xfId="7" xr:uid="{00000000-0005-0000-0000-000004000000}"/>
    <cellStyle name="20% - Accent1 2 4" xfId="8" xr:uid="{00000000-0005-0000-0000-000005000000}"/>
    <cellStyle name="20% - Accent1 2 5" xfId="9" xr:uid="{00000000-0005-0000-0000-000006000000}"/>
    <cellStyle name="20% - Accent2 2" xfId="10" xr:uid="{00000000-0005-0000-0000-000007000000}"/>
    <cellStyle name="20% - Accent2 2 2" xfId="11" xr:uid="{00000000-0005-0000-0000-000008000000}"/>
    <cellStyle name="20% - Accent2 2 2 2" xfId="12" xr:uid="{00000000-0005-0000-0000-000009000000}"/>
    <cellStyle name="20% - Accent2 2 3" xfId="13" xr:uid="{00000000-0005-0000-0000-00000A000000}"/>
    <cellStyle name="20% - Accent2 2 3 2" xfId="14" xr:uid="{00000000-0005-0000-0000-00000B000000}"/>
    <cellStyle name="20% - Accent2 2 4" xfId="15" xr:uid="{00000000-0005-0000-0000-00000C000000}"/>
    <cellStyle name="20% - Accent2 2 5" xfId="16" xr:uid="{00000000-0005-0000-0000-00000D000000}"/>
    <cellStyle name="20% - Accent3 2" xfId="17" xr:uid="{00000000-0005-0000-0000-00000E000000}"/>
    <cellStyle name="20% - Accent3 2 2" xfId="18" xr:uid="{00000000-0005-0000-0000-00000F000000}"/>
    <cellStyle name="20% - Accent3 2 2 2" xfId="19" xr:uid="{00000000-0005-0000-0000-000010000000}"/>
    <cellStyle name="20% - Accent3 2 3" xfId="20" xr:uid="{00000000-0005-0000-0000-000011000000}"/>
    <cellStyle name="20% - Accent3 2 3 2" xfId="21" xr:uid="{00000000-0005-0000-0000-000012000000}"/>
    <cellStyle name="20% - Accent3 2 4" xfId="22" xr:uid="{00000000-0005-0000-0000-000013000000}"/>
    <cellStyle name="20% - Accent3 2 5" xfId="23" xr:uid="{00000000-0005-0000-0000-000014000000}"/>
    <cellStyle name="20% - Accent4 2" xfId="24" xr:uid="{00000000-0005-0000-0000-000015000000}"/>
    <cellStyle name="20% - Accent4 2 2" xfId="25" xr:uid="{00000000-0005-0000-0000-000016000000}"/>
    <cellStyle name="20% - Accent4 2 2 2" xfId="26" xr:uid="{00000000-0005-0000-0000-000017000000}"/>
    <cellStyle name="20% - Accent4 2 3" xfId="27" xr:uid="{00000000-0005-0000-0000-000018000000}"/>
    <cellStyle name="20% - Accent4 2 3 2" xfId="28" xr:uid="{00000000-0005-0000-0000-000019000000}"/>
    <cellStyle name="20% - Accent4 2 4" xfId="29" xr:uid="{00000000-0005-0000-0000-00001A000000}"/>
    <cellStyle name="20% - Accent4 2 5" xfId="30" xr:uid="{00000000-0005-0000-0000-00001B000000}"/>
    <cellStyle name="20% - Accent5 2" xfId="31" xr:uid="{00000000-0005-0000-0000-00001C000000}"/>
    <cellStyle name="20% - Accent5 2 2" xfId="32" xr:uid="{00000000-0005-0000-0000-00001D000000}"/>
    <cellStyle name="20% - Accent5 2 2 2" xfId="33" xr:uid="{00000000-0005-0000-0000-00001E000000}"/>
    <cellStyle name="20% - Accent5 2 3" xfId="34" xr:uid="{00000000-0005-0000-0000-00001F000000}"/>
    <cellStyle name="20% - Accent5 2 3 2" xfId="35" xr:uid="{00000000-0005-0000-0000-000020000000}"/>
    <cellStyle name="20% - Accent5 2 4" xfId="36" xr:uid="{00000000-0005-0000-0000-000021000000}"/>
    <cellStyle name="20% - Accent5 2 5" xfId="37" xr:uid="{00000000-0005-0000-0000-000022000000}"/>
    <cellStyle name="20% - Accent6 2" xfId="38" xr:uid="{00000000-0005-0000-0000-000023000000}"/>
    <cellStyle name="20% - Accent6 2 2" xfId="39" xr:uid="{00000000-0005-0000-0000-000024000000}"/>
    <cellStyle name="20% - Accent6 2 2 2" xfId="40" xr:uid="{00000000-0005-0000-0000-000025000000}"/>
    <cellStyle name="20% - Accent6 2 3" xfId="41" xr:uid="{00000000-0005-0000-0000-000026000000}"/>
    <cellStyle name="20% - Accent6 2 3 2" xfId="42" xr:uid="{00000000-0005-0000-0000-000027000000}"/>
    <cellStyle name="20% - Accent6 2 4" xfId="43" xr:uid="{00000000-0005-0000-0000-000028000000}"/>
    <cellStyle name="20% - Accent6 2 5" xfId="44" xr:uid="{00000000-0005-0000-0000-000029000000}"/>
    <cellStyle name="40% - Accent1 2" xfId="45" xr:uid="{00000000-0005-0000-0000-00002A000000}"/>
    <cellStyle name="40% - Accent1 2 2" xfId="46" xr:uid="{00000000-0005-0000-0000-00002B000000}"/>
    <cellStyle name="40% - Accent1 2 2 2" xfId="47" xr:uid="{00000000-0005-0000-0000-00002C000000}"/>
    <cellStyle name="40% - Accent1 2 3" xfId="48" xr:uid="{00000000-0005-0000-0000-00002D000000}"/>
    <cellStyle name="40% - Accent1 2 3 2" xfId="49" xr:uid="{00000000-0005-0000-0000-00002E000000}"/>
    <cellStyle name="40% - Accent1 2 4" xfId="50" xr:uid="{00000000-0005-0000-0000-00002F000000}"/>
    <cellStyle name="40% - Accent1 2 5" xfId="51" xr:uid="{00000000-0005-0000-0000-000030000000}"/>
    <cellStyle name="40% - Accent2 2" xfId="52" xr:uid="{00000000-0005-0000-0000-000031000000}"/>
    <cellStyle name="40% - Accent2 2 2" xfId="53" xr:uid="{00000000-0005-0000-0000-000032000000}"/>
    <cellStyle name="40% - Accent2 2 2 2" xfId="54" xr:uid="{00000000-0005-0000-0000-000033000000}"/>
    <cellStyle name="40% - Accent2 2 3" xfId="55" xr:uid="{00000000-0005-0000-0000-000034000000}"/>
    <cellStyle name="40% - Accent2 2 3 2" xfId="56" xr:uid="{00000000-0005-0000-0000-000035000000}"/>
    <cellStyle name="40% - Accent2 2 4" xfId="57" xr:uid="{00000000-0005-0000-0000-000036000000}"/>
    <cellStyle name="40% - Accent2 2 5" xfId="58" xr:uid="{00000000-0005-0000-0000-000037000000}"/>
    <cellStyle name="40% - Accent3 2" xfId="59" xr:uid="{00000000-0005-0000-0000-000038000000}"/>
    <cellStyle name="40% - Accent3 2 2" xfId="60" xr:uid="{00000000-0005-0000-0000-000039000000}"/>
    <cellStyle name="40% - Accent3 2 2 2" xfId="61" xr:uid="{00000000-0005-0000-0000-00003A000000}"/>
    <cellStyle name="40% - Accent3 2 3" xfId="62" xr:uid="{00000000-0005-0000-0000-00003B000000}"/>
    <cellStyle name="40% - Accent3 2 3 2" xfId="63" xr:uid="{00000000-0005-0000-0000-00003C000000}"/>
    <cellStyle name="40% - Accent3 2 4" xfId="64" xr:uid="{00000000-0005-0000-0000-00003D000000}"/>
    <cellStyle name="40% - Accent3 2 5" xfId="65" xr:uid="{00000000-0005-0000-0000-00003E000000}"/>
    <cellStyle name="40% - Accent4 2" xfId="66" xr:uid="{00000000-0005-0000-0000-00003F000000}"/>
    <cellStyle name="40% - Accent4 2 2" xfId="67" xr:uid="{00000000-0005-0000-0000-000040000000}"/>
    <cellStyle name="40% - Accent4 2 2 2" xfId="68" xr:uid="{00000000-0005-0000-0000-000041000000}"/>
    <cellStyle name="40% - Accent4 2 3" xfId="69" xr:uid="{00000000-0005-0000-0000-000042000000}"/>
    <cellStyle name="40% - Accent4 2 3 2" xfId="70" xr:uid="{00000000-0005-0000-0000-000043000000}"/>
    <cellStyle name="40% - Accent4 2 4" xfId="71" xr:uid="{00000000-0005-0000-0000-000044000000}"/>
    <cellStyle name="40% - Accent4 2 5" xfId="72" xr:uid="{00000000-0005-0000-0000-000045000000}"/>
    <cellStyle name="40% - Accent5 2" xfId="73" xr:uid="{00000000-0005-0000-0000-000046000000}"/>
    <cellStyle name="40% - Accent5 2 2" xfId="74" xr:uid="{00000000-0005-0000-0000-000047000000}"/>
    <cellStyle name="40% - Accent5 2 2 2" xfId="75" xr:uid="{00000000-0005-0000-0000-000048000000}"/>
    <cellStyle name="40% - Accent5 2 3" xfId="76" xr:uid="{00000000-0005-0000-0000-000049000000}"/>
    <cellStyle name="40% - Accent5 2 3 2" xfId="77" xr:uid="{00000000-0005-0000-0000-00004A000000}"/>
    <cellStyle name="40% - Accent5 2 4" xfId="78" xr:uid="{00000000-0005-0000-0000-00004B000000}"/>
    <cellStyle name="40% - Accent5 2 5" xfId="79" xr:uid="{00000000-0005-0000-0000-00004C000000}"/>
    <cellStyle name="40% - Accent6 2" xfId="80" xr:uid="{00000000-0005-0000-0000-00004D000000}"/>
    <cellStyle name="40% - Accent6 2 2" xfId="81" xr:uid="{00000000-0005-0000-0000-00004E000000}"/>
    <cellStyle name="40% - Accent6 2 2 2" xfId="82" xr:uid="{00000000-0005-0000-0000-00004F000000}"/>
    <cellStyle name="40% - Accent6 2 3" xfId="83" xr:uid="{00000000-0005-0000-0000-000050000000}"/>
    <cellStyle name="40% - Accent6 2 3 2" xfId="84" xr:uid="{00000000-0005-0000-0000-000051000000}"/>
    <cellStyle name="40% - Accent6 2 4" xfId="85" xr:uid="{00000000-0005-0000-0000-000052000000}"/>
    <cellStyle name="40% - Accent6 2 5" xfId="86" xr:uid="{00000000-0005-0000-0000-000053000000}"/>
    <cellStyle name="60% - Accent1 2" xfId="87" xr:uid="{00000000-0005-0000-0000-000054000000}"/>
    <cellStyle name="60% - Accent1 2 2" xfId="88" xr:uid="{00000000-0005-0000-0000-000055000000}"/>
    <cellStyle name="60% - Accent1 2 2 2" xfId="89" xr:uid="{00000000-0005-0000-0000-000056000000}"/>
    <cellStyle name="60% - Accent1 2 3" xfId="90" xr:uid="{00000000-0005-0000-0000-000057000000}"/>
    <cellStyle name="60% - Accent1 2 4" xfId="91" xr:uid="{00000000-0005-0000-0000-000058000000}"/>
    <cellStyle name="60% - Accent2 2" xfId="92" xr:uid="{00000000-0005-0000-0000-000059000000}"/>
    <cellStyle name="60% - Accent2 2 2" xfId="93" xr:uid="{00000000-0005-0000-0000-00005A000000}"/>
    <cellStyle name="60% - Accent2 2 2 2" xfId="94" xr:uid="{00000000-0005-0000-0000-00005B000000}"/>
    <cellStyle name="60% - Accent2 2 3" xfId="95" xr:uid="{00000000-0005-0000-0000-00005C000000}"/>
    <cellStyle name="60% - Accent2 2 4" xfId="96" xr:uid="{00000000-0005-0000-0000-00005D000000}"/>
    <cellStyle name="60% - Accent3 2" xfId="97" xr:uid="{00000000-0005-0000-0000-00005E000000}"/>
    <cellStyle name="60% - Accent3 2 2" xfId="98" xr:uid="{00000000-0005-0000-0000-00005F000000}"/>
    <cellStyle name="60% - Accent3 2 2 2" xfId="99" xr:uid="{00000000-0005-0000-0000-000060000000}"/>
    <cellStyle name="60% - Accent3 2 3" xfId="100" xr:uid="{00000000-0005-0000-0000-000061000000}"/>
    <cellStyle name="60% - Accent3 2 4" xfId="101" xr:uid="{00000000-0005-0000-0000-000062000000}"/>
    <cellStyle name="60% - Accent4 2" xfId="102" xr:uid="{00000000-0005-0000-0000-000063000000}"/>
    <cellStyle name="60% - Accent4 2 2" xfId="103" xr:uid="{00000000-0005-0000-0000-000064000000}"/>
    <cellStyle name="60% - Accent4 2 2 2" xfId="104" xr:uid="{00000000-0005-0000-0000-000065000000}"/>
    <cellStyle name="60% - Accent4 2 3" xfId="105" xr:uid="{00000000-0005-0000-0000-000066000000}"/>
    <cellStyle name="60% - Accent4 2 4" xfId="106" xr:uid="{00000000-0005-0000-0000-000067000000}"/>
    <cellStyle name="60% - Accent5 2" xfId="107" xr:uid="{00000000-0005-0000-0000-000068000000}"/>
    <cellStyle name="60% - Accent5 2 2" xfId="108" xr:uid="{00000000-0005-0000-0000-000069000000}"/>
    <cellStyle name="60% - Accent5 2 2 2" xfId="109" xr:uid="{00000000-0005-0000-0000-00006A000000}"/>
    <cellStyle name="60% - Accent5 2 3" xfId="110" xr:uid="{00000000-0005-0000-0000-00006B000000}"/>
    <cellStyle name="60% - Accent5 2 4" xfId="111" xr:uid="{00000000-0005-0000-0000-00006C000000}"/>
    <cellStyle name="60% - Accent6 2" xfId="112" xr:uid="{00000000-0005-0000-0000-00006D000000}"/>
    <cellStyle name="60% - Accent6 2 2" xfId="113" xr:uid="{00000000-0005-0000-0000-00006E000000}"/>
    <cellStyle name="60% - Accent6 2 2 2" xfId="114" xr:uid="{00000000-0005-0000-0000-00006F000000}"/>
    <cellStyle name="60% - Accent6 2 3" xfId="115" xr:uid="{00000000-0005-0000-0000-000070000000}"/>
    <cellStyle name="60% - Accent6 2 4" xfId="116" xr:uid="{00000000-0005-0000-0000-000071000000}"/>
    <cellStyle name="Accent1 2" xfId="117" xr:uid="{00000000-0005-0000-0000-000072000000}"/>
    <cellStyle name="Accent1 2 2" xfId="118" xr:uid="{00000000-0005-0000-0000-000073000000}"/>
    <cellStyle name="Accent1 2 2 2" xfId="119" xr:uid="{00000000-0005-0000-0000-000074000000}"/>
    <cellStyle name="Accent1 2 3" xfId="120" xr:uid="{00000000-0005-0000-0000-000075000000}"/>
    <cellStyle name="Accent1 2 4" xfId="121" xr:uid="{00000000-0005-0000-0000-000076000000}"/>
    <cellStyle name="Accent2 2" xfId="122" xr:uid="{00000000-0005-0000-0000-000077000000}"/>
    <cellStyle name="Accent2 2 2" xfId="123" xr:uid="{00000000-0005-0000-0000-000078000000}"/>
    <cellStyle name="Accent2 2 2 2" xfId="124" xr:uid="{00000000-0005-0000-0000-000079000000}"/>
    <cellStyle name="Accent2 2 3" xfId="125" xr:uid="{00000000-0005-0000-0000-00007A000000}"/>
    <cellStyle name="Accent2 2 4" xfId="126" xr:uid="{00000000-0005-0000-0000-00007B000000}"/>
    <cellStyle name="Accent3 2" xfId="127" xr:uid="{00000000-0005-0000-0000-00007C000000}"/>
    <cellStyle name="Accent3 2 2" xfId="128" xr:uid="{00000000-0005-0000-0000-00007D000000}"/>
    <cellStyle name="Accent3 2 2 2" xfId="129" xr:uid="{00000000-0005-0000-0000-00007E000000}"/>
    <cellStyle name="Accent3 2 3" xfId="130" xr:uid="{00000000-0005-0000-0000-00007F000000}"/>
    <cellStyle name="Accent3 2 4" xfId="131" xr:uid="{00000000-0005-0000-0000-000080000000}"/>
    <cellStyle name="Accent4 2" xfId="132" xr:uid="{00000000-0005-0000-0000-000081000000}"/>
    <cellStyle name="Accent4 2 2" xfId="133" xr:uid="{00000000-0005-0000-0000-000082000000}"/>
    <cellStyle name="Accent4 2 2 2" xfId="134" xr:uid="{00000000-0005-0000-0000-000083000000}"/>
    <cellStyle name="Accent4 2 3" xfId="135" xr:uid="{00000000-0005-0000-0000-000084000000}"/>
    <cellStyle name="Accent4 2 4" xfId="136" xr:uid="{00000000-0005-0000-0000-000085000000}"/>
    <cellStyle name="Accent5 2" xfId="137" xr:uid="{00000000-0005-0000-0000-000086000000}"/>
    <cellStyle name="Accent5 2 2" xfId="138" xr:uid="{00000000-0005-0000-0000-000087000000}"/>
    <cellStyle name="Accent5 2 2 2" xfId="139" xr:uid="{00000000-0005-0000-0000-000088000000}"/>
    <cellStyle name="Accent5 2 3" xfId="140" xr:uid="{00000000-0005-0000-0000-000089000000}"/>
    <cellStyle name="Accent5 2 4" xfId="141" xr:uid="{00000000-0005-0000-0000-00008A000000}"/>
    <cellStyle name="Accent6 2" xfId="142" xr:uid="{00000000-0005-0000-0000-00008B000000}"/>
    <cellStyle name="Accent6 2 2" xfId="143" xr:uid="{00000000-0005-0000-0000-00008C000000}"/>
    <cellStyle name="Accent6 2 2 2" xfId="144" xr:uid="{00000000-0005-0000-0000-00008D000000}"/>
    <cellStyle name="Accent6 2 3" xfId="145" xr:uid="{00000000-0005-0000-0000-00008E000000}"/>
    <cellStyle name="Accent6 2 4" xfId="146" xr:uid="{00000000-0005-0000-0000-00008F000000}"/>
    <cellStyle name="AsFiled" xfId="147" xr:uid="{00000000-0005-0000-0000-000090000000}"/>
    <cellStyle name="AsFiled 2" xfId="148" xr:uid="{00000000-0005-0000-0000-000091000000}"/>
    <cellStyle name="AsFiled 2 2" xfId="149" xr:uid="{00000000-0005-0000-0000-000092000000}"/>
    <cellStyle name="AsFiled 2 2 2" xfId="150" xr:uid="{00000000-0005-0000-0000-000093000000}"/>
    <cellStyle name="AsFiled 2 3" xfId="151" xr:uid="{00000000-0005-0000-0000-000094000000}"/>
    <cellStyle name="AsFiled 2 3 2" xfId="2562" xr:uid="{00000000-0005-0000-0000-000095000000}"/>
    <cellStyle name="AsFiled 2 3 2 2" xfId="2659" xr:uid="{00000000-0005-0000-0000-000096000000}"/>
    <cellStyle name="AsFiled 2 3 3" xfId="2476" xr:uid="{00000000-0005-0000-0000-000097000000}"/>
    <cellStyle name="AsFiled 2 3 3 2" xfId="2648" xr:uid="{00000000-0005-0000-0000-000098000000}"/>
    <cellStyle name="AsFiled 2 4" xfId="2563" xr:uid="{00000000-0005-0000-0000-000099000000}"/>
    <cellStyle name="AsFiled 2 4 2" xfId="2660" xr:uid="{00000000-0005-0000-0000-00009A000000}"/>
    <cellStyle name="AsFiled 2 5" xfId="2475" xr:uid="{00000000-0005-0000-0000-00009B000000}"/>
    <cellStyle name="AsFiled 2 5 2" xfId="2649" xr:uid="{00000000-0005-0000-0000-00009C000000}"/>
    <cellStyle name="AsFiled 3" xfId="152" xr:uid="{00000000-0005-0000-0000-00009D000000}"/>
    <cellStyle name="AsFiled 3 2" xfId="2561" xr:uid="{00000000-0005-0000-0000-00009E000000}"/>
    <cellStyle name="AsFiled 3 2 2" xfId="2658" xr:uid="{00000000-0005-0000-0000-00009F000000}"/>
    <cellStyle name="AsFiled 3 3" xfId="2477" xr:uid="{00000000-0005-0000-0000-0000A0000000}"/>
    <cellStyle name="AsFiled 3 3 2" xfId="2647" xr:uid="{00000000-0005-0000-0000-0000A1000000}"/>
    <cellStyle name="AsFiled 4" xfId="153" xr:uid="{00000000-0005-0000-0000-0000A2000000}"/>
    <cellStyle name="AsFiled 4 2" xfId="154" xr:uid="{00000000-0005-0000-0000-0000A3000000}"/>
    <cellStyle name="AsFiled 5" xfId="155" xr:uid="{00000000-0005-0000-0000-0000A4000000}"/>
    <cellStyle name="AsFiled 5 2" xfId="2560" xr:uid="{00000000-0005-0000-0000-0000A5000000}"/>
    <cellStyle name="AsFiled 5 2 2" xfId="2657" xr:uid="{00000000-0005-0000-0000-0000A6000000}"/>
    <cellStyle name="AsFiled 5 3" xfId="2478" xr:uid="{00000000-0005-0000-0000-0000A7000000}"/>
    <cellStyle name="AsFiled 5 3 2" xfId="2646" xr:uid="{00000000-0005-0000-0000-0000A8000000}"/>
    <cellStyle name="AsFiled 6" xfId="2527" xr:uid="{00000000-0005-0000-0000-0000A9000000}"/>
    <cellStyle name="AsFiled 6 2" xfId="2597" xr:uid="{00000000-0005-0000-0000-0000AA000000}"/>
    <cellStyle name="AsFiled 7" xfId="2514" xr:uid="{00000000-0005-0000-0000-0000AB000000}"/>
    <cellStyle name="AsFiled 7 2" xfId="2610" xr:uid="{00000000-0005-0000-0000-0000AC000000}"/>
    <cellStyle name="AsFiled_AAG Adjusted Cost per Day" xfId="2463" xr:uid="{00000000-0005-0000-0000-0000AD000000}"/>
    <cellStyle name="Bad 2" xfId="156" xr:uid="{00000000-0005-0000-0000-0000AE000000}"/>
    <cellStyle name="Bad 2 2" xfId="157" xr:uid="{00000000-0005-0000-0000-0000AF000000}"/>
    <cellStyle name="Bad 2 3" xfId="158" xr:uid="{00000000-0005-0000-0000-0000B0000000}"/>
    <cellStyle name="Calculation 2" xfId="159" xr:uid="{00000000-0005-0000-0000-0000B1000000}"/>
    <cellStyle name="Calculation 2 2" xfId="160" xr:uid="{00000000-0005-0000-0000-0000B2000000}"/>
    <cellStyle name="Calculation 2 2 2" xfId="161" xr:uid="{00000000-0005-0000-0000-0000B3000000}"/>
    <cellStyle name="Calculation 2 3" xfId="162" xr:uid="{00000000-0005-0000-0000-0000B4000000}"/>
    <cellStyle name="Calculation 2 4" xfId="163" xr:uid="{00000000-0005-0000-0000-0000B5000000}"/>
    <cellStyle name="Check Cell 2" xfId="164" xr:uid="{00000000-0005-0000-0000-0000B6000000}"/>
    <cellStyle name="Check Cell 2 2" xfId="165" xr:uid="{00000000-0005-0000-0000-0000B7000000}"/>
    <cellStyle name="Check Cell 2 2 2" xfId="166" xr:uid="{00000000-0005-0000-0000-0000B8000000}"/>
    <cellStyle name="Check Cell 2 3" xfId="167" xr:uid="{00000000-0005-0000-0000-0000B9000000}"/>
    <cellStyle name="Check Cell 2 4" xfId="168" xr:uid="{00000000-0005-0000-0000-0000BA000000}"/>
    <cellStyle name="Comma" xfId="1" builtinId="3"/>
    <cellStyle name="Comma 10" xfId="169" xr:uid="{00000000-0005-0000-0000-0000BC000000}"/>
    <cellStyle name="Comma 10 2" xfId="170" xr:uid="{00000000-0005-0000-0000-0000BD000000}"/>
    <cellStyle name="Comma 11" xfId="171" xr:uid="{00000000-0005-0000-0000-0000BE000000}"/>
    <cellStyle name="Comma 11 2" xfId="172" xr:uid="{00000000-0005-0000-0000-0000BF000000}"/>
    <cellStyle name="Comma 12" xfId="173" xr:uid="{00000000-0005-0000-0000-0000C0000000}"/>
    <cellStyle name="Comma 12 2" xfId="174" xr:uid="{00000000-0005-0000-0000-0000C1000000}"/>
    <cellStyle name="Comma 13" xfId="175" xr:uid="{00000000-0005-0000-0000-0000C2000000}"/>
    <cellStyle name="Comma 13 2" xfId="176" xr:uid="{00000000-0005-0000-0000-0000C3000000}"/>
    <cellStyle name="Comma 14" xfId="177" xr:uid="{00000000-0005-0000-0000-0000C4000000}"/>
    <cellStyle name="Comma 14 2" xfId="178" xr:uid="{00000000-0005-0000-0000-0000C5000000}"/>
    <cellStyle name="Comma 15" xfId="179" xr:uid="{00000000-0005-0000-0000-0000C6000000}"/>
    <cellStyle name="Comma 15 2" xfId="180" xr:uid="{00000000-0005-0000-0000-0000C7000000}"/>
    <cellStyle name="Comma 16" xfId="181" xr:uid="{00000000-0005-0000-0000-0000C8000000}"/>
    <cellStyle name="Comma 16 2" xfId="182" xr:uid="{00000000-0005-0000-0000-0000C9000000}"/>
    <cellStyle name="Comma 17" xfId="183" xr:uid="{00000000-0005-0000-0000-0000CA000000}"/>
    <cellStyle name="Comma 18" xfId="184" xr:uid="{00000000-0005-0000-0000-0000CB000000}"/>
    <cellStyle name="Comma 19" xfId="185" xr:uid="{00000000-0005-0000-0000-0000CC000000}"/>
    <cellStyle name="Comma 2" xfId="186" xr:uid="{00000000-0005-0000-0000-0000CD000000}"/>
    <cellStyle name="Comma 2 10" xfId="187" xr:uid="{00000000-0005-0000-0000-0000CE000000}"/>
    <cellStyle name="Comma 2 11" xfId="188" xr:uid="{00000000-0005-0000-0000-0000CF000000}"/>
    <cellStyle name="Comma 2 11 2" xfId="189" xr:uid="{00000000-0005-0000-0000-0000D0000000}"/>
    <cellStyle name="Comma 2 12" xfId="190" xr:uid="{00000000-0005-0000-0000-0000D1000000}"/>
    <cellStyle name="Comma 2 13" xfId="191" xr:uid="{00000000-0005-0000-0000-0000D2000000}"/>
    <cellStyle name="Comma 2 13 2" xfId="192" xr:uid="{00000000-0005-0000-0000-0000D3000000}"/>
    <cellStyle name="Comma 2 14" xfId="193" xr:uid="{00000000-0005-0000-0000-0000D4000000}"/>
    <cellStyle name="Comma 2 2" xfId="194" xr:uid="{00000000-0005-0000-0000-0000D5000000}"/>
    <cellStyle name="Comma 2 2 10" xfId="195" xr:uid="{00000000-0005-0000-0000-0000D6000000}"/>
    <cellStyle name="Comma 2 2 10 2" xfId="196" xr:uid="{00000000-0005-0000-0000-0000D7000000}"/>
    <cellStyle name="Comma 2 2 11" xfId="197" xr:uid="{00000000-0005-0000-0000-0000D8000000}"/>
    <cellStyle name="Comma 2 2 2" xfId="198" xr:uid="{00000000-0005-0000-0000-0000D9000000}"/>
    <cellStyle name="Comma 2 2 2 2" xfId="199" xr:uid="{00000000-0005-0000-0000-0000DA000000}"/>
    <cellStyle name="Comma 2 2 2 2 2" xfId="200" xr:uid="{00000000-0005-0000-0000-0000DB000000}"/>
    <cellStyle name="Comma 2 2 2 2 2 2" xfId="201" xr:uid="{00000000-0005-0000-0000-0000DC000000}"/>
    <cellStyle name="Comma 2 2 2 2 2 2 2" xfId="202" xr:uid="{00000000-0005-0000-0000-0000DD000000}"/>
    <cellStyle name="Comma 2 2 2 2 2 2 2 2" xfId="203" xr:uid="{00000000-0005-0000-0000-0000DE000000}"/>
    <cellStyle name="Comma 2 2 2 2 2 2 2 2 2" xfId="204" xr:uid="{00000000-0005-0000-0000-0000DF000000}"/>
    <cellStyle name="Comma 2 2 2 2 2 2 2 3" xfId="205" xr:uid="{00000000-0005-0000-0000-0000E0000000}"/>
    <cellStyle name="Comma 2 2 2 2 2 2 3" xfId="206" xr:uid="{00000000-0005-0000-0000-0000E1000000}"/>
    <cellStyle name="Comma 2 2 2 2 2 2 4" xfId="207" xr:uid="{00000000-0005-0000-0000-0000E2000000}"/>
    <cellStyle name="Comma 2 2 2 2 2 2 4 2" xfId="208" xr:uid="{00000000-0005-0000-0000-0000E3000000}"/>
    <cellStyle name="Comma 2 2 2 2 2 2 5" xfId="209" xr:uid="{00000000-0005-0000-0000-0000E4000000}"/>
    <cellStyle name="Comma 2 2 2 2 2 3" xfId="210" xr:uid="{00000000-0005-0000-0000-0000E5000000}"/>
    <cellStyle name="Comma 2 2 2 2 2 3 2" xfId="211" xr:uid="{00000000-0005-0000-0000-0000E6000000}"/>
    <cellStyle name="Comma 2 2 2 2 2 3 2 2" xfId="212" xr:uid="{00000000-0005-0000-0000-0000E7000000}"/>
    <cellStyle name="Comma 2 2 2 2 2 3 3" xfId="213" xr:uid="{00000000-0005-0000-0000-0000E8000000}"/>
    <cellStyle name="Comma 2 2 2 2 2 4" xfId="214" xr:uid="{00000000-0005-0000-0000-0000E9000000}"/>
    <cellStyle name="Comma 2 2 2 2 2 5" xfId="215" xr:uid="{00000000-0005-0000-0000-0000EA000000}"/>
    <cellStyle name="Comma 2 2 2 2 2 5 2" xfId="216" xr:uid="{00000000-0005-0000-0000-0000EB000000}"/>
    <cellStyle name="Comma 2 2 2 2 2 6" xfId="217" xr:uid="{00000000-0005-0000-0000-0000EC000000}"/>
    <cellStyle name="Comma 2 2 2 2 3" xfId="218" xr:uid="{00000000-0005-0000-0000-0000ED000000}"/>
    <cellStyle name="Comma 2 2 2 2 3 2" xfId="219" xr:uid="{00000000-0005-0000-0000-0000EE000000}"/>
    <cellStyle name="Comma 2 2 2 2 3 2 2" xfId="220" xr:uid="{00000000-0005-0000-0000-0000EF000000}"/>
    <cellStyle name="Comma 2 2 2 2 3 2 2 2" xfId="221" xr:uid="{00000000-0005-0000-0000-0000F0000000}"/>
    <cellStyle name="Comma 2 2 2 2 3 2 3" xfId="222" xr:uid="{00000000-0005-0000-0000-0000F1000000}"/>
    <cellStyle name="Comma 2 2 2 2 3 3" xfId="223" xr:uid="{00000000-0005-0000-0000-0000F2000000}"/>
    <cellStyle name="Comma 2 2 2 2 3 4" xfId="224" xr:uid="{00000000-0005-0000-0000-0000F3000000}"/>
    <cellStyle name="Comma 2 2 2 2 3 4 2" xfId="225" xr:uid="{00000000-0005-0000-0000-0000F4000000}"/>
    <cellStyle name="Comma 2 2 2 2 3 5" xfId="226" xr:uid="{00000000-0005-0000-0000-0000F5000000}"/>
    <cellStyle name="Comma 2 2 2 2 4" xfId="227" xr:uid="{00000000-0005-0000-0000-0000F6000000}"/>
    <cellStyle name="Comma 2 2 2 2 4 2" xfId="228" xr:uid="{00000000-0005-0000-0000-0000F7000000}"/>
    <cellStyle name="Comma 2 2 2 2 4 2 2" xfId="229" xr:uid="{00000000-0005-0000-0000-0000F8000000}"/>
    <cellStyle name="Comma 2 2 2 2 4 3" xfId="230" xr:uid="{00000000-0005-0000-0000-0000F9000000}"/>
    <cellStyle name="Comma 2 2 2 2 5" xfId="231" xr:uid="{00000000-0005-0000-0000-0000FA000000}"/>
    <cellStyle name="Comma 2 2 2 2 6" xfId="232" xr:uid="{00000000-0005-0000-0000-0000FB000000}"/>
    <cellStyle name="Comma 2 2 2 2 6 2" xfId="233" xr:uid="{00000000-0005-0000-0000-0000FC000000}"/>
    <cellStyle name="Comma 2 2 2 2 7" xfId="234" xr:uid="{00000000-0005-0000-0000-0000FD000000}"/>
    <cellStyle name="Comma 2 2 2 3" xfId="235" xr:uid="{00000000-0005-0000-0000-0000FE000000}"/>
    <cellStyle name="Comma 2 2 2 3 2" xfId="236" xr:uid="{00000000-0005-0000-0000-0000FF000000}"/>
    <cellStyle name="Comma 2 2 2 3 2 2" xfId="237" xr:uid="{00000000-0005-0000-0000-000000010000}"/>
    <cellStyle name="Comma 2 2 2 3 2 2 2" xfId="238" xr:uid="{00000000-0005-0000-0000-000001010000}"/>
    <cellStyle name="Comma 2 2 2 3 2 2 2 2" xfId="239" xr:uid="{00000000-0005-0000-0000-000002010000}"/>
    <cellStyle name="Comma 2 2 2 3 2 2 3" xfId="240" xr:uid="{00000000-0005-0000-0000-000003010000}"/>
    <cellStyle name="Comma 2 2 2 3 2 3" xfId="241" xr:uid="{00000000-0005-0000-0000-000004010000}"/>
    <cellStyle name="Comma 2 2 2 3 2 4" xfId="242" xr:uid="{00000000-0005-0000-0000-000005010000}"/>
    <cellStyle name="Comma 2 2 2 3 2 4 2" xfId="243" xr:uid="{00000000-0005-0000-0000-000006010000}"/>
    <cellStyle name="Comma 2 2 2 3 2 5" xfId="244" xr:uid="{00000000-0005-0000-0000-000007010000}"/>
    <cellStyle name="Comma 2 2 2 3 3" xfId="245" xr:uid="{00000000-0005-0000-0000-000008010000}"/>
    <cellStyle name="Comma 2 2 2 3 3 2" xfId="246" xr:uid="{00000000-0005-0000-0000-000009010000}"/>
    <cellStyle name="Comma 2 2 2 3 3 2 2" xfId="247" xr:uid="{00000000-0005-0000-0000-00000A010000}"/>
    <cellStyle name="Comma 2 2 2 3 3 3" xfId="248" xr:uid="{00000000-0005-0000-0000-00000B010000}"/>
    <cellStyle name="Comma 2 2 2 3 4" xfId="249" xr:uid="{00000000-0005-0000-0000-00000C010000}"/>
    <cellStyle name="Comma 2 2 2 3 5" xfId="250" xr:uid="{00000000-0005-0000-0000-00000D010000}"/>
    <cellStyle name="Comma 2 2 2 3 5 2" xfId="251" xr:uid="{00000000-0005-0000-0000-00000E010000}"/>
    <cellStyle name="Comma 2 2 2 3 6" xfId="252" xr:uid="{00000000-0005-0000-0000-00000F010000}"/>
    <cellStyle name="Comma 2 2 2 4" xfId="253" xr:uid="{00000000-0005-0000-0000-000010010000}"/>
    <cellStyle name="Comma 2 2 2 4 2" xfId="254" xr:uid="{00000000-0005-0000-0000-000011010000}"/>
    <cellStyle name="Comma 2 2 2 4 2 2" xfId="255" xr:uid="{00000000-0005-0000-0000-000012010000}"/>
    <cellStyle name="Comma 2 2 2 4 2 2 2" xfId="256" xr:uid="{00000000-0005-0000-0000-000013010000}"/>
    <cellStyle name="Comma 2 2 2 4 2 3" xfId="257" xr:uid="{00000000-0005-0000-0000-000014010000}"/>
    <cellStyle name="Comma 2 2 2 4 3" xfId="258" xr:uid="{00000000-0005-0000-0000-000015010000}"/>
    <cellStyle name="Comma 2 2 2 4 4" xfId="259" xr:uid="{00000000-0005-0000-0000-000016010000}"/>
    <cellStyle name="Comma 2 2 2 4 4 2" xfId="260" xr:uid="{00000000-0005-0000-0000-000017010000}"/>
    <cellStyle name="Comma 2 2 2 4 5" xfId="261" xr:uid="{00000000-0005-0000-0000-000018010000}"/>
    <cellStyle name="Comma 2 2 2 5" xfId="262" xr:uid="{00000000-0005-0000-0000-000019010000}"/>
    <cellStyle name="Comma 2 2 2 5 2" xfId="263" xr:uid="{00000000-0005-0000-0000-00001A010000}"/>
    <cellStyle name="Comma 2 2 2 5 2 2" xfId="264" xr:uid="{00000000-0005-0000-0000-00001B010000}"/>
    <cellStyle name="Comma 2 2 2 5 3" xfId="265" xr:uid="{00000000-0005-0000-0000-00001C010000}"/>
    <cellStyle name="Comma 2 2 2 6" xfId="266" xr:uid="{00000000-0005-0000-0000-00001D010000}"/>
    <cellStyle name="Comma 2 2 2 7" xfId="267" xr:uid="{00000000-0005-0000-0000-00001E010000}"/>
    <cellStyle name="Comma 2 2 2 7 2" xfId="268" xr:uid="{00000000-0005-0000-0000-00001F010000}"/>
    <cellStyle name="Comma 2 2 2 8" xfId="269" xr:uid="{00000000-0005-0000-0000-000020010000}"/>
    <cellStyle name="Comma 2 2 3" xfId="270" xr:uid="{00000000-0005-0000-0000-000021010000}"/>
    <cellStyle name="Comma 2 2 3 2" xfId="271" xr:uid="{00000000-0005-0000-0000-000022010000}"/>
    <cellStyle name="Comma 2 2 3 2 2" xfId="272" xr:uid="{00000000-0005-0000-0000-000023010000}"/>
    <cellStyle name="Comma 2 2 3 2 2 2" xfId="273" xr:uid="{00000000-0005-0000-0000-000024010000}"/>
    <cellStyle name="Comma 2 2 3 2 2 2 2" xfId="274" xr:uid="{00000000-0005-0000-0000-000025010000}"/>
    <cellStyle name="Comma 2 2 3 2 2 2 2 2" xfId="275" xr:uid="{00000000-0005-0000-0000-000026010000}"/>
    <cellStyle name="Comma 2 2 3 2 2 2 2 2 2" xfId="276" xr:uid="{00000000-0005-0000-0000-000027010000}"/>
    <cellStyle name="Comma 2 2 3 2 2 2 2 3" xfId="277" xr:uid="{00000000-0005-0000-0000-000028010000}"/>
    <cellStyle name="Comma 2 2 3 2 2 2 3" xfId="278" xr:uid="{00000000-0005-0000-0000-000029010000}"/>
    <cellStyle name="Comma 2 2 3 2 2 2 4" xfId="279" xr:uid="{00000000-0005-0000-0000-00002A010000}"/>
    <cellStyle name="Comma 2 2 3 2 2 2 4 2" xfId="280" xr:uid="{00000000-0005-0000-0000-00002B010000}"/>
    <cellStyle name="Comma 2 2 3 2 2 2 5" xfId="281" xr:uid="{00000000-0005-0000-0000-00002C010000}"/>
    <cellStyle name="Comma 2 2 3 2 2 3" xfId="282" xr:uid="{00000000-0005-0000-0000-00002D010000}"/>
    <cellStyle name="Comma 2 2 3 2 2 3 2" xfId="283" xr:uid="{00000000-0005-0000-0000-00002E010000}"/>
    <cellStyle name="Comma 2 2 3 2 2 3 2 2" xfId="284" xr:uid="{00000000-0005-0000-0000-00002F010000}"/>
    <cellStyle name="Comma 2 2 3 2 2 3 3" xfId="285" xr:uid="{00000000-0005-0000-0000-000030010000}"/>
    <cellStyle name="Comma 2 2 3 2 2 4" xfId="286" xr:uid="{00000000-0005-0000-0000-000031010000}"/>
    <cellStyle name="Comma 2 2 3 2 2 5" xfId="287" xr:uid="{00000000-0005-0000-0000-000032010000}"/>
    <cellStyle name="Comma 2 2 3 2 2 5 2" xfId="288" xr:uid="{00000000-0005-0000-0000-000033010000}"/>
    <cellStyle name="Comma 2 2 3 2 2 6" xfId="289" xr:uid="{00000000-0005-0000-0000-000034010000}"/>
    <cellStyle name="Comma 2 2 3 2 3" xfId="290" xr:uid="{00000000-0005-0000-0000-000035010000}"/>
    <cellStyle name="Comma 2 2 3 2 3 2" xfId="291" xr:uid="{00000000-0005-0000-0000-000036010000}"/>
    <cellStyle name="Comma 2 2 3 2 3 2 2" xfId="292" xr:uid="{00000000-0005-0000-0000-000037010000}"/>
    <cellStyle name="Comma 2 2 3 2 3 2 2 2" xfId="293" xr:uid="{00000000-0005-0000-0000-000038010000}"/>
    <cellStyle name="Comma 2 2 3 2 3 2 3" xfId="294" xr:uid="{00000000-0005-0000-0000-000039010000}"/>
    <cellStyle name="Comma 2 2 3 2 3 3" xfId="295" xr:uid="{00000000-0005-0000-0000-00003A010000}"/>
    <cellStyle name="Comma 2 2 3 2 3 4" xfId="296" xr:uid="{00000000-0005-0000-0000-00003B010000}"/>
    <cellStyle name="Comma 2 2 3 2 3 4 2" xfId="297" xr:uid="{00000000-0005-0000-0000-00003C010000}"/>
    <cellStyle name="Comma 2 2 3 2 3 5" xfId="298" xr:uid="{00000000-0005-0000-0000-00003D010000}"/>
    <cellStyle name="Comma 2 2 3 2 4" xfId="299" xr:uid="{00000000-0005-0000-0000-00003E010000}"/>
    <cellStyle name="Comma 2 2 3 2 4 2" xfId="300" xr:uid="{00000000-0005-0000-0000-00003F010000}"/>
    <cellStyle name="Comma 2 2 3 2 4 2 2" xfId="301" xr:uid="{00000000-0005-0000-0000-000040010000}"/>
    <cellStyle name="Comma 2 2 3 2 4 3" xfId="302" xr:uid="{00000000-0005-0000-0000-000041010000}"/>
    <cellStyle name="Comma 2 2 3 2 5" xfId="303" xr:uid="{00000000-0005-0000-0000-000042010000}"/>
    <cellStyle name="Comma 2 2 3 2 6" xfId="304" xr:uid="{00000000-0005-0000-0000-000043010000}"/>
    <cellStyle name="Comma 2 2 3 2 6 2" xfId="305" xr:uid="{00000000-0005-0000-0000-000044010000}"/>
    <cellStyle name="Comma 2 2 3 2 7" xfId="306" xr:uid="{00000000-0005-0000-0000-000045010000}"/>
    <cellStyle name="Comma 2 2 3 3" xfId="307" xr:uid="{00000000-0005-0000-0000-000046010000}"/>
    <cellStyle name="Comma 2 2 3 3 2" xfId="308" xr:uid="{00000000-0005-0000-0000-000047010000}"/>
    <cellStyle name="Comma 2 2 3 3 2 2" xfId="309" xr:uid="{00000000-0005-0000-0000-000048010000}"/>
    <cellStyle name="Comma 2 2 3 3 2 2 2" xfId="310" xr:uid="{00000000-0005-0000-0000-000049010000}"/>
    <cellStyle name="Comma 2 2 3 3 2 2 2 2" xfId="311" xr:uid="{00000000-0005-0000-0000-00004A010000}"/>
    <cellStyle name="Comma 2 2 3 3 2 2 3" xfId="312" xr:uid="{00000000-0005-0000-0000-00004B010000}"/>
    <cellStyle name="Comma 2 2 3 3 2 3" xfId="313" xr:uid="{00000000-0005-0000-0000-00004C010000}"/>
    <cellStyle name="Comma 2 2 3 3 2 4" xfId="314" xr:uid="{00000000-0005-0000-0000-00004D010000}"/>
    <cellStyle name="Comma 2 2 3 3 2 4 2" xfId="315" xr:uid="{00000000-0005-0000-0000-00004E010000}"/>
    <cellStyle name="Comma 2 2 3 3 2 5" xfId="316" xr:uid="{00000000-0005-0000-0000-00004F010000}"/>
    <cellStyle name="Comma 2 2 3 3 3" xfId="317" xr:uid="{00000000-0005-0000-0000-000050010000}"/>
    <cellStyle name="Comma 2 2 3 3 3 2" xfId="318" xr:uid="{00000000-0005-0000-0000-000051010000}"/>
    <cellStyle name="Comma 2 2 3 3 3 2 2" xfId="319" xr:uid="{00000000-0005-0000-0000-000052010000}"/>
    <cellStyle name="Comma 2 2 3 3 3 3" xfId="320" xr:uid="{00000000-0005-0000-0000-000053010000}"/>
    <cellStyle name="Comma 2 2 3 3 4" xfId="321" xr:uid="{00000000-0005-0000-0000-000054010000}"/>
    <cellStyle name="Comma 2 2 3 3 5" xfId="322" xr:uid="{00000000-0005-0000-0000-000055010000}"/>
    <cellStyle name="Comma 2 2 3 3 5 2" xfId="323" xr:uid="{00000000-0005-0000-0000-000056010000}"/>
    <cellStyle name="Comma 2 2 3 3 6" xfId="324" xr:uid="{00000000-0005-0000-0000-000057010000}"/>
    <cellStyle name="Comma 2 2 3 4" xfId="325" xr:uid="{00000000-0005-0000-0000-000058010000}"/>
    <cellStyle name="Comma 2 2 3 4 2" xfId="326" xr:uid="{00000000-0005-0000-0000-000059010000}"/>
    <cellStyle name="Comma 2 2 3 4 2 2" xfId="327" xr:uid="{00000000-0005-0000-0000-00005A010000}"/>
    <cellStyle name="Comma 2 2 3 4 2 2 2" xfId="328" xr:uid="{00000000-0005-0000-0000-00005B010000}"/>
    <cellStyle name="Comma 2 2 3 4 2 3" xfId="329" xr:uid="{00000000-0005-0000-0000-00005C010000}"/>
    <cellStyle name="Comma 2 2 3 4 3" xfId="330" xr:uid="{00000000-0005-0000-0000-00005D010000}"/>
    <cellStyle name="Comma 2 2 3 4 4" xfId="331" xr:uid="{00000000-0005-0000-0000-00005E010000}"/>
    <cellStyle name="Comma 2 2 3 4 4 2" xfId="332" xr:uid="{00000000-0005-0000-0000-00005F010000}"/>
    <cellStyle name="Comma 2 2 3 4 5" xfId="333" xr:uid="{00000000-0005-0000-0000-000060010000}"/>
    <cellStyle name="Comma 2 2 3 5" xfId="334" xr:uid="{00000000-0005-0000-0000-000061010000}"/>
    <cellStyle name="Comma 2 2 3 5 2" xfId="335" xr:uid="{00000000-0005-0000-0000-000062010000}"/>
    <cellStyle name="Comma 2 2 3 5 2 2" xfId="336" xr:uid="{00000000-0005-0000-0000-000063010000}"/>
    <cellStyle name="Comma 2 2 3 5 3" xfId="337" xr:uid="{00000000-0005-0000-0000-000064010000}"/>
    <cellStyle name="Comma 2 2 3 6" xfId="338" xr:uid="{00000000-0005-0000-0000-000065010000}"/>
    <cellStyle name="Comma 2 2 3 7" xfId="339" xr:uid="{00000000-0005-0000-0000-000066010000}"/>
    <cellStyle name="Comma 2 2 3 7 2" xfId="340" xr:uid="{00000000-0005-0000-0000-000067010000}"/>
    <cellStyle name="Comma 2 2 3 8" xfId="341" xr:uid="{00000000-0005-0000-0000-000068010000}"/>
    <cellStyle name="Comma 2 2 4" xfId="342" xr:uid="{00000000-0005-0000-0000-000069010000}"/>
    <cellStyle name="Comma 2 2 4 2" xfId="343" xr:uid="{00000000-0005-0000-0000-00006A010000}"/>
    <cellStyle name="Comma 2 2 4 2 2" xfId="344" xr:uid="{00000000-0005-0000-0000-00006B010000}"/>
    <cellStyle name="Comma 2 2 4 2 2 2" xfId="345" xr:uid="{00000000-0005-0000-0000-00006C010000}"/>
    <cellStyle name="Comma 2 2 4 2 2 2 2" xfId="346" xr:uid="{00000000-0005-0000-0000-00006D010000}"/>
    <cellStyle name="Comma 2 2 4 2 2 2 2 2" xfId="347" xr:uid="{00000000-0005-0000-0000-00006E010000}"/>
    <cellStyle name="Comma 2 2 4 2 2 2 2 2 2" xfId="348" xr:uid="{00000000-0005-0000-0000-00006F010000}"/>
    <cellStyle name="Comma 2 2 4 2 2 2 2 3" xfId="349" xr:uid="{00000000-0005-0000-0000-000070010000}"/>
    <cellStyle name="Comma 2 2 4 2 2 2 3" xfId="350" xr:uid="{00000000-0005-0000-0000-000071010000}"/>
    <cellStyle name="Comma 2 2 4 2 2 2 4" xfId="351" xr:uid="{00000000-0005-0000-0000-000072010000}"/>
    <cellStyle name="Comma 2 2 4 2 2 2 4 2" xfId="352" xr:uid="{00000000-0005-0000-0000-000073010000}"/>
    <cellStyle name="Comma 2 2 4 2 2 2 5" xfId="353" xr:uid="{00000000-0005-0000-0000-000074010000}"/>
    <cellStyle name="Comma 2 2 4 2 2 3" xfId="354" xr:uid="{00000000-0005-0000-0000-000075010000}"/>
    <cellStyle name="Comma 2 2 4 2 2 3 2" xfId="355" xr:uid="{00000000-0005-0000-0000-000076010000}"/>
    <cellStyle name="Comma 2 2 4 2 2 3 2 2" xfId="356" xr:uid="{00000000-0005-0000-0000-000077010000}"/>
    <cellStyle name="Comma 2 2 4 2 2 3 3" xfId="357" xr:uid="{00000000-0005-0000-0000-000078010000}"/>
    <cellStyle name="Comma 2 2 4 2 2 4" xfId="358" xr:uid="{00000000-0005-0000-0000-000079010000}"/>
    <cellStyle name="Comma 2 2 4 2 2 5" xfId="359" xr:uid="{00000000-0005-0000-0000-00007A010000}"/>
    <cellStyle name="Comma 2 2 4 2 2 5 2" xfId="360" xr:uid="{00000000-0005-0000-0000-00007B010000}"/>
    <cellStyle name="Comma 2 2 4 2 2 6" xfId="361" xr:uid="{00000000-0005-0000-0000-00007C010000}"/>
    <cellStyle name="Comma 2 2 4 2 3" xfId="362" xr:uid="{00000000-0005-0000-0000-00007D010000}"/>
    <cellStyle name="Comma 2 2 4 2 3 2" xfId="363" xr:uid="{00000000-0005-0000-0000-00007E010000}"/>
    <cellStyle name="Comma 2 2 4 2 3 2 2" xfId="364" xr:uid="{00000000-0005-0000-0000-00007F010000}"/>
    <cellStyle name="Comma 2 2 4 2 3 2 2 2" xfId="365" xr:uid="{00000000-0005-0000-0000-000080010000}"/>
    <cellStyle name="Comma 2 2 4 2 3 2 3" xfId="366" xr:uid="{00000000-0005-0000-0000-000081010000}"/>
    <cellStyle name="Comma 2 2 4 2 3 3" xfId="367" xr:uid="{00000000-0005-0000-0000-000082010000}"/>
    <cellStyle name="Comma 2 2 4 2 3 4" xfId="368" xr:uid="{00000000-0005-0000-0000-000083010000}"/>
    <cellStyle name="Comma 2 2 4 2 3 4 2" xfId="369" xr:uid="{00000000-0005-0000-0000-000084010000}"/>
    <cellStyle name="Comma 2 2 4 2 3 5" xfId="370" xr:uid="{00000000-0005-0000-0000-000085010000}"/>
    <cellStyle name="Comma 2 2 4 2 4" xfId="371" xr:uid="{00000000-0005-0000-0000-000086010000}"/>
    <cellStyle name="Comma 2 2 4 2 4 2" xfId="372" xr:uid="{00000000-0005-0000-0000-000087010000}"/>
    <cellStyle name="Comma 2 2 4 2 4 2 2" xfId="373" xr:uid="{00000000-0005-0000-0000-000088010000}"/>
    <cellStyle name="Comma 2 2 4 2 4 3" xfId="374" xr:uid="{00000000-0005-0000-0000-000089010000}"/>
    <cellStyle name="Comma 2 2 4 2 5" xfId="375" xr:uid="{00000000-0005-0000-0000-00008A010000}"/>
    <cellStyle name="Comma 2 2 4 2 6" xfId="376" xr:uid="{00000000-0005-0000-0000-00008B010000}"/>
    <cellStyle name="Comma 2 2 4 2 6 2" xfId="377" xr:uid="{00000000-0005-0000-0000-00008C010000}"/>
    <cellStyle name="Comma 2 2 4 2 7" xfId="378" xr:uid="{00000000-0005-0000-0000-00008D010000}"/>
    <cellStyle name="Comma 2 2 4 3" xfId="379" xr:uid="{00000000-0005-0000-0000-00008E010000}"/>
    <cellStyle name="Comma 2 2 4 3 2" xfId="380" xr:uid="{00000000-0005-0000-0000-00008F010000}"/>
    <cellStyle name="Comma 2 2 4 3 2 2" xfId="381" xr:uid="{00000000-0005-0000-0000-000090010000}"/>
    <cellStyle name="Comma 2 2 4 3 2 2 2" xfId="382" xr:uid="{00000000-0005-0000-0000-000091010000}"/>
    <cellStyle name="Comma 2 2 4 3 2 2 2 2" xfId="383" xr:uid="{00000000-0005-0000-0000-000092010000}"/>
    <cellStyle name="Comma 2 2 4 3 2 2 3" xfId="384" xr:uid="{00000000-0005-0000-0000-000093010000}"/>
    <cellStyle name="Comma 2 2 4 3 2 3" xfId="385" xr:uid="{00000000-0005-0000-0000-000094010000}"/>
    <cellStyle name="Comma 2 2 4 3 2 4" xfId="386" xr:uid="{00000000-0005-0000-0000-000095010000}"/>
    <cellStyle name="Comma 2 2 4 3 2 4 2" xfId="387" xr:uid="{00000000-0005-0000-0000-000096010000}"/>
    <cellStyle name="Comma 2 2 4 3 2 5" xfId="388" xr:uid="{00000000-0005-0000-0000-000097010000}"/>
    <cellStyle name="Comma 2 2 4 3 3" xfId="389" xr:uid="{00000000-0005-0000-0000-000098010000}"/>
    <cellStyle name="Comma 2 2 4 3 3 2" xfId="390" xr:uid="{00000000-0005-0000-0000-000099010000}"/>
    <cellStyle name="Comma 2 2 4 3 3 2 2" xfId="391" xr:uid="{00000000-0005-0000-0000-00009A010000}"/>
    <cellStyle name="Comma 2 2 4 3 3 3" xfId="392" xr:uid="{00000000-0005-0000-0000-00009B010000}"/>
    <cellStyle name="Comma 2 2 4 3 4" xfId="393" xr:uid="{00000000-0005-0000-0000-00009C010000}"/>
    <cellStyle name="Comma 2 2 4 3 5" xfId="394" xr:uid="{00000000-0005-0000-0000-00009D010000}"/>
    <cellStyle name="Comma 2 2 4 3 5 2" xfId="395" xr:uid="{00000000-0005-0000-0000-00009E010000}"/>
    <cellStyle name="Comma 2 2 4 3 6" xfId="396" xr:uid="{00000000-0005-0000-0000-00009F010000}"/>
    <cellStyle name="Comma 2 2 4 4" xfId="397" xr:uid="{00000000-0005-0000-0000-0000A0010000}"/>
    <cellStyle name="Comma 2 2 4 4 2" xfId="398" xr:uid="{00000000-0005-0000-0000-0000A1010000}"/>
    <cellStyle name="Comma 2 2 4 4 2 2" xfId="399" xr:uid="{00000000-0005-0000-0000-0000A2010000}"/>
    <cellStyle name="Comma 2 2 4 4 2 2 2" xfId="400" xr:uid="{00000000-0005-0000-0000-0000A3010000}"/>
    <cellStyle name="Comma 2 2 4 4 2 3" xfId="401" xr:uid="{00000000-0005-0000-0000-0000A4010000}"/>
    <cellStyle name="Comma 2 2 4 4 3" xfId="402" xr:uid="{00000000-0005-0000-0000-0000A5010000}"/>
    <cellStyle name="Comma 2 2 4 4 4" xfId="403" xr:uid="{00000000-0005-0000-0000-0000A6010000}"/>
    <cellStyle name="Comma 2 2 4 4 4 2" xfId="404" xr:uid="{00000000-0005-0000-0000-0000A7010000}"/>
    <cellStyle name="Comma 2 2 4 4 5" xfId="405" xr:uid="{00000000-0005-0000-0000-0000A8010000}"/>
    <cellStyle name="Comma 2 2 4 5" xfId="406" xr:uid="{00000000-0005-0000-0000-0000A9010000}"/>
    <cellStyle name="Comma 2 2 4 5 2" xfId="407" xr:uid="{00000000-0005-0000-0000-0000AA010000}"/>
    <cellStyle name="Comma 2 2 4 5 2 2" xfId="408" xr:uid="{00000000-0005-0000-0000-0000AB010000}"/>
    <cellStyle name="Comma 2 2 4 5 3" xfId="409" xr:uid="{00000000-0005-0000-0000-0000AC010000}"/>
    <cellStyle name="Comma 2 2 4 6" xfId="410" xr:uid="{00000000-0005-0000-0000-0000AD010000}"/>
    <cellStyle name="Comma 2 2 4 7" xfId="411" xr:uid="{00000000-0005-0000-0000-0000AE010000}"/>
    <cellStyle name="Comma 2 2 4 7 2" xfId="412" xr:uid="{00000000-0005-0000-0000-0000AF010000}"/>
    <cellStyle name="Comma 2 2 4 8" xfId="413" xr:uid="{00000000-0005-0000-0000-0000B0010000}"/>
    <cellStyle name="Comma 2 2 5" xfId="414" xr:uid="{00000000-0005-0000-0000-0000B1010000}"/>
    <cellStyle name="Comma 2 2 5 2" xfId="415" xr:uid="{00000000-0005-0000-0000-0000B2010000}"/>
    <cellStyle name="Comma 2 2 5 2 2" xfId="416" xr:uid="{00000000-0005-0000-0000-0000B3010000}"/>
    <cellStyle name="Comma 2 2 5 2 2 2" xfId="417" xr:uid="{00000000-0005-0000-0000-0000B4010000}"/>
    <cellStyle name="Comma 2 2 5 2 2 2 2" xfId="418" xr:uid="{00000000-0005-0000-0000-0000B5010000}"/>
    <cellStyle name="Comma 2 2 5 2 2 2 2 2" xfId="419" xr:uid="{00000000-0005-0000-0000-0000B6010000}"/>
    <cellStyle name="Comma 2 2 5 2 2 2 3" xfId="420" xr:uid="{00000000-0005-0000-0000-0000B7010000}"/>
    <cellStyle name="Comma 2 2 5 2 2 3" xfId="421" xr:uid="{00000000-0005-0000-0000-0000B8010000}"/>
    <cellStyle name="Comma 2 2 5 2 2 4" xfId="422" xr:uid="{00000000-0005-0000-0000-0000B9010000}"/>
    <cellStyle name="Comma 2 2 5 2 2 4 2" xfId="423" xr:uid="{00000000-0005-0000-0000-0000BA010000}"/>
    <cellStyle name="Comma 2 2 5 2 2 5" xfId="424" xr:uid="{00000000-0005-0000-0000-0000BB010000}"/>
    <cellStyle name="Comma 2 2 5 2 3" xfId="425" xr:uid="{00000000-0005-0000-0000-0000BC010000}"/>
    <cellStyle name="Comma 2 2 5 2 3 2" xfId="426" xr:uid="{00000000-0005-0000-0000-0000BD010000}"/>
    <cellStyle name="Comma 2 2 5 2 3 2 2" xfId="427" xr:uid="{00000000-0005-0000-0000-0000BE010000}"/>
    <cellStyle name="Comma 2 2 5 2 3 3" xfId="428" xr:uid="{00000000-0005-0000-0000-0000BF010000}"/>
    <cellStyle name="Comma 2 2 5 2 4" xfId="429" xr:uid="{00000000-0005-0000-0000-0000C0010000}"/>
    <cellStyle name="Comma 2 2 5 2 5" xfId="430" xr:uid="{00000000-0005-0000-0000-0000C1010000}"/>
    <cellStyle name="Comma 2 2 5 2 5 2" xfId="431" xr:uid="{00000000-0005-0000-0000-0000C2010000}"/>
    <cellStyle name="Comma 2 2 5 2 6" xfId="432" xr:uid="{00000000-0005-0000-0000-0000C3010000}"/>
    <cellStyle name="Comma 2 2 5 3" xfId="433" xr:uid="{00000000-0005-0000-0000-0000C4010000}"/>
    <cellStyle name="Comma 2 2 5 3 2" xfId="434" xr:uid="{00000000-0005-0000-0000-0000C5010000}"/>
    <cellStyle name="Comma 2 2 5 3 2 2" xfId="435" xr:uid="{00000000-0005-0000-0000-0000C6010000}"/>
    <cellStyle name="Comma 2 2 5 3 2 2 2" xfId="436" xr:uid="{00000000-0005-0000-0000-0000C7010000}"/>
    <cellStyle name="Comma 2 2 5 3 2 3" xfId="437" xr:uid="{00000000-0005-0000-0000-0000C8010000}"/>
    <cellStyle name="Comma 2 2 5 3 3" xfId="438" xr:uid="{00000000-0005-0000-0000-0000C9010000}"/>
    <cellStyle name="Comma 2 2 5 3 4" xfId="439" xr:uid="{00000000-0005-0000-0000-0000CA010000}"/>
    <cellStyle name="Comma 2 2 5 3 4 2" xfId="440" xr:uid="{00000000-0005-0000-0000-0000CB010000}"/>
    <cellStyle name="Comma 2 2 5 3 5" xfId="441" xr:uid="{00000000-0005-0000-0000-0000CC010000}"/>
    <cellStyle name="Comma 2 2 5 4" xfId="442" xr:uid="{00000000-0005-0000-0000-0000CD010000}"/>
    <cellStyle name="Comma 2 2 5 4 2" xfId="443" xr:uid="{00000000-0005-0000-0000-0000CE010000}"/>
    <cellStyle name="Comma 2 2 5 4 2 2" xfId="444" xr:uid="{00000000-0005-0000-0000-0000CF010000}"/>
    <cellStyle name="Comma 2 2 5 4 3" xfId="445" xr:uid="{00000000-0005-0000-0000-0000D0010000}"/>
    <cellStyle name="Comma 2 2 5 5" xfId="446" xr:uid="{00000000-0005-0000-0000-0000D1010000}"/>
    <cellStyle name="Comma 2 2 5 6" xfId="447" xr:uid="{00000000-0005-0000-0000-0000D2010000}"/>
    <cellStyle name="Comma 2 2 5 6 2" xfId="448" xr:uid="{00000000-0005-0000-0000-0000D3010000}"/>
    <cellStyle name="Comma 2 2 5 7" xfId="449" xr:uid="{00000000-0005-0000-0000-0000D4010000}"/>
    <cellStyle name="Comma 2 2 6" xfId="450" xr:uid="{00000000-0005-0000-0000-0000D5010000}"/>
    <cellStyle name="Comma 2 2 6 2" xfId="451" xr:uid="{00000000-0005-0000-0000-0000D6010000}"/>
    <cellStyle name="Comma 2 2 6 2 2" xfId="452" xr:uid="{00000000-0005-0000-0000-0000D7010000}"/>
    <cellStyle name="Comma 2 2 6 2 2 2" xfId="453" xr:uid="{00000000-0005-0000-0000-0000D8010000}"/>
    <cellStyle name="Comma 2 2 6 2 2 2 2" xfId="454" xr:uid="{00000000-0005-0000-0000-0000D9010000}"/>
    <cellStyle name="Comma 2 2 6 2 2 3" xfId="455" xr:uid="{00000000-0005-0000-0000-0000DA010000}"/>
    <cellStyle name="Comma 2 2 6 2 3" xfId="456" xr:uid="{00000000-0005-0000-0000-0000DB010000}"/>
    <cellStyle name="Comma 2 2 6 2 4" xfId="457" xr:uid="{00000000-0005-0000-0000-0000DC010000}"/>
    <cellStyle name="Comma 2 2 6 2 4 2" xfId="458" xr:uid="{00000000-0005-0000-0000-0000DD010000}"/>
    <cellStyle name="Comma 2 2 6 2 5" xfId="459" xr:uid="{00000000-0005-0000-0000-0000DE010000}"/>
    <cellStyle name="Comma 2 2 6 3" xfId="460" xr:uid="{00000000-0005-0000-0000-0000DF010000}"/>
    <cellStyle name="Comma 2 2 6 3 2" xfId="461" xr:uid="{00000000-0005-0000-0000-0000E0010000}"/>
    <cellStyle name="Comma 2 2 6 3 2 2" xfId="462" xr:uid="{00000000-0005-0000-0000-0000E1010000}"/>
    <cellStyle name="Comma 2 2 6 3 3" xfId="463" xr:uid="{00000000-0005-0000-0000-0000E2010000}"/>
    <cellStyle name="Comma 2 2 6 4" xfId="464" xr:uid="{00000000-0005-0000-0000-0000E3010000}"/>
    <cellStyle name="Comma 2 2 6 5" xfId="465" xr:uid="{00000000-0005-0000-0000-0000E4010000}"/>
    <cellStyle name="Comma 2 2 6 5 2" xfId="466" xr:uid="{00000000-0005-0000-0000-0000E5010000}"/>
    <cellStyle name="Comma 2 2 6 6" xfId="467" xr:uid="{00000000-0005-0000-0000-0000E6010000}"/>
    <cellStyle name="Comma 2 2 7" xfId="468" xr:uid="{00000000-0005-0000-0000-0000E7010000}"/>
    <cellStyle name="Comma 2 2 7 2" xfId="469" xr:uid="{00000000-0005-0000-0000-0000E8010000}"/>
    <cellStyle name="Comma 2 2 7 2 2" xfId="470" xr:uid="{00000000-0005-0000-0000-0000E9010000}"/>
    <cellStyle name="Comma 2 2 7 2 2 2" xfId="471" xr:uid="{00000000-0005-0000-0000-0000EA010000}"/>
    <cellStyle name="Comma 2 2 7 2 3" xfId="472" xr:uid="{00000000-0005-0000-0000-0000EB010000}"/>
    <cellStyle name="Comma 2 2 7 3" xfId="473" xr:uid="{00000000-0005-0000-0000-0000EC010000}"/>
    <cellStyle name="Comma 2 2 7 4" xfId="474" xr:uid="{00000000-0005-0000-0000-0000ED010000}"/>
    <cellStyle name="Comma 2 2 7 4 2" xfId="475" xr:uid="{00000000-0005-0000-0000-0000EE010000}"/>
    <cellStyle name="Comma 2 2 7 5" xfId="476" xr:uid="{00000000-0005-0000-0000-0000EF010000}"/>
    <cellStyle name="Comma 2 2 8" xfId="477" xr:uid="{00000000-0005-0000-0000-0000F0010000}"/>
    <cellStyle name="Comma 2 2 8 2" xfId="478" xr:uid="{00000000-0005-0000-0000-0000F1010000}"/>
    <cellStyle name="Comma 2 2 8 2 2" xfId="479" xr:uid="{00000000-0005-0000-0000-0000F2010000}"/>
    <cellStyle name="Comma 2 2 8 3" xfId="480" xr:uid="{00000000-0005-0000-0000-0000F3010000}"/>
    <cellStyle name="Comma 2 2 9" xfId="481" xr:uid="{00000000-0005-0000-0000-0000F4010000}"/>
    <cellStyle name="Comma 2 3" xfId="482" xr:uid="{00000000-0005-0000-0000-0000F5010000}"/>
    <cellStyle name="Comma 2 3 2" xfId="483" xr:uid="{00000000-0005-0000-0000-0000F6010000}"/>
    <cellStyle name="Comma 2 3 2 2" xfId="484" xr:uid="{00000000-0005-0000-0000-0000F7010000}"/>
    <cellStyle name="Comma 2 3 2 2 2" xfId="485" xr:uid="{00000000-0005-0000-0000-0000F8010000}"/>
    <cellStyle name="Comma 2 3 2 2 2 2" xfId="486" xr:uid="{00000000-0005-0000-0000-0000F9010000}"/>
    <cellStyle name="Comma 2 3 2 2 2 2 2" xfId="487" xr:uid="{00000000-0005-0000-0000-0000FA010000}"/>
    <cellStyle name="Comma 2 3 2 2 2 2 2 2" xfId="488" xr:uid="{00000000-0005-0000-0000-0000FB010000}"/>
    <cellStyle name="Comma 2 3 2 2 2 2 3" xfId="489" xr:uid="{00000000-0005-0000-0000-0000FC010000}"/>
    <cellStyle name="Comma 2 3 2 2 2 3" xfId="490" xr:uid="{00000000-0005-0000-0000-0000FD010000}"/>
    <cellStyle name="Comma 2 3 2 2 2 4" xfId="491" xr:uid="{00000000-0005-0000-0000-0000FE010000}"/>
    <cellStyle name="Comma 2 3 2 2 2 4 2" xfId="492" xr:uid="{00000000-0005-0000-0000-0000FF010000}"/>
    <cellStyle name="Comma 2 3 2 2 2 5" xfId="493" xr:uid="{00000000-0005-0000-0000-000000020000}"/>
    <cellStyle name="Comma 2 3 2 2 3" xfId="494" xr:uid="{00000000-0005-0000-0000-000001020000}"/>
    <cellStyle name="Comma 2 3 2 2 3 2" xfId="495" xr:uid="{00000000-0005-0000-0000-000002020000}"/>
    <cellStyle name="Comma 2 3 2 2 3 2 2" xfId="496" xr:uid="{00000000-0005-0000-0000-000003020000}"/>
    <cellStyle name="Comma 2 3 2 2 3 3" xfId="497" xr:uid="{00000000-0005-0000-0000-000004020000}"/>
    <cellStyle name="Comma 2 3 2 2 4" xfId="498" xr:uid="{00000000-0005-0000-0000-000005020000}"/>
    <cellStyle name="Comma 2 3 2 2 5" xfId="499" xr:uid="{00000000-0005-0000-0000-000006020000}"/>
    <cellStyle name="Comma 2 3 2 2 5 2" xfId="500" xr:uid="{00000000-0005-0000-0000-000007020000}"/>
    <cellStyle name="Comma 2 3 2 2 6" xfId="501" xr:uid="{00000000-0005-0000-0000-000008020000}"/>
    <cellStyle name="Comma 2 3 2 3" xfId="502" xr:uid="{00000000-0005-0000-0000-000009020000}"/>
    <cellStyle name="Comma 2 3 2 3 2" xfId="503" xr:uid="{00000000-0005-0000-0000-00000A020000}"/>
    <cellStyle name="Comma 2 3 2 3 2 2" xfId="504" xr:uid="{00000000-0005-0000-0000-00000B020000}"/>
    <cellStyle name="Comma 2 3 2 3 2 2 2" xfId="505" xr:uid="{00000000-0005-0000-0000-00000C020000}"/>
    <cellStyle name="Comma 2 3 2 3 2 3" xfId="506" xr:uid="{00000000-0005-0000-0000-00000D020000}"/>
    <cellStyle name="Comma 2 3 2 3 3" xfId="507" xr:uid="{00000000-0005-0000-0000-00000E020000}"/>
    <cellStyle name="Comma 2 3 2 3 4" xfId="508" xr:uid="{00000000-0005-0000-0000-00000F020000}"/>
    <cellStyle name="Comma 2 3 2 3 4 2" xfId="509" xr:uid="{00000000-0005-0000-0000-000010020000}"/>
    <cellStyle name="Comma 2 3 2 3 5" xfId="510" xr:uid="{00000000-0005-0000-0000-000011020000}"/>
    <cellStyle name="Comma 2 3 2 4" xfId="511" xr:uid="{00000000-0005-0000-0000-000012020000}"/>
    <cellStyle name="Comma 2 3 2 4 2" xfId="512" xr:uid="{00000000-0005-0000-0000-000013020000}"/>
    <cellStyle name="Comma 2 3 2 4 2 2" xfId="513" xr:uid="{00000000-0005-0000-0000-000014020000}"/>
    <cellStyle name="Comma 2 3 2 4 3" xfId="514" xr:uid="{00000000-0005-0000-0000-000015020000}"/>
    <cellStyle name="Comma 2 3 2 5" xfId="515" xr:uid="{00000000-0005-0000-0000-000016020000}"/>
    <cellStyle name="Comma 2 3 2 6" xfId="516" xr:uid="{00000000-0005-0000-0000-000017020000}"/>
    <cellStyle name="Comma 2 3 2 6 2" xfId="517" xr:uid="{00000000-0005-0000-0000-000018020000}"/>
    <cellStyle name="Comma 2 3 2 7" xfId="518" xr:uid="{00000000-0005-0000-0000-000019020000}"/>
    <cellStyle name="Comma 2 3 3" xfId="519" xr:uid="{00000000-0005-0000-0000-00001A020000}"/>
    <cellStyle name="Comma 2 3 3 2" xfId="520" xr:uid="{00000000-0005-0000-0000-00001B020000}"/>
    <cellStyle name="Comma 2 3 3 2 2" xfId="521" xr:uid="{00000000-0005-0000-0000-00001C020000}"/>
    <cellStyle name="Comma 2 3 3 2 2 2" xfId="522" xr:uid="{00000000-0005-0000-0000-00001D020000}"/>
    <cellStyle name="Comma 2 3 3 2 2 2 2" xfId="523" xr:uid="{00000000-0005-0000-0000-00001E020000}"/>
    <cellStyle name="Comma 2 3 3 2 2 3" xfId="524" xr:uid="{00000000-0005-0000-0000-00001F020000}"/>
    <cellStyle name="Comma 2 3 3 2 3" xfId="525" xr:uid="{00000000-0005-0000-0000-000020020000}"/>
    <cellStyle name="Comma 2 3 3 2 4" xfId="526" xr:uid="{00000000-0005-0000-0000-000021020000}"/>
    <cellStyle name="Comma 2 3 3 2 4 2" xfId="527" xr:uid="{00000000-0005-0000-0000-000022020000}"/>
    <cellStyle name="Comma 2 3 3 2 5" xfId="528" xr:uid="{00000000-0005-0000-0000-000023020000}"/>
    <cellStyle name="Comma 2 3 3 3" xfId="529" xr:uid="{00000000-0005-0000-0000-000024020000}"/>
    <cellStyle name="Comma 2 3 3 3 2" xfId="530" xr:uid="{00000000-0005-0000-0000-000025020000}"/>
    <cellStyle name="Comma 2 3 3 3 2 2" xfId="531" xr:uid="{00000000-0005-0000-0000-000026020000}"/>
    <cellStyle name="Comma 2 3 3 3 3" xfId="532" xr:uid="{00000000-0005-0000-0000-000027020000}"/>
    <cellStyle name="Comma 2 3 3 4" xfId="533" xr:uid="{00000000-0005-0000-0000-000028020000}"/>
    <cellStyle name="Comma 2 3 3 5" xfId="534" xr:uid="{00000000-0005-0000-0000-000029020000}"/>
    <cellStyle name="Comma 2 3 3 5 2" xfId="535" xr:uid="{00000000-0005-0000-0000-00002A020000}"/>
    <cellStyle name="Comma 2 3 3 6" xfId="536" xr:uid="{00000000-0005-0000-0000-00002B020000}"/>
    <cellStyle name="Comma 2 3 4" xfId="537" xr:uid="{00000000-0005-0000-0000-00002C020000}"/>
    <cellStyle name="Comma 2 3 4 2" xfId="538" xr:uid="{00000000-0005-0000-0000-00002D020000}"/>
    <cellStyle name="Comma 2 3 4 2 2" xfId="539" xr:uid="{00000000-0005-0000-0000-00002E020000}"/>
    <cellStyle name="Comma 2 3 4 2 2 2" xfId="540" xr:uid="{00000000-0005-0000-0000-00002F020000}"/>
    <cellStyle name="Comma 2 3 4 2 3" xfId="541" xr:uid="{00000000-0005-0000-0000-000030020000}"/>
    <cellStyle name="Comma 2 3 4 3" xfId="542" xr:uid="{00000000-0005-0000-0000-000031020000}"/>
    <cellStyle name="Comma 2 3 4 4" xfId="543" xr:uid="{00000000-0005-0000-0000-000032020000}"/>
    <cellStyle name="Comma 2 3 4 4 2" xfId="544" xr:uid="{00000000-0005-0000-0000-000033020000}"/>
    <cellStyle name="Comma 2 3 4 5" xfId="545" xr:uid="{00000000-0005-0000-0000-000034020000}"/>
    <cellStyle name="Comma 2 3 5" xfId="546" xr:uid="{00000000-0005-0000-0000-000035020000}"/>
    <cellStyle name="Comma 2 3 5 2" xfId="547" xr:uid="{00000000-0005-0000-0000-000036020000}"/>
    <cellStyle name="Comma 2 3 5 2 2" xfId="548" xr:uid="{00000000-0005-0000-0000-000037020000}"/>
    <cellStyle name="Comma 2 3 5 3" xfId="549" xr:uid="{00000000-0005-0000-0000-000038020000}"/>
    <cellStyle name="Comma 2 3 6" xfId="550" xr:uid="{00000000-0005-0000-0000-000039020000}"/>
    <cellStyle name="Comma 2 3 7" xfId="551" xr:uid="{00000000-0005-0000-0000-00003A020000}"/>
    <cellStyle name="Comma 2 3 7 2" xfId="552" xr:uid="{00000000-0005-0000-0000-00003B020000}"/>
    <cellStyle name="Comma 2 3 8" xfId="553" xr:uid="{00000000-0005-0000-0000-00003C020000}"/>
    <cellStyle name="Comma 2 4" xfId="554" xr:uid="{00000000-0005-0000-0000-00003D020000}"/>
    <cellStyle name="Comma 2 4 2" xfId="555" xr:uid="{00000000-0005-0000-0000-00003E020000}"/>
    <cellStyle name="Comma 2 4 2 2" xfId="556" xr:uid="{00000000-0005-0000-0000-00003F020000}"/>
    <cellStyle name="Comma 2 4 2 2 2" xfId="557" xr:uid="{00000000-0005-0000-0000-000040020000}"/>
    <cellStyle name="Comma 2 4 2 2 2 2" xfId="558" xr:uid="{00000000-0005-0000-0000-000041020000}"/>
    <cellStyle name="Comma 2 4 2 2 2 2 2" xfId="559" xr:uid="{00000000-0005-0000-0000-000042020000}"/>
    <cellStyle name="Comma 2 4 2 2 2 2 2 2" xfId="560" xr:uid="{00000000-0005-0000-0000-000043020000}"/>
    <cellStyle name="Comma 2 4 2 2 2 2 3" xfId="561" xr:uid="{00000000-0005-0000-0000-000044020000}"/>
    <cellStyle name="Comma 2 4 2 2 2 3" xfId="562" xr:uid="{00000000-0005-0000-0000-000045020000}"/>
    <cellStyle name="Comma 2 4 2 2 2 4" xfId="563" xr:uid="{00000000-0005-0000-0000-000046020000}"/>
    <cellStyle name="Comma 2 4 2 2 2 4 2" xfId="564" xr:uid="{00000000-0005-0000-0000-000047020000}"/>
    <cellStyle name="Comma 2 4 2 2 2 5" xfId="565" xr:uid="{00000000-0005-0000-0000-000048020000}"/>
    <cellStyle name="Comma 2 4 2 2 3" xfId="566" xr:uid="{00000000-0005-0000-0000-000049020000}"/>
    <cellStyle name="Comma 2 4 2 2 3 2" xfId="567" xr:uid="{00000000-0005-0000-0000-00004A020000}"/>
    <cellStyle name="Comma 2 4 2 2 3 2 2" xfId="568" xr:uid="{00000000-0005-0000-0000-00004B020000}"/>
    <cellStyle name="Comma 2 4 2 2 3 3" xfId="569" xr:uid="{00000000-0005-0000-0000-00004C020000}"/>
    <cellStyle name="Comma 2 4 2 2 4" xfId="570" xr:uid="{00000000-0005-0000-0000-00004D020000}"/>
    <cellStyle name="Comma 2 4 2 2 5" xfId="571" xr:uid="{00000000-0005-0000-0000-00004E020000}"/>
    <cellStyle name="Comma 2 4 2 2 5 2" xfId="572" xr:uid="{00000000-0005-0000-0000-00004F020000}"/>
    <cellStyle name="Comma 2 4 2 2 6" xfId="573" xr:uid="{00000000-0005-0000-0000-000050020000}"/>
    <cellStyle name="Comma 2 4 2 3" xfId="574" xr:uid="{00000000-0005-0000-0000-000051020000}"/>
    <cellStyle name="Comma 2 4 2 3 2" xfId="575" xr:uid="{00000000-0005-0000-0000-000052020000}"/>
    <cellStyle name="Comma 2 4 2 3 2 2" xfId="576" xr:uid="{00000000-0005-0000-0000-000053020000}"/>
    <cellStyle name="Comma 2 4 2 3 2 2 2" xfId="577" xr:uid="{00000000-0005-0000-0000-000054020000}"/>
    <cellStyle name="Comma 2 4 2 3 2 3" xfId="578" xr:uid="{00000000-0005-0000-0000-000055020000}"/>
    <cellStyle name="Comma 2 4 2 3 3" xfId="579" xr:uid="{00000000-0005-0000-0000-000056020000}"/>
    <cellStyle name="Comma 2 4 2 3 4" xfId="580" xr:uid="{00000000-0005-0000-0000-000057020000}"/>
    <cellStyle name="Comma 2 4 2 3 4 2" xfId="581" xr:uid="{00000000-0005-0000-0000-000058020000}"/>
    <cellStyle name="Comma 2 4 2 3 5" xfId="582" xr:uid="{00000000-0005-0000-0000-000059020000}"/>
    <cellStyle name="Comma 2 4 2 4" xfId="583" xr:uid="{00000000-0005-0000-0000-00005A020000}"/>
    <cellStyle name="Comma 2 4 2 4 2" xfId="584" xr:uid="{00000000-0005-0000-0000-00005B020000}"/>
    <cellStyle name="Comma 2 4 2 4 2 2" xfId="585" xr:uid="{00000000-0005-0000-0000-00005C020000}"/>
    <cellStyle name="Comma 2 4 2 4 3" xfId="586" xr:uid="{00000000-0005-0000-0000-00005D020000}"/>
    <cellStyle name="Comma 2 4 2 5" xfId="587" xr:uid="{00000000-0005-0000-0000-00005E020000}"/>
    <cellStyle name="Comma 2 4 2 6" xfId="588" xr:uid="{00000000-0005-0000-0000-00005F020000}"/>
    <cellStyle name="Comma 2 4 2 6 2" xfId="589" xr:uid="{00000000-0005-0000-0000-000060020000}"/>
    <cellStyle name="Comma 2 4 2 7" xfId="590" xr:uid="{00000000-0005-0000-0000-000061020000}"/>
    <cellStyle name="Comma 2 4 3" xfId="591" xr:uid="{00000000-0005-0000-0000-000062020000}"/>
    <cellStyle name="Comma 2 4 3 2" xfId="592" xr:uid="{00000000-0005-0000-0000-000063020000}"/>
    <cellStyle name="Comma 2 4 3 2 2" xfId="593" xr:uid="{00000000-0005-0000-0000-000064020000}"/>
    <cellStyle name="Comma 2 4 3 2 2 2" xfId="594" xr:uid="{00000000-0005-0000-0000-000065020000}"/>
    <cellStyle name="Comma 2 4 3 2 2 2 2" xfId="595" xr:uid="{00000000-0005-0000-0000-000066020000}"/>
    <cellStyle name="Comma 2 4 3 2 2 3" xfId="596" xr:uid="{00000000-0005-0000-0000-000067020000}"/>
    <cellStyle name="Comma 2 4 3 2 3" xfId="597" xr:uid="{00000000-0005-0000-0000-000068020000}"/>
    <cellStyle name="Comma 2 4 3 2 4" xfId="598" xr:uid="{00000000-0005-0000-0000-000069020000}"/>
    <cellStyle name="Comma 2 4 3 2 4 2" xfId="599" xr:uid="{00000000-0005-0000-0000-00006A020000}"/>
    <cellStyle name="Comma 2 4 3 2 5" xfId="600" xr:uid="{00000000-0005-0000-0000-00006B020000}"/>
    <cellStyle name="Comma 2 4 3 3" xfId="601" xr:uid="{00000000-0005-0000-0000-00006C020000}"/>
    <cellStyle name="Comma 2 4 3 3 2" xfId="602" xr:uid="{00000000-0005-0000-0000-00006D020000}"/>
    <cellStyle name="Comma 2 4 3 3 2 2" xfId="603" xr:uid="{00000000-0005-0000-0000-00006E020000}"/>
    <cellStyle name="Comma 2 4 3 3 3" xfId="604" xr:uid="{00000000-0005-0000-0000-00006F020000}"/>
    <cellStyle name="Comma 2 4 3 4" xfId="605" xr:uid="{00000000-0005-0000-0000-000070020000}"/>
    <cellStyle name="Comma 2 4 3 5" xfId="606" xr:uid="{00000000-0005-0000-0000-000071020000}"/>
    <cellStyle name="Comma 2 4 3 5 2" xfId="607" xr:uid="{00000000-0005-0000-0000-000072020000}"/>
    <cellStyle name="Comma 2 4 3 6" xfId="608" xr:uid="{00000000-0005-0000-0000-000073020000}"/>
    <cellStyle name="Comma 2 4 4" xfId="609" xr:uid="{00000000-0005-0000-0000-000074020000}"/>
    <cellStyle name="Comma 2 4 4 2" xfId="610" xr:uid="{00000000-0005-0000-0000-000075020000}"/>
    <cellStyle name="Comma 2 4 4 2 2" xfId="611" xr:uid="{00000000-0005-0000-0000-000076020000}"/>
    <cellStyle name="Comma 2 4 4 2 2 2" xfId="612" xr:uid="{00000000-0005-0000-0000-000077020000}"/>
    <cellStyle name="Comma 2 4 4 2 3" xfId="613" xr:uid="{00000000-0005-0000-0000-000078020000}"/>
    <cellStyle name="Comma 2 4 4 3" xfId="614" xr:uid="{00000000-0005-0000-0000-000079020000}"/>
    <cellStyle name="Comma 2 4 4 4" xfId="615" xr:uid="{00000000-0005-0000-0000-00007A020000}"/>
    <cellStyle name="Comma 2 4 4 4 2" xfId="616" xr:uid="{00000000-0005-0000-0000-00007B020000}"/>
    <cellStyle name="Comma 2 4 4 5" xfId="617" xr:uid="{00000000-0005-0000-0000-00007C020000}"/>
    <cellStyle name="Comma 2 4 5" xfId="618" xr:uid="{00000000-0005-0000-0000-00007D020000}"/>
    <cellStyle name="Comma 2 4 5 2" xfId="619" xr:uid="{00000000-0005-0000-0000-00007E020000}"/>
    <cellStyle name="Comma 2 4 5 2 2" xfId="620" xr:uid="{00000000-0005-0000-0000-00007F020000}"/>
    <cellStyle name="Comma 2 4 5 3" xfId="621" xr:uid="{00000000-0005-0000-0000-000080020000}"/>
    <cellStyle name="Comma 2 4 6" xfId="622" xr:uid="{00000000-0005-0000-0000-000081020000}"/>
    <cellStyle name="Comma 2 4 7" xfId="623" xr:uid="{00000000-0005-0000-0000-000082020000}"/>
    <cellStyle name="Comma 2 4 7 2" xfId="624" xr:uid="{00000000-0005-0000-0000-000083020000}"/>
    <cellStyle name="Comma 2 4 8" xfId="625" xr:uid="{00000000-0005-0000-0000-000084020000}"/>
    <cellStyle name="Comma 2 5" xfId="626" xr:uid="{00000000-0005-0000-0000-000085020000}"/>
    <cellStyle name="Comma 2 5 2" xfId="627" xr:uid="{00000000-0005-0000-0000-000086020000}"/>
    <cellStyle name="Comma 2 5 2 2" xfId="628" xr:uid="{00000000-0005-0000-0000-000087020000}"/>
    <cellStyle name="Comma 2 5 2 2 2" xfId="629" xr:uid="{00000000-0005-0000-0000-000088020000}"/>
    <cellStyle name="Comma 2 5 2 2 2 2" xfId="630" xr:uid="{00000000-0005-0000-0000-000089020000}"/>
    <cellStyle name="Comma 2 5 2 2 2 2 2" xfId="631" xr:uid="{00000000-0005-0000-0000-00008A020000}"/>
    <cellStyle name="Comma 2 5 2 2 2 2 2 2" xfId="632" xr:uid="{00000000-0005-0000-0000-00008B020000}"/>
    <cellStyle name="Comma 2 5 2 2 2 2 3" xfId="633" xr:uid="{00000000-0005-0000-0000-00008C020000}"/>
    <cellStyle name="Comma 2 5 2 2 2 3" xfId="634" xr:uid="{00000000-0005-0000-0000-00008D020000}"/>
    <cellStyle name="Comma 2 5 2 2 2 4" xfId="635" xr:uid="{00000000-0005-0000-0000-00008E020000}"/>
    <cellStyle name="Comma 2 5 2 2 2 4 2" xfId="636" xr:uid="{00000000-0005-0000-0000-00008F020000}"/>
    <cellStyle name="Comma 2 5 2 2 2 5" xfId="637" xr:uid="{00000000-0005-0000-0000-000090020000}"/>
    <cellStyle name="Comma 2 5 2 2 3" xfId="638" xr:uid="{00000000-0005-0000-0000-000091020000}"/>
    <cellStyle name="Comma 2 5 2 2 3 2" xfId="639" xr:uid="{00000000-0005-0000-0000-000092020000}"/>
    <cellStyle name="Comma 2 5 2 2 3 2 2" xfId="640" xr:uid="{00000000-0005-0000-0000-000093020000}"/>
    <cellStyle name="Comma 2 5 2 2 3 3" xfId="641" xr:uid="{00000000-0005-0000-0000-000094020000}"/>
    <cellStyle name="Comma 2 5 2 2 4" xfId="642" xr:uid="{00000000-0005-0000-0000-000095020000}"/>
    <cellStyle name="Comma 2 5 2 2 5" xfId="643" xr:uid="{00000000-0005-0000-0000-000096020000}"/>
    <cellStyle name="Comma 2 5 2 2 5 2" xfId="644" xr:uid="{00000000-0005-0000-0000-000097020000}"/>
    <cellStyle name="Comma 2 5 2 2 6" xfId="645" xr:uid="{00000000-0005-0000-0000-000098020000}"/>
    <cellStyle name="Comma 2 5 2 3" xfId="646" xr:uid="{00000000-0005-0000-0000-000099020000}"/>
    <cellStyle name="Comma 2 5 2 3 2" xfId="647" xr:uid="{00000000-0005-0000-0000-00009A020000}"/>
    <cellStyle name="Comma 2 5 2 3 2 2" xfId="648" xr:uid="{00000000-0005-0000-0000-00009B020000}"/>
    <cellStyle name="Comma 2 5 2 3 2 2 2" xfId="649" xr:uid="{00000000-0005-0000-0000-00009C020000}"/>
    <cellStyle name="Comma 2 5 2 3 2 3" xfId="650" xr:uid="{00000000-0005-0000-0000-00009D020000}"/>
    <cellStyle name="Comma 2 5 2 3 3" xfId="651" xr:uid="{00000000-0005-0000-0000-00009E020000}"/>
    <cellStyle name="Comma 2 5 2 3 4" xfId="652" xr:uid="{00000000-0005-0000-0000-00009F020000}"/>
    <cellStyle name="Comma 2 5 2 3 4 2" xfId="653" xr:uid="{00000000-0005-0000-0000-0000A0020000}"/>
    <cellStyle name="Comma 2 5 2 3 5" xfId="654" xr:uid="{00000000-0005-0000-0000-0000A1020000}"/>
    <cellStyle name="Comma 2 5 2 4" xfId="655" xr:uid="{00000000-0005-0000-0000-0000A2020000}"/>
    <cellStyle name="Comma 2 5 2 4 2" xfId="656" xr:uid="{00000000-0005-0000-0000-0000A3020000}"/>
    <cellStyle name="Comma 2 5 2 4 2 2" xfId="657" xr:uid="{00000000-0005-0000-0000-0000A4020000}"/>
    <cellStyle name="Comma 2 5 2 4 3" xfId="658" xr:uid="{00000000-0005-0000-0000-0000A5020000}"/>
    <cellStyle name="Comma 2 5 2 5" xfId="659" xr:uid="{00000000-0005-0000-0000-0000A6020000}"/>
    <cellStyle name="Comma 2 5 2 6" xfId="660" xr:uid="{00000000-0005-0000-0000-0000A7020000}"/>
    <cellStyle name="Comma 2 5 2 6 2" xfId="661" xr:uid="{00000000-0005-0000-0000-0000A8020000}"/>
    <cellStyle name="Comma 2 5 2 7" xfId="662" xr:uid="{00000000-0005-0000-0000-0000A9020000}"/>
    <cellStyle name="Comma 2 5 3" xfId="663" xr:uid="{00000000-0005-0000-0000-0000AA020000}"/>
    <cellStyle name="Comma 2 5 3 2" xfId="664" xr:uid="{00000000-0005-0000-0000-0000AB020000}"/>
    <cellStyle name="Comma 2 5 3 2 2" xfId="665" xr:uid="{00000000-0005-0000-0000-0000AC020000}"/>
    <cellStyle name="Comma 2 5 3 2 2 2" xfId="666" xr:uid="{00000000-0005-0000-0000-0000AD020000}"/>
    <cellStyle name="Comma 2 5 3 2 2 2 2" xfId="667" xr:uid="{00000000-0005-0000-0000-0000AE020000}"/>
    <cellStyle name="Comma 2 5 3 2 2 3" xfId="668" xr:uid="{00000000-0005-0000-0000-0000AF020000}"/>
    <cellStyle name="Comma 2 5 3 2 3" xfId="669" xr:uid="{00000000-0005-0000-0000-0000B0020000}"/>
    <cellStyle name="Comma 2 5 3 2 4" xfId="670" xr:uid="{00000000-0005-0000-0000-0000B1020000}"/>
    <cellStyle name="Comma 2 5 3 2 4 2" xfId="671" xr:uid="{00000000-0005-0000-0000-0000B2020000}"/>
    <cellStyle name="Comma 2 5 3 2 5" xfId="672" xr:uid="{00000000-0005-0000-0000-0000B3020000}"/>
    <cellStyle name="Comma 2 5 3 3" xfId="673" xr:uid="{00000000-0005-0000-0000-0000B4020000}"/>
    <cellStyle name="Comma 2 5 3 3 2" xfId="674" xr:uid="{00000000-0005-0000-0000-0000B5020000}"/>
    <cellStyle name="Comma 2 5 3 3 2 2" xfId="675" xr:uid="{00000000-0005-0000-0000-0000B6020000}"/>
    <cellStyle name="Comma 2 5 3 3 3" xfId="676" xr:uid="{00000000-0005-0000-0000-0000B7020000}"/>
    <cellStyle name="Comma 2 5 3 4" xfId="677" xr:uid="{00000000-0005-0000-0000-0000B8020000}"/>
    <cellStyle name="Comma 2 5 3 5" xfId="678" xr:uid="{00000000-0005-0000-0000-0000B9020000}"/>
    <cellStyle name="Comma 2 5 3 5 2" xfId="679" xr:uid="{00000000-0005-0000-0000-0000BA020000}"/>
    <cellStyle name="Comma 2 5 3 6" xfId="680" xr:uid="{00000000-0005-0000-0000-0000BB020000}"/>
    <cellStyle name="Comma 2 5 4" xfId="681" xr:uid="{00000000-0005-0000-0000-0000BC020000}"/>
    <cellStyle name="Comma 2 5 4 2" xfId="682" xr:uid="{00000000-0005-0000-0000-0000BD020000}"/>
    <cellStyle name="Comma 2 5 4 2 2" xfId="683" xr:uid="{00000000-0005-0000-0000-0000BE020000}"/>
    <cellStyle name="Comma 2 5 4 2 2 2" xfId="684" xr:uid="{00000000-0005-0000-0000-0000BF020000}"/>
    <cellStyle name="Comma 2 5 4 2 3" xfId="685" xr:uid="{00000000-0005-0000-0000-0000C0020000}"/>
    <cellStyle name="Comma 2 5 4 3" xfId="686" xr:uid="{00000000-0005-0000-0000-0000C1020000}"/>
    <cellStyle name="Comma 2 5 4 4" xfId="687" xr:uid="{00000000-0005-0000-0000-0000C2020000}"/>
    <cellStyle name="Comma 2 5 4 4 2" xfId="688" xr:uid="{00000000-0005-0000-0000-0000C3020000}"/>
    <cellStyle name="Comma 2 5 4 5" xfId="689" xr:uid="{00000000-0005-0000-0000-0000C4020000}"/>
    <cellStyle name="Comma 2 5 5" xfId="690" xr:uid="{00000000-0005-0000-0000-0000C5020000}"/>
    <cellStyle name="Comma 2 5 5 2" xfId="691" xr:uid="{00000000-0005-0000-0000-0000C6020000}"/>
    <cellStyle name="Comma 2 5 5 2 2" xfId="692" xr:uid="{00000000-0005-0000-0000-0000C7020000}"/>
    <cellStyle name="Comma 2 5 5 3" xfId="693" xr:uid="{00000000-0005-0000-0000-0000C8020000}"/>
    <cellStyle name="Comma 2 5 6" xfId="694" xr:uid="{00000000-0005-0000-0000-0000C9020000}"/>
    <cellStyle name="Comma 2 5 7" xfId="695" xr:uid="{00000000-0005-0000-0000-0000CA020000}"/>
    <cellStyle name="Comma 2 5 7 2" xfId="696" xr:uid="{00000000-0005-0000-0000-0000CB020000}"/>
    <cellStyle name="Comma 2 5 8" xfId="697" xr:uid="{00000000-0005-0000-0000-0000CC020000}"/>
    <cellStyle name="Comma 2 6" xfId="698" xr:uid="{00000000-0005-0000-0000-0000CD020000}"/>
    <cellStyle name="Comma 2 6 2" xfId="699" xr:uid="{00000000-0005-0000-0000-0000CE020000}"/>
    <cellStyle name="Comma 2 6 2 2" xfId="700" xr:uid="{00000000-0005-0000-0000-0000CF020000}"/>
    <cellStyle name="Comma 2 6 2 2 2" xfId="701" xr:uid="{00000000-0005-0000-0000-0000D0020000}"/>
    <cellStyle name="Comma 2 6 2 2 2 2" xfId="702" xr:uid="{00000000-0005-0000-0000-0000D1020000}"/>
    <cellStyle name="Comma 2 6 2 2 2 2 2" xfId="703" xr:uid="{00000000-0005-0000-0000-0000D2020000}"/>
    <cellStyle name="Comma 2 6 2 2 2 3" xfId="704" xr:uid="{00000000-0005-0000-0000-0000D3020000}"/>
    <cellStyle name="Comma 2 6 2 2 3" xfId="705" xr:uid="{00000000-0005-0000-0000-0000D4020000}"/>
    <cellStyle name="Comma 2 6 2 2 4" xfId="706" xr:uid="{00000000-0005-0000-0000-0000D5020000}"/>
    <cellStyle name="Comma 2 6 2 2 4 2" xfId="707" xr:uid="{00000000-0005-0000-0000-0000D6020000}"/>
    <cellStyle name="Comma 2 6 2 2 5" xfId="708" xr:uid="{00000000-0005-0000-0000-0000D7020000}"/>
    <cellStyle name="Comma 2 6 2 3" xfId="709" xr:uid="{00000000-0005-0000-0000-0000D8020000}"/>
    <cellStyle name="Comma 2 6 2 3 2" xfId="710" xr:uid="{00000000-0005-0000-0000-0000D9020000}"/>
    <cellStyle name="Comma 2 6 2 3 2 2" xfId="711" xr:uid="{00000000-0005-0000-0000-0000DA020000}"/>
    <cellStyle name="Comma 2 6 2 3 3" xfId="712" xr:uid="{00000000-0005-0000-0000-0000DB020000}"/>
    <cellStyle name="Comma 2 6 2 4" xfId="713" xr:uid="{00000000-0005-0000-0000-0000DC020000}"/>
    <cellStyle name="Comma 2 6 2 5" xfId="714" xr:uid="{00000000-0005-0000-0000-0000DD020000}"/>
    <cellStyle name="Comma 2 6 2 5 2" xfId="715" xr:uid="{00000000-0005-0000-0000-0000DE020000}"/>
    <cellStyle name="Comma 2 6 2 6" xfId="716" xr:uid="{00000000-0005-0000-0000-0000DF020000}"/>
    <cellStyle name="Comma 2 6 3" xfId="717" xr:uid="{00000000-0005-0000-0000-0000E0020000}"/>
    <cellStyle name="Comma 2 6 3 2" xfId="718" xr:uid="{00000000-0005-0000-0000-0000E1020000}"/>
    <cellStyle name="Comma 2 6 3 2 2" xfId="719" xr:uid="{00000000-0005-0000-0000-0000E2020000}"/>
    <cellStyle name="Comma 2 6 3 2 2 2" xfId="720" xr:uid="{00000000-0005-0000-0000-0000E3020000}"/>
    <cellStyle name="Comma 2 6 3 2 3" xfId="721" xr:uid="{00000000-0005-0000-0000-0000E4020000}"/>
    <cellStyle name="Comma 2 6 3 3" xfId="722" xr:uid="{00000000-0005-0000-0000-0000E5020000}"/>
    <cellStyle name="Comma 2 6 3 4" xfId="723" xr:uid="{00000000-0005-0000-0000-0000E6020000}"/>
    <cellStyle name="Comma 2 6 3 4 2" xfId="724" xr:uid="{00000000-0005-0000-0000-0000E7020000}"/>
    <cellStyle name="Comma 2 6 3 5" xfId="725" xr:uid="{00000000-0005-0000-0000-0000E8020000}"/>
    <cellStyle name="Comma 2 6 4" xfId="726" xr:uid="{00000000-0005-0000-0000-0000E9020000}"/>
    <cellStyle name="Comma 2 6 4 2" xfId="727" xr:uid="{00000000-0005-0000-0000-0000EA020000}"/>
    <cellStyle name="Comma 2 6 4 2 2" xfId="728" xr:uid="{00000000-0005-0000-0000-0000EB020000}"/>
    <cellStyle name="Comma 2 6 4 3" xfId="729" xr:uid="{00000000-0005-0000-0000-0000EC020000}"/>
    <cellStyle name="Comma 2 6 5" xfId="730" xr:uid="{00000000-0005-0000-0000-0000ED020000}"/>
    <cellStyle name="Comma 2 6 6" xfId="731" xr:uid="{00000000-0005-0000-0000-0000EE020000}"/>
    <cellStyle name="Comma 2 6 6 2" xfId="732" xr:uid="{00000000-0005-0000-0000-0000EF020000}"/>
    <cellStyle name="Comma 2 6 7" xfId="733" xr:uid="{00000000-0005-0000-0000-0000F0020000}"/>
    <cellStyle name="Comma 2 7" xfId="734" xr:uid="{00000000-0005-0000-0000-0000F1020000}"/>
    <cellStyle name="Comma 2 7 2" xfId="735" xr:uid="{00000000-0005-0000-0000-0000F2020000}"/>
    <cellStyle name="Comma 2 7 2 2" xfId="736" xr:uid="{00000000-0005-0000-0000-0000F3020000}"/>
    <cellStyle name="Comma 2 7 2 2 2" xfId="737" xr:uid="{00000000-0005-0000-0000-0000F4020000}"/>
    <cellStyle name="Comma 2 7 2 2 2 2" xfId="738" xr:uid="{00000000-0005-0000-0000-0000F5020000}"/>
    <cellStyle name="Comma 2 7 2 2 3" xfId="739" xr:uid="{00000000-0005-0000-0000-0000F6020000}"/>
    <cellStyle name="Comma 2 7 2 3" xfId="740" xr:uid="{00000000-0005-0000-0000-0000F7020000}"/>
    <cellStyle name="Comma 2 7 2 4" xfId="741" xr:uid="{00000000-0005-0000-0000-0000F8020000}"/>
    <cellStyle name="Comma 2 7 2 4 2" xfId="742" xr:uid="{00000000-0005-0000-0000-0000F9020000}"/>
    <cellStyle name="Comma 2 7 2 5" xfId="743" xr:uid="{00000000-0005-0000-0000-0000FA020000}"/>
    <cellStyle name="Comma 2 7 3" xfId="744" xr:uid="{00000000-0005-0000-0000-0000FB020000}"/>
    <cellStyle name="Comma 2 7 3 2" xfId="745" xr:uid="{00000000-0005-0000-0000-0000FC020000}"/>
    <cellStyle name="Comma 2 7 3 2 2" xfId="746" xr:uid="{00000000-0005-0000-0000-0000FD020000}"/>
    <cellStyle name="Comma 2 7 3 3" xfId="747" xr:uid="{00000000-0005-0000-0000-0000FE020000}"/>
    <cellStyle name="Comma 2 7 4" xfId="748" xr:uid="{00000000-0005-0000-0000-0000FF020000}"/>
    <cellStyle name="Comma 2 7 5" xfId="749" xr:uid="{00000000-0005-0000-0000-000000030000}"/>
    <cellStyle name="Comma 2 7 5 2" xfId="750" xr:uid="{00000000-0005-0000-0000-000001030000}"/>
    <cellStyle name="Comma 2 7 6" xfId="751" xr:uid="{00000000-0005-0000-0000-000002030000}"/>
    <cellStyle name="Comma 2 8" xfId="752" xr:uid="{00000000-0005-0000-0000-000003030000}"/>
    <cellStyle name="Comma 2 8 2" xfId="753" xr:uid="{00000000-0005-0000-0000-000004030000}"/>
    <cellStyle name="Comma 2 8 2 2" xfId="754" xr:uid="{00000000-0005-0000-0000-000005030000}"/>
    <cellStyle name="Comma 2 8 2 2 2" xfId="755" xr:uid="{00000000-0005-0000-0000-000006030000}"/>
    <cellStyle name="Comma 2 8 2 3" xfId="756" xr:uid="{00000000-0005-0000-0000-000007030000}"/>
    <cellStyle name="Comma 2 8 3" xfId="757" xr:uid="{00000000-0005-0000-0000-000008030000}"/>
    <cellStyle name="Comma 2 8 4" xfId="758" xr:uid="{00000000-0005-0000-0000-000009030000}"/>
    <cellStyle name="Comma 2 8 4 2" xfId="759" xr:uid="{00000000-0005-0000-0000-00000A030000}"/>
    <cellStyle name="Comma 2 8 5" xfId="760" xr:uid="{00000000-0005-0000-0000-00000B030000}"/>
    <cellStyle name="Comma 2 9" xfId="761" xr:uid="{00000000-0005-0000-0000-00000C030000}"/>
    <cellStyle name="Comma 2 9 2" xfId="762" xr:uid="{00000000-0005-0000-0000-00000D030000}"/>
    <cellStyle name="Comma 2 9 2 2" xfId="763" xr:uid="{00000000-0005-0000-0000-00000E030000}"/>
    <cellStyle name="Comma 2 9 3" xfId="764" xr:uid="{00000000-0005-0000-0000-00000F030000}"/>
    <cellStyle name="Comma 20" xfId="765" xr:uid="{00000000-0005-0000-0000-000010030000}"/>
    <cellStyle name="Comma 21" xfId="766" xr:uid="{00000000-0005-0000-0000-000011030000}"/>
    <cellStyle name="Comma 22" xfId="767" xr:uid="{00000000-0005-0000-0000-000012030000}"/>
    <cellStyle name="Comma 23" xfId="768" xr:uid="{00000000-0005-0000-0000-000013030000}"/>
    <cellStyle name="Comma 3" xfId="769" xr:uid="{00000000-0005-0000-0000-000014030000}"/>
    <cellStyle name="Comma 3 2" xfId="770" xr:uid="{00000000-0005-0000-0000-000015030000}"/>
    <cellStyle name="Comma 4" xfId="771" xr:uid="{00000000-0005-0000-0000-000016030000}"/>
    <cellStyle name="Comma 5" xfId="772" xr:uid="{00000000-0005-0000-0000-000017030000}"/>
    <cellStyle name="Comma 6" xfId="773" xr:uid="{00000000-0005-0000-0000-000018030000}"/>
    <cellStyle name="Comma 7" xfId="774" xr:uid="{00000000-0005-0000-0000-000019030000}"/>
    <cellStyle name="Comma 8" xfId="775" xr:uid="{00000000-0005-0000-0000-00001A030000}"/>
    <cellStyle name="Comma 9" xfId="776" xr:uid="{00000000-0005-0000-0000-00001B030000}"/>
    <cellStyle name="Comma 9 2" xfId="777" xr:uid="{00000000-0005-0000-0000-00001C030000}"/>
    <cellStyle name="ComparesEq" xfId="778" xr:uid="{00000000-0005-0000-0000-00001D030000}"/>
    <cellStyle name="ComparesEq 2" xfId="779" xr:uid="{00000000-0005-0000-0000-00001E030000}"/>
    <cellStyle name="ComparesEq 2 2" xfId="780" xr:uid="{00000000-0005-0000-0000-00001F030000}"/>
    <cellStyle name="ComparesEq 2 3" xfId="781" xr:uid="{00000000-0005-0000-0000-000020030000}"/>
    <cellStyle name="ComparesEq 2 3 2" xfId="782" xr:uid="{00000000-0005-0000-0000-000021030000}"/>
    <cellStyle name="ComparesEq 2 3 2 2" xfId="2556" xr:uid="{00000000-0005-0000-0000-000022030000}"/>
    <cellStyle name="ComparesEq 2 3 2 2 2" xfId="2653" xr:uid="{00000000-0005-0000-0000-000023030000}"/>
    <cellStyle name="ComparesEq 2 3 2 3" xfId="2482" xr:uid="{00000000-0005-0000-0000-000024030000}"/>
    <cellStyle name="ComparesEq 2 3 2 3 2" xfId="2642" xr:uid="{00000000-0005-0000-0000-000025030000}"/>
    <cellStyle name="ComparesEq 2 3 3" xfId="2557" xr:uid="{00000000-0005-0000-0000-000026030000}"/>
    <cellStyle name="ComparesEq 2 3 3 2" xfId="2654" xr:uid="{00000000-0005-0000-0000-000027030000}"/>
    <cellStyle name="ComparesEq 2 3 4" xfId="2481" xr:uid="{00000000-0005-0000-0000-000028030000}"/>
    <cellStyle name="ComparesEq 2 3 4 2" xfId="2643" xr:uid="{00000000-0005-0000-0000-000029030000}"/>
    <cellStyle name="ComparesEq 2 4" xfId="783" xr:uid="{00000000-0005-0000-0000-00002A030000}"/>
    <cellStyle name="ComparesEq 2 4 2" xfId="2555" xr:uid="{00000000-0005-0000-0000-00002B030000}"/>
    <cellStyle name="ComparesEq 2 4 2 2" xfId="2652" xr:uid="{00000000-0005-0000-0000-00002C030000}"/>
    <cellStyle name="ComparesEq 2 4 3" xfId="2483" xr:uid="{00000000-0005-0000-0000-00002D030000}"/>
    <cellStyle name="ComparesEq 2 4 3 2" xfId="2641" xr:uid="{00000000-0005-0000-0000-00002E030000}"/>
    <cellStyle name="ComparesEq 2 5" xfId="2558" xr:uid="{00000000-0005-0000-0000-00002F030000}"/>
    <cellStyle name="ComparesEq 2 5 2" xfId="2655" xr:uid="{00000000-0005-0000-0000-000030030000}"/>
    <cellStyle name="ComparesEq 2 6" xfId="2480" xr:uid="{00000000-0005-0000-0000-000031030000}"/>
    <cellStyle name="ComparesEq 2 6 2" xfId="2644" xr:uid="{00000000-0005-0000-0000-000032030000}"/>
    <cellStyle name="ComparesEq 3" xfId="784" xr:uid="{00000000-0005-0000-0000-000033030000}"/>
    <cellStyle name="ComparesEq 3 2" xfId="2554" xr:uid="{00000000-0005-0000-0000-000034030000}"/>
    <cellStyle name="ComparesEq 3 2 2" xfId="2651" xr:uid="{00000000-0005-0000-0000-000035030000}"/>
    <cellStyle name="ComparesEq 3 3" xfId="2484" xr:uid="{00000000-0005-0000-0000-000036030000}"/>
    <cellStyle name="ComparesEq 3 3 2" xfId="2640" xr:uid="{00000000-0005-0000-0000-000037030000}"/>
    <cellStyle name="ComparesEq 4" xfId="785" xr:uid="{00000000-0005-0000-0000-000038030000}"/>
    <cellStyle name="ComparesEq 5" xfId="786" xr:uid="{00000000-0005-0000-0000-000039030000}"/>
    <cellStyle name="ComparesEq 5 2" xfId="2553" xr:uid="{00000000-0005-0000-0000-00003A030000}"/>
    <cellStyle name="ComparesEq 5 2 2" xfId="2568" xr:uid="{00000000-0005-0000-0000-00003B030000}"/>
    <cellStyle name="ComparesEq 5 3" xfId="2485" xr:uid="{00000000-0005-0000-0000-00003C030000}"/>
    <cellStyle name="ComparesEq 5 3 2" xfId="2639" xr:uid="{00000000-0005-0000-0000-00003D030000}"/>
    <cellStyle name="ComparesEq 6" xfId="2520" xr:uid="{00000000-0005-0000-0000-00003E030000}"/>
    <cellStyle name="ComparesEq 6 2" xfId="2604" xr:uid="{00000000-0005-0000-0000-00003F030000}"/>
    <cellStyle name="ComparesEq 7" xfId="2519" xr:uid="{00000000-0005-0000-0000-000040030000}"/>
    <cellStyle name="ComparesEq 7 2" xfId="2605" xr:uid="{00000000-0005-0000-0000-000041030000}"/>
    <cellStyle name="ComparesEq_AAG Adjusted Cost per Day" xfId="2464" xr:uid="{00000000-0005-0000-0000-000042030000}"/>
    <cellStyle name="ComparesHi" xfId="787" xr:uid="{00000000-0005-0000-0000-000043030000}"/>
    <cellStyle name="ComparesHi 2" xfId="788" xr:uid="{00000000-0005-0000-0000-000044030000}"/>
    <cellStyle name="ComparesHi 2 2" xfId="789" xr:uid="{00000000-0005-0000-0000-000045030000}"/>
    <cellStyle name="ComparesHi 2 3" xfId="790" xr:uid="{00000000-0005-0000-0000-000046030000}"/>
    <cellStyle name="ComparesHi 2 3 2" xfId="2550" xr:uid="{00000000-0005-0000-0000-000047030000}"/>
    <cellStyle name="ComparesHi 2 3 2 2" xfId="2571" xr:uid="{00000000-0005-0000-0000-000048030000}"/>
    <cellStyle name="ComparesHi 2 3 3" xfId="2488" xr:uid="{00000000-0005-0000-0000-000049030000}"/>
    <cellStyle name="ComparesHi 2 3 3 2" xfId="2636" xr:uid="{00000000-0005-0000-0000-00004A030000}"/>
    <cellStyle name="ComparesHi 2 4" xfId="2551" xr:uid="{00000000-0005-0000-0000-00004B030000}"/>
    <cellStyle name="ComparesHi 2 4 2" xfId="2570" xr:uid="{00000000-0005-0000-0000-00004C030000}"/>
    <cellStyle name="ComparesHi 2 5" xfId="2487" xr:uid="{00000000-0005-0000-0000-00004D030000}"/>
    <cellStyle name="ComparesHi 2 5 2" xfId="2637" xr:uid="{00000000-0005-0000-0000-00004E030000}"/>
    <cellStyle name="ComparesHi 3" xfId="791" xr:uid="{00000000-0005-0000-0000-00004F030000}"/>
    <cellStyle name="ComparesHi 3 2" xfId="2549" xr:uid="{00000000-0005-0000-0000-000050030000}"/>
    <cellStyle name="ComparesHi 3 2 2" xfId="2572" xr:uid="{00000000-0005-0000-0000-000051030000}"/>
    <cellStyle name="ComparesHi 3 3" xfId="2489" xr:uid="{00000000-0005-0000-0000-000052030000}"/>
    <cellStyle name="ComparesHi 3 3 2" xfId="2635" xr:uid="{00000000-0005-0000-0000-000053030000}"/>
    <cellStyle name="ComparesHi 4" xfId="792" xr:uid="{00000000-0005-0000-0000-000054030000}"/>
    <cellStyle name="ComparesHi 5" xfId="793" xr:uid="{00000000-0005-0000-0000-000055030000}"/>
    <cellStyle name="ComparesHi 5 2" xfId="2548" xr:uid="{00000000-0005-0000-0000-000056030000}"/>
    <cellStyle name="ComparesHi 5 2 2" xfId="2573" xr:uid="{00000000-0005-0000-0000-000057030000}"/>
    <cellStyle name="ComparesHi 5 3" xfId="2490" xr:uid="{00000000-0005-0000-0000-000058030000}"/>
    <cellStyle name="ComparesHi 5 3 2" xfId="2634" xr:uid="{00000000-0005-0000-0000-000059030000}"/>
    <cellStyle name="ComparesHi 6" xfId="2457" xr:uid="{00000000-0005-0000-0000-00005A030000}"/>
    <cellStyle name="ComparesHi 6 2" xfId="2579" xr:uid="{00000000-0005-0000-0000-00005B030000}"/>
    <cellStyle name="ComparesHi 7" xfId="2496" xr:uid="{00000000-0005-0000-0000-00005C030000}"/>
    <cellStyle name="ComparesHi 7 2" xfId="2628" xr:uid="{00000000-0005-0000-0000-00005D030000}"/>
    <cellStyle name="ComparesHi_AAG Adjusted Cost per Day" xfId="2465" xr:uid="{00000000-0005-0000-0000-00005E030000}"/>
    <cellStyle name="ComparesLo" xfId="794" xr:uid="{00000000-0005-0000-0000-00005F030000}"/>
    <cellStyle name="ComparesLo 2" xfId="795" xr:uid="{00000000-0005-0000-0000-000060030000}"/>
    <cellStyle name="ComparesLo 2 2" xfId="796" xr:uid="{00000000-0005-0000-0000-000061030000}"/>
    <cellStyle name="ComparesLo 2 2 2" xfId="797" xr:uid="{00000000-0005-0000-0000-000062030000}"/>
    <cellStyle name="ComparesLo 2 3" xfId="798" xr:uid="{00000000-0005-0000-0000-000063030000}"/>
    <cellStyle name="ComparesLo 2 3 2" xfId="2546" xr:uid="{00000000-0005-0000-0000-000064030000}"/>
    <cellStyle name="ComparesLo 2 3 2 2" xfId="2576" xr:uid="{00000000-0005-0000-0000-000065030000}"/>
    <cellStyle name="ComparesLo 2 3 3" xfId="2493" xr:uid="{00000000-0005-0000-0000-000066030000}"/>
    <cellStyle name="ComparesLo 2 3 3 2" xfId="2631" xr:uid="{00000000-0005-0000-0000-000067030000}"/>
    <cellStyle name="ComparesLo 2 4" xfId="2547" xr:uid="{00000000-0005-0000-0000-000068030000}"/>
    <cellStyle name="ComparesLo 2 4 2" xfId="2575" xr:uid="{00000000-0005-0000-0000-000069030000}"/>
    <cellStyle name="ComparesLo 2 5" xfId="2492" xr:uid="{00000000-0005-0000-0000-00006A030000}"/>
    <cellStyle name="ComparesLo 2 5 2" xfId="2632" xr:uid="{00000000-0005-0000-0000-00006B030000}"/>
    <cellStyle name="ComparesLo 3" xfId="799" xr:uid="{00000000-0005-0000-0000-00006C030000}"/>
    <cellStyle name="ComparesLo 3 2" xfId="2545" xr:uid="{00000000-0005-0000-0000-00006D030000}"/>
    <cellStyle name="ComparesLo 3 2 2" xfId="2577" xr:uid="{00000000-0005-0000-0000-00006E030000}"/>
    <cellStyle name="ComparesLo 3 3" xfId="2494" xr:uid="{00000000-0005-0000-0000-00006F030000}"/>
    <cellStyle name="ComparesLo 3 3 2" xfId="2630" xr:uid="{00000000-0005-0000-0000-000070030000}"/>
    <cellStyle name="ComparesLo 4" xfId="800" xr:uid="{00000000-0005-0000-0000-000071030000}"/>
    <cellStyle name="ComparesLo 4 2" xfId="801" xr:uid="{00000000-0005-0000-0000-000072030000}"/>
    <cellStyle name="ComparesLo 5" xfId="802" xr:uid="{00000000-0005-0000-0000-000073030000}"/>
    <cellStyle name="ComparesLo 5 2" xfId="2544" xr:uid="{00000000-0005-0000-0000-000074030000}"/>
    <cellStyle name="ComparesLo 5 2 2" xfId="2578" xr:uid="{00000000-0005-0000-0000-000075030000}"/>
    <cellStyle name="ComparesLo 5 3" xfId="2495" xr:uid="{00000000-0005-0000-0000-000076030000}"/>
    <cellStyle name="ComparesLo 5 3 2" xfId="2629" xr:uid="{00000000-0005-0000-0000-000077030000}"/>
    <cellStyle name="ComparesLo 6" xfId="2458" xr:uid="{00000000-0005-0000-0000-000078030000}"/>
    <cellStyle name="ComparesLo 6 2" xfId="2574" xr:uid="{00000000-0005-0000-0000-000079030000}"/>
    <cellStyle name="ComparesLo 7" xfId="2491" xr:uid="{00000000-0005-0000-0000-00007A030000}"/>
    <cellStyle name="ComparesLo 7 2" xfId="2633" xr:uid="{00000000-0005-0000-0000-00007B030000}"/>
    <cellStyle name="ComparesLo_AAG Adjusted Cost per Day" xfId="2466" xr:uid="{00000000-0005-0000-0000-00007C030000}"/>
    <cellStyle name="ComparesUneq" xfId="803" xr:uid="{00000000-0005-0000-0000-00007D030000}"/>
    <cellStyle name="ComparesUneq 2" xfId="2536" xr:uid="{00000000-0005-0000-0000-00007E030000}"/>
    <cellStyle name="ComparesUneq 2 2" xfId="2587" xr:uid="{00000000-0005-0000-0000-00007F030000}"/>
    <cellStyle name="ComparesUneq 3" xfId="2504" xr:uid="{00000000-0005-0000-0000-000080030000}"/>
    <cellStyle name="ComparesUneq 3 2" xfId="2620" xr:uid="{00000000-0005-0000-0000-000081030000}"/>
    <cellStyle name="ComparesUneq_Downloads 2012 to 2016" xfId="2567" xr:uid="{00000000-0005-0000-0000-000082030000}"/>
    <cellStyle name="Currency" xfId="2461" builtinId="4"/>
    <cellStyle name="Currency 10" xfId="804" xr:uid="{00000000-0005-0000-0000-000084030000}"/>
    <cellStyle name="Currency 10 2" xfId="805" xr:uid="{00000000-0005-0000-0000-000085030000}"/>
    <cellStyle name="Currency 11" xfId="806" xr:uid="{00000000-0005-0000-0000-000086030000}"/>
    <cellStyle name="Currency 11 2" xfId="807" xr:uid="{00000000-0005-0000-0000-000087030000}"/>
    <cellStyle name="Currency 12" xfId="808" xr:uid="{00000000-0005-0000-0000-000088030000}"/>
    <cellStyle name="Currency 12 2" xfId="809" xr:uid="{00000000-0005-0000-0000-000089030000}"/>
    <cellStyle name="Currency 13" xfId="810" xr:uid="{00000000-0005-0000-0000-00008A030000}"/>
    <cellStyle name="Currency 13 2" xfId="811" xr:uid="{00000000-0005-0000-0000-00008B030000}"/>
    <cellStyle name="Currency 14" xfId="812" xr:uid="{00000000-0005-0000-0000-00008C030000}"/>
    <cellStyle name="Currency 14 2" xfId="813" xr:uid="{00000000-0005-0000-0000-00008D030000}"/>
    <cellStyle name="Currency 15" xfId="814" xr:uid="{00000000-0005-0000-0000-00008E030000}"/>
    <cellStyle name="Currency 15 2" xfId="815" xr:uid="{00000000-0005-0000-0000-00008F030000}"/>
    <cellStyle name="Currency 16" xfId="816" xr:uid="{00000000-0005-0000-0000-000090030000}"/>
    <cellStyle name="Currency 17" xfId="817" xr:uid="{00000000-0005-0000-0000-000091030000}"/>
    <cellStyle name="Currency 18" xfId="818" xr:uid="{00000000-0005-0000-0000-000092030000}"/>
    <cellStyle name="Currency 19" xfId="819" xr:uid="{00000000-0005-0000-0000-000093030000}"/>
    <cellStyle name="Currency 2" xfId="820" xr:uid="{00000000-0005-0000-0000-000094030000}"/>
    <cellStyle name="Currency 2 10" xfId="821" xr:uid="{00000000-0005-0000-0000-000095030000}"/>
    <cellStyle name="Currency 2 11" xfId="822" xr:uid="{00000000-0005-0000-0000-000096030000}"/>
    <cellStyle name="Currency 2 11 2" xfId="823" xr:uid="{00000000-0005-0000-0000-000097030000}"/>
    <cellStyle name="Currency 2 12" xfId="824" xr:uid="{00000000-0005-0000-0000-000098030000}"/>
    <cellStyle name="Currency 2 13" xfId="825" xr:uid="{00000000-0005-0000-0000-000099030000}"/>
    <cellStyle name="Currency 2 13 2" xfId="826" xr:uid="{00000000-0005-0000-0000-00009A030000}"/>
    <cellStyle name="Currency 2 14" xfId="827" xr:uid="{00000000-0005-0000-0000-00009B030000}"/>
    <cellStyle name="Currency 2 2" xfId="828" xr:uid="{00000000-0005-0000-0000-00009C030000}"/>
    <cellStyle name="Currency 2 2 10" xfId="829" xr:uid="{00000000-0005-0000-0000-00009D030000}"/>
    <cellStyle name="Currency 2 2 10 2" xfId="830" xr:uid="{00000000-0005-0000-0000-00009E030000}"/>
    <cellStyle name="Currency 2 2 11" xfId="831" xr:uid="{00000000-0005-0000-0000-00009F030000}"/>
    <cellStyle name="Currency 2 2 2" xfId="832" xr:uid="{00000000-0005-0000-0000-0000A0030000}"/>
    <cellStyle name="Currency 2 2 2 2" xfId="833" xr:uid="{00000000-0005-0000-0000-0000A1030000}"/>
    <cellStyle name="Currency 2 2 2 2 2" xfId="834" xr:uid="{00000000-0005-0000-0000-0000A2030000}"/>
    <cellStyle name="Currency 2 2 2 2 2 2" xfId="835" xr:uid="{00000000-0005-0000-0000-0000A3030000}"/>
    <cellStyle name="Currency 2 2 2 2 2 2 2" xfId="836" xr:uid="{00000000-0005-0000-0000-0000A4030000}"/>
    <cellStyle name="Currency 2 2 2 2 2 2 2 2" xfId="837" xr:uid="{00000000-0005-0000-0000-0000A5030000}"/>
    <cellStyle name="Currency 2 2 2 2 2 2 2 2 2" xfId="838" xr:uid="{00000000-0005-0000-0000-0000A6030000}"/>
    <cellStyle name="Currency 2 2 2 2 2 2 2 3" xfId="839" xr:uid="{00000000-0005-0000-0000-0000A7030000}"/>
    <cellStyle name="Currency 2 2 2 2 2 2 3" xfId="840" xr:uid="{00000000-0005-0000-0000-0000A8030000}"/>
    <cellStyle name="Currency 2 2 2 2 2 2 4" xfId="841" xr:uid="{00000000-0005-0000-0000-0000A9030000}"/>
    <cellStyle name="Currency 2 2 2 2 2 2 4 2" xfId="842" xr:uid="{00000000-0005-0000-0000-0000AA030000}"/>
    <cellStyle name="Currency 2 2 2 2 2 2 5" xfId="843" xr:uid="{00000000-0005-0000-0000-0000AB030000}"/>
    <cellStyle name="Currency 2 2 2 2 2 3" xfId="844" xr:uid="{00000000-0005-0000-0000-0000AC030000}"/>
    <cellStyle name="Currency 2 2 2 2 2 3 2" xfId="845" xr:uid="{00000000-0005-0000-0000-0000AD030000}"/>
    <cellStyle name="Currency 2 2 2 2 2 3 2 2" xfId="846" xr:uid="{00000000-0005-0000-0000-0000AE030000}"/>
    <cellStyle name="Currency 2 2 2 2 2 3 3" xfId="847" xr:uid="{00000000-0005-0000-0000-0000AF030000}"/>
    <cellStyle name="Currency 2 2 2 2 2 4" xfId="848" xr:uid="{00000000-0005-0000-0000-0000B0030000}"/>
    <cellStyle name="Currency 2 2 2 2 2 5" xfId="849" xr:uid="{00000000-0005-0000-0000-0000B1030000}"/>
    <cellStyle name="Currency 2 2 2 2 2 5 2" xfId="850" xr:uid="{00000000-0005-0000-0000-0000B2030000}"/>
    <cellStyle name="Currency 2 2 2 2 2 6" xfId="851" xr:uid="{00000000-0005-0000-0000-0000B3030000}"/>
    <cellStyle name="Currency 2 2 2 2 3" xfId="852" xr:uid="{00000000-0005-0000-0000-0000B4030000}"/>
    <cellStyle name="Currency 2 2 2 2 3 2" xfId="853" xr:uid="{00000000-0005-0000-0000-0000B5030000}"/>
    <cellStyle name="Currency 2 2 2 2 3 2 2" xfId="854" xr:uid="{00000000-0005-0000-0000-0000B6030000}"/>
    <cellStyle name="Currency 2 2 2 2 3 2 2 2" xfId="855" xr:uid="{00000000-0005-0000-0000-0000B7030000}"/>
    <cellStyle name="Currency 2 2 2 2 3 2 3" xfId="856" xr:uid="{00000000-0005-0000-0000-0000B8030000}"/>
    <cellStyle name="Currency 2 2 2 2 3 3" xfId="857" xr:uid="{00000000-0005-0000-0000-0000B9030000}"/>
    <cellStyle name="Currency 2 2 2 2 3 4" xfId="858" xr:uid="{00000000-0005-0000-0000-0000BA030000}"/>
    <cellStyle name="Currency 2 2 2 2 3 4 2" xfId="859" xr:uid="{00000000-0005-0000-0000-0000BB030000}"/>
    <cellStyle name="Currency 2 2 2 2 3 5" xfId="860" xr:uid="{00000000-0005-0000-0000-0000BC030000}"/>
    <cellStyle name="Currency 2 2 2 2 4" xfId="861" xr:uid="{00000000-0005-0000-0000-0000BD030000}"/>
    <cellStyle name="Currency 2 2 2 2 4 2" xfId="862" xr:uid="{00000000-0005-0000-0000-0000BE030000}"/>
    <cellStyle name="Currency 2 2 2 2 4 2 2" xfId="863" xr:uid="{00000000-0005-0000-0000-0000BF030000}"/>
    <cellStyle name="Currency 2 2 2 2 4 3" xfId="864" xr:uid="{00000000-0005-0000-0000-0000C0030000}"/>
    <cellStyle name="Currency 2 2 2 2 5" xfId="865" xr:uid="{00000000-0005-0000-0000-0000C1030000}"/>
    <cellStyle name="Currency 2 2 2 2 6" xfId="866" xr:uid="{00000000-0005-0000-0000-0000C2030000}"/>
    <cellStyle name="Currency 2 2 2 2 6 2" xfId="867" xr:uid="{00000000-0005-0000-0000-0000C3030000}"/>
    <cellStyle name="Currency 2 2 2 2 7" xfId="868" xr:uid="{00000000-0005-0000-0000-0000C4030000}"/>
    <cellStyle name="Currency 2 2 2 3" xfId="869" xr:uid="{00000000-0005-0000-0000-0000C5030000}"/>
    <cellStyle name="Currency 2 2 2 3 2" xfId="870" xr:uid="{00000000-0005-0000-0000-0000C6030000}"/>
    <cellStyle name="Currency 2 2 2 3 2 2" xfId="871" xr:uid="{00000000-0005-0000-0000-0000C7030000}"/>
    <cellStyle name="Currency 2 2 2 3 2 2 2" xfId="872" xr:uid="{00000000-0005-0000-0000-0000C8030000}"/>
    <cellStyle name="Currency 2 2 2 3 2 2 2 2" xfId="873" xr:uid="{00000000-0005-0000-0000-0000C9030000}"/>
    <cellStyle name="Currency 2 2 2 3 2 2 3" xfId="874" xr:uid="{00000000-0005-0000-0000-0000CA030000}"/>
    <cellStyle name="Currency 2 2 2 3 2 3" xfId="875" xr:uid="{00000000-0005-0000-0000-0000CB030000}"/>
    <cellStyle name="Currency 2 2 2 3 2 4" xfId="876" xr:uid="{00000000-0005-0000-0000-0000CC030000}"/>
    <cellStyle name="Currency 2 2 2 3 2 4 2" xfId="877" xr:uid="{00000000-0005-0000-0000-0000CD030000}"/>
    <cellStyle name="Currency 2 2 2 3 2 5" xfId="878" xr:uid="{00000000-0005-0000-0000-0000CE030000}"/>
    <cellStyle name="Currency 2 2 2 3 3" xfId="879" xr:uid="{00000000-0005-0000-0000-0000CF030000}"/>
    <cellStyle name="Currency 2 2 2 3 3 2" xfId="880" xr:uid="{00000000-0005-0000-0000-0000D0030000}"/>
    <cellStyle name="Currency 2 2 2 3 3 2 2" xfId="881" xr:uid="{00000000-0005-0000-0000-0000D1030000}"/>
    <cellStyle name="Currency 2 2 2 3 3 3" xfId="882" xr:uid="{00000000-0005-0000-0000-0000D2030000}"/>
    <cellStyle name="Currency 2 2 2 3 4" xfId="883" xr:uid="{00000000-0005-0000-0000-0000D3030000}"/>
    <cellStyle name="Currency 2 2 2 3 5" xfId="884" xr:uid="{00000000-0005-0000-0000-0000D4030000}"/>
    <cellStyle name="Currency 2 2 2 3 5 2" xfId="885" xr:uid="{00000000-0005-0000-0000-0000D5030000}"/>
    <cellStyle name="Currency 2 2 2 3 6" xfId="886" xr:uid="{00000000-0005-0000-0000-0000D6030000}"/>
    <cellStyle name="Currency 2 2 2 4" xfId="887" xr:uid="{00000000-0005-0000-0000-0000D7030000}"/>
    <cellStyle name="Currency 2 2 2 4 2" xfId="888" xr:uid="{00000000-0005-0000-0000-0000D8030000}"/>
    <cellStyle name="Currency 2 2 2 4 2 2" xfId="889" xr:uid="{00000000-0005-0000-0000-0000D9030000}"/>
    <cellStyle name="Currency 2 2 2 4 2 2 2" xfId="890" xr:uid="{00000000-0005-0000-0000-0000DA030000}"/>
    <cellStyle name="Currency 2 2 2 4 2 3" xfId="891" xr:uid="{00000000-0005-0000-0000-0000DB030000}"/>
    <cellStyle name="Currency 2 2 2 4 3" xfId="892" xr:uid="{00000000-0005-0000-0000-0000DC030000}"/>
    <cellStyle name="Currency 2 2 2 4 4" xfId="893" xr:uid="{00000000-0005-0000-0000-0000DD030000}"/>
    <cellStyle name="Currency 2 2 2 4 4 2" xfId="894" xr:uid="{00000000-0005-0000-0000-0000DE030000}"/>
    <cellStyle name="Currency 2 2 2 4 5" xfId="895" xr:uid="{00000000-0005-0000-0000-0000DF030000}"/>
    <cellStyle name="Currency 2 2 2 5" xfId="896" xr:uid="{00000000-0005-0000-0000-0000E0030000}"/>
    <cellStyle name="Currency 2 2 2 5 2" xfId="897" xr:uid="{00000000-0005-0000-0000-0000E1030000}"/>
    <cellStyle name="Currency 2 2 2 5 2 2" xfId="898" xr:uid="{00000000-0005-0000-0000-0000E2030000}"/>
    <cellStyle name="Currency 2 2 2 5 3" xfId="899" xr:uid="{00000000-0005-0000-0000-0000E3030000}"/>
    <cellStyle name="Currency 2 2 2 6" xfId="900" xr:uid="{00000000-0005-0000-0000-0000E4030000}"/>
    <cellStyle name="Currency 2 2 2 7" xfId="901" xr:uid="{00000000-0005-0000-0000-0000E5030000}"/>
    <cellStyle name="Currency 2 2 2 7 2" xfId="902" xr:uid="{00000000-0005-0000-0000-0000E6030000}"/>
    <cellStyle name="Currency 2 2 2 8" xfId="903" xr:uid="{00000000-0005-0000-0000-0000E7030000}"/>
    <cellStyle name="Currency 2 2 3" xfId="904" xr:uid="{00000000-0005-0000-0000-0000E8030000}"/>
    <cellStyle name="Currency 2 2 3 2" xfId="905" xr:uid="{00000000-0005-0000-0000-0000E9030000}"/>
    <cellStyle name="Currency 2 2 3 2 2" xfId="906" xr:uid="{00000000-0005-0000-0000-0000EA030000}"/>
    <cellStyle name="Currency 2 2 3 2 2 2" xfId="907" xr:uid="{00000000-0005-0000-0000-0000EB030000}"/>
    <cellStyle name="Currency 2 2 3 2 2 2 2" xfId="908" xr:uid="{00000000-0005-0000-0000-0000EC030000}"/>
    <cellStyle name="Currency 2 2 3 2 2 2 2 2" xfId="909" xr:uid="{00000000-0005-0000-0000-0000ED030000}"/>
    <cellStyle name="Currency 2 2 3 2 2 2 2 2 2" xfId="910" xr:uid="{00000000-0005-0000-0000-0000EE030000}"/>
    <cellStyle name="Currency 2 2 3 2 2 2 2 3" xfId="911" xr:uid="{00000000-0005-0000-0000-0000EF030000}"/>
    <cellStyle name="Currency 2 2 3 2 2 2 3" xfId="912" xr:uid="{00000000-0005-0000-0000-0000F0030000}"/>
    <cellStyle name="Currency 2 2 3 2 2 2 4" xfId="913" xr:uid="{00000000-0005-0000-0000-0000F1030000}"/>
    <cellStyle name="Currency 2 2 3 2 2 2 4 2" xfId="914" xr:uid="{00000000-0005-0000-0000-0000F2030000}"/>
    <cellStyle name="Currency 2 2 3 2 2 2 5" xfId="915" xr:uid="{00000000-0005-0000-0000-0000F3030000}"/>
    <cellStyle name="Currency 2 2 3 2 2 3" xfId="916" xr:uid="{00000000-0005-0000-0000-0000F4030000}"/>
    <cellStyle name="Currency 2 2 3 2 2 3 2" xfId="917" xr:uid="{00000000-0005-0000-0000-0000F5030000}"/>
    <cellStyle name="Currency 2 2 3 2 2 3 2 2" xfId="918" xr:uid="{00000000-0005-0000-0000-0000F6030000}"/>
    <cellStyle name="Currency 2 2 3 2 2 3 3" xfId="919" xr:uid="{00000000-0005-0000-0000-0000F7030000}"/>
    <cellStyle name="Currency 2 2 3 2 2 4" xfId="920" xr:uid="{00000000-0005-0000-0000-0000F8030000}"/>
    <cellStyle name="Currency 2 2 3 2 2 5" xfId="921" xr:uid="{00000000-0005-0000-0000-0000F9030000}"/>
    <cellStyle name="Currency 2 2 3 2 2 5 2" xfId="922" xr:uid="{00000000-0005-0000-0000-0000FA030000}"/>
    <cellStyle name="Currency 2 2 3 2 2 6" xfId="923" xr:uid="{00000000-0005-0000-0000-0000FB030000}"/>
    <cellStyle name="Currency 2 2 3 2 3" xfId="924" xr:uid="{00000000-0005-0000-0000-0000FC030000}"/>
    <cellStyle name="Currency 2 2 3 2 3 2" xfId="925" xr:uid="{00000000-0005-0000-0000-0000FD030000}"/>
    <cellStyle name="Currency 2 2 3 2 3 2 2" xfId="926" xr:uid="{00000000-0005-0000-0000-0000FE030000}"/>
    <cellStyle name="Currency 2 2 3 2 3 2 2 2" xfId="927" xr:uid="{00000000-0005-0000-0000-0000FF030000}"/>
    <cellStyle name="Currency 2 2 3 2 3 2 3" xfId="928" xr:uid="{00000000-0005-0000-0000-000000040000}"/>
    <cellStyle name="Currency 2 2 3 2 3 3" xfId="929" xr:uid="{00000000-0005-0000-0000-000001040000}"/>
    <cellStyle name="Currency 2 2 3 2 3 4" xfId="930" xr:uid="{00000000-0005-0000-0000-000002040000}"/>
    <cellStyle name="Currency 2 2 3 2 3 4 2" xfId="931" xr:uid="{00000000-0005-0000-0000-000003040000}"/>
    <cellStyle name="Currency 2 2 3 2 3 5" xfId="932" xr:uid="{00000000-0005-0000-0000-000004040000}"/>
    <cellStyle name="Currency 2 2 3 2 4" xfId="933" xr:uid="{00000000-0005-0000-0000-000005040000}"/>
    <cellStyle name="Currency 2 2 3 2 4 2" xfId="934" xr:uid="{00000000-0005-0000-0000-000006040000}"/>
    <cellStyle name="Currency 2 2 3 2 4 2 2" xfId="935" xr:uid="{00000000-0005-0000-0000-000007040000}"/>
    <cellStyle name="Currency 2 2 3 2 4 3" xfId="936" xr:uid="{00000000-0005-0000-0000-000008040000}"/>
    <cellStyle name="Currency 2 2 3 2 5" xfId="937" xr:uid="{00000000-0005-0000-0000-000009040000}"/>
    <cellStyle name="Currency 2 2 3 2 6" xfId="938" xr:uid="{00000000-0005-0000-0000-00000A040000}"/>
    <cellStyle name="Currency 2 2 3 2 6 2" xfId="939" xr:uid="{00000000-0005-0000-0000-00000B040000}"/>
    <cellStyle name="Currency 2 2 3 2 7" xfId="940" xr:uid="{00000000-0005-0000-0000-00000C040000}"/>
    <cellStyle name="Currency 2 2 3 3" xfId="941" xr:uid="{00000000-0005-0000-0000-00000D040000}"/>
    <cellStyle name="Currency 2 2 3 3 2" xfId="942" xr:uid="{00000000-0005-0000-0000-00000E040000}"/>
    <cellStyle name="Currency 2 2 3 3 2 2" xfId="943" xr:uid="{00000000-0005-0000-0000-00000F040000}"/>
    <cellStyle name="Currency 2 2 3 3 2 2 2" xfId="944" xr:uid="{00000000-0005-0000-0000-000010040000}"/>
    <cellStyle name="Currency 2 2 3 3 2 2 2 2" xfId="945" xr:uid="{00000000-0005-0000-0000-000011040000}"/>
    <cellStyle name="Currency 2 2 3 3 2 2 3" xfId="946" xr:uid="{00000000-0005-0000-0000-000012040000}"/>
    <cellStyle name="Currency 2 2 3 3 2 3" xfId="947" xr:uid="{00000000-0005-0000-0000-000013040000}"/>
    <cellStyle name="Currency 2 2 3 3 2 4" xfId="948" xr:uid="{00000000-0005-0000-0000-000014040000}"/>
    <cellStyle name="Currency 2 2 3 3 2 4 2" xfId="949" xr:uid="{00000000-0005-0000-0000-000015040000}"/>
    <cellStyle name="Currency 2 2 3 3 2 5" xfId="950" xr:uid="{00000000-0005-0000-0000-000016040000}"/>
    <cellStyle name="Currency 2 2 3 3 3" xfId="951" xr:uid="{00000000-0005-0000-0000-000017040000}"/>
    <cellStyle name="Currency 2 2 3 3 3 2" xfId="952" xr:uid="{00000000-0005-0000-0000-000018040000}"/>
    <cellStyle name="Currency 2 2 3 3 3 2 2" xfId="953" xr:uid="{00000000-0005-0000-0000-000019040000}"/>
    <cellStyle name="Currency 2 2 3 3 3 3" xfId="954" xr:uid="{00000000-0005-0000-0000-00001A040000}"/>
    <cellStyle name="Currency 2 2 3 3 4" xfId="955" xr:uid="{00000000-0005-0000-0000-00001B040000}"/>
    <cellStyle name="Currency 2 2 3 3 5" xfId="956" xr:uid="{00000000-0005-0000-0000-00001C040000}"/>
    <cellStyle name="Currency 2 2 3 3 5 2" xfId="957" xr:uid="{00000000-0005-0000-0000-00001D040000}"/>
    <cellStyle name="Currency 2 2 3 3 6" xfId="958" xr:uid="{00000000-0005-0000-0000-00001E040000}"/>
    <cellStyle name="Currency 2 2 3 4" xfId="959" xr:uid="{00000000-0005-0000-0000-00001F040000}"/>
    <cellStyle name="Currency 2 2 3 4 2" xfId="960" xr:uid="{00000000-0005-0000-0000-000020040000}"/>
    <cellStyle name="Currency 2 2 3 4 2 2" xfId="961" xr:uid="{00000000-0005-0000-0000-000021040000}"/>
    <cellStyle name="Currency 2 2 3 4 2 2 2" xfId="962" xr:uid="{00000000-0005-0000-0000-000022040000}"/>
    <cellStyle name="Currency 2 2 3 4 2 3" xfId="963" xr:uid="{00000000-0005-0000-0000-000023040000}"/>
    <cellStyle name="Currency 2 2 3 4 3" xfId="964" xr:uid="{00000000-0005-0000-0000-000024040000}"/>
    <cellStyle name="Currency 2 2 3 4 4" xfId="965" xr:uid="{00000000-0005-0000-0000-000025040000}"/>
    <cellStyle name="Currency 2 2 3 4 4 2" xfId="966" xr:uid="{00000000-0005-0000-0000-000026040000}"/>
    <cellStyle name="Currency 2 2 3 4 5" xfId="967" xr:uid="{00000000-0005-0000-0000-000027040000}"/>
    <cellStyle name="Currency 2 2 3 5" xfId="968" xr:uid="{00000000-0005-0000-0000-000028040000}"/>
    <cellStyle name="Currency 2 2 3 5 2" xfId="969" xr:uid="{00000000-0005-0000-0000-000029040000}"/>
    <cellStyle name="Currency 2 2 3 5 2 2" xfId="970" xr:uid="{00000000-0005-0000-0000-00002A040000}"/>
    <cellStyle name="Currency 2 2 3 5 3" xfId="971" xr:uid="{00000000-0005-0000-0000-00002B040000}"/>
    <cellStyle name="Currency 2 2 3 6" xfId="972" xr:uid="{00000000-0005-0000-0000-00002C040000}"/>
    <cellStyle name="Currency 2 2 3 7" xfId="973" xr:uid="{00000000-0005-0000-0000-00002D040000}"/>
    <cellStyle name="Currency 2 2 3 7 2" xfId="974" xr:uid="{00000000-0005-0000-0000-00002E040000}"/>
    <cellStyle name="Currency 2 2 3 8" xfId="975" xr:uid="{00000000-0005-0000-0000-00002F040000}"/>
    <cellStyle name="Currency 2 2 4" xfId="976" xr:uid="{00000000-0005-0000-0000-000030040000}"/>
    <cellStyle name="Currency 2 2 4 2" xfId="977" xr:uid="{00000000-0005-0000-0000-000031040000}"/>
    <cellStyle name="Currency 2 2 4 2 2" xfId="978" xr:uid="{00000000-0005-0000-0000-000032040000}"/>
    <cellStyle name="Currency 2 2 4 2 2 2" xfId="979" xr:uid="{00000000-0005-0000-0000-000033040000}"/>
    <cellStyle name="Currency 2 2 4 2 2 2 2" xfId="980" xr:uid="{00000000-0005-0000-0000-000034040000}"/>
    <cellStyle name="Currency 2 2 4 2 2 2 2 2" xfId="981" xr:uid="{00000000-0005-0000-0000-000035040000}"/>
    <cellStyle name="Currency 2 2 4 2 2 2 2 2 2" xfId="982" xr:uid="{00000000-0005-0000-0000-000036040000}"/>
    <cellStyle name="Currency 2 2 4 2 2 2 2 3" xfId="983" xr:uid="{00000000-0005-0000-0000-000037040000}"/>
    <cellStyle name="Currency 2 2 4 2 2 2 3" xfId="984" xr:uid="{00000000-0005-0000-0000-000038040000}"/>
    <cellStyle name="Currency 2 2 4 2 2 2 4" xfId="985" xr:uid="{00000000-0005-0000-0000-000039040000}"/>
    <cellStyle name="Currency 2 2 4 2 2 2 4 2" xfId="986" xr:uid="{00000000-0005-0000-0000-00003A040000}"/>
    <cellStyle name="Currency 2 2 4 2 2 2 5" xfId="987" xr:uid="{00000000-0005-0000-0000-00003B040000}"/>
    <cellStyle name="Currency 2 2 4 2 2 3" xfId="988" xr:uid="{00000000-0005-0000-0000-00003C040000}"/>
    <cellStyle name="Currency 2 2 4 2 2 3 2" xfId="989" xr:uid="{00000000-0005-0000-0000-00003D040000}"/>
    <cellStyle name="Currency 2 2 4 2 2 3 2 2" xfId="990" xr:uid="{00000000-0005-0000-0000-00003E040000}"/>
    <cellStyle name="Currency 2 2 4 2 2 3 3" xfId="991" xr:uid="{00000000-0005-0000-0000-00003F040000}"/>
    <cellStyle name="Currency 2 2 4 2 2 4" xfId="992" xr:uid="{00000000-0005-0000-0000-000040040000}"/>
    <cellStyle name="Currency 2 2 4 2 2 5" xfId="993" xr:uid="{00000000-0005-0000-0000-000041040000}"/>
    <cellStyle name="Currency 2 2 4 2 2 5 2" xfId="994" xr:uid="{00000000-0005-0000-0000-000042040000}"/>
    <cellStyle name="Currency 2 2 4 2 2 6" xfId="995" xr:uid="{00000000-0005-0000-0000-000043040000}"/>
    <cellStyle name="Currency 2 2 4 2 3" xfId="996" xr:uid="{00000000-0005-0000-0000-000044040000}"/>
    <cellStyle name="Currency 2 2 4 2 3 2" xfId="997" xr:uid="{00000000-0005-0000-0000-000045040000}"/>
    <cellStyle name="Currency 2 2 4 2 3 2 2" xfId="998" xr:uid="{00000000-0005-0000-0000-000046040000}"/>
    <cellStyle name="Currency 2 2 4 2 3 2 2 2" xfId="999" xr:uid="{00000000-0005-0000-0000-000047040000}"/>
    <cellStyle name="Currency 2 2 4 2 3 2 3" xfId="1000" xr:uid="{00000000-0005-0000-0000-000048040000}"/>
    <cellStyle name="Currency 2 2 4 2 3 3" xfId="1001" xr:uid="{00000000-0005-0000-0000-000049040000}"/>
    <cellStyle name="Currency 2 2 4 2 3 4" xfId="1002" xr:uid="{00000000-0005-0000-0000-00004A040000}"/>
    <cellStyle name="Currency 2 2 4 2 3 4 2" xfId="1003" xr:uid="{00000000-0005-0000-0000-00004B040000}"/>
    <cellStyle name="Currency 2 2 4 2 3 5" xfId="1004" xr:uid="{00000000-0005-0000-0000-00004C040000}"/>
    <cellStyle name="Currency 2 2 4 2 4" xfId="1005" xr:uid="{00000000-0005-0000-0000-00004D040000}"/>
    <cellStyle name="Currency 2 2 4 2 4 2" xfId="1006" xr:uid="{00000000-0005-0000-0000-00004E040000}"/>
    <cellStyle name="Currency 2 2 4 2 4 2 2" xfId="1007" xr:uid="{00000000-0005-0000-0000-00004F040000}"/>
    <cellStyle name="Currency 2 2 4 2 4 3" xfId="1008" xr:uid="{00000000-0005-0000-0000-000050040000}"/>
    <cellStyle name="Currency 2 2 4 2 5" xfId="1009" xr:uid="{00000000-0005-0000-0000-000051040000}"/>
    <cellStyle name="Currency 2 2 4 2 6" xfId="1010" xr:uid="{00000000-0005-0000-0000-000052040000}"/>
    <cellStyle name="Currency 2 2 4 2 6 2" xfId="1011" xr:uid="{00000000-0005-0000-0000-000053040000}"/>
    <cellStyle name="Currency 2 2 4 2 7" xfId="1012" xr:uid="{00000000-0005-0000-0000-000054040000}"/>
    <cellStyle name="Currency 2 2 4 3" xfId="1013" xr:uid="{00000000-0005-0000-0000-000055040000}"/>
    <cellStyle name="Currency 2 2 4 3 2" xfId="1014" xr:uid="{00000000-0005-0000-0000-000056040000}"/>
    <cellStyle name="Currency 2 2 4 3 2 2" xfId="1015" xr:uid="{00000000-0005-0000-0000-000057040000}"/>
    <cellStyle name="Currency 2 2 4 3 2 2 2" xfId="1016" xr:uid="{00000000-0005-0000-0000-000058040000}"/>
    <cellStyle name="Currency 2 2 4 3 2 2 2 2" xfId="1017" xr:uid="{00000000-0005-0000-0000-000059040000}"/>
    <cellStyle name="Currency 2 2 4 3 2 2 3" xfId="1018" xr:uid="{00000000-0005-0000-0000-00005A040000}"/>
    <cellStyle name="Currency 2 2 4 3 2 3" xfId="1019" xr:uid="{00000000-0005-0000-0000-00005B040000}"/>
    <cellStyle name="Currency 2 2 4 3 2 4" xfId="1020" xr:uid="{00000000-0005-0000-0000-00005C040000}"/>
    <cellStyle name="Currency 2 2 4 3 2 4 2" xfId="1021" xr:uid="{00000000-0005-0000-0000-00005D040000}"/>
    <cellStyle name="Currency 2 2 4 3 2 5" xfId="1022" xr:uid="{00000000-0005-0000-0000-00005E040000}"/>
    <cellStyle name="Currency 2 2 4 3 3" xfId="1023" xr:uid="{00000000-0005-0000-0000-00005F040000}"/>
    <cellStyle name="Currency 2 2 4 3 3 2" xfId="1024" xr:uid="{00000000-0005-0000-0000-000060040000}"/>
    <cellStyle name="Currency 2 2 4 3 3 2 2" xfId="1025" xr:uid="{00000000-0005-0000-0000-000061040000}"/>
    <cellStyle name="Currency 2 2 4 3 3 3" xfId="1026" xr:uid="{00000000-0005-0000-0000-000062040000}"/>
    <cellStyle name="Currency 2 2 4 3 4" xfId="1027" xr:uid="{00000000-0005-0000-0000-000063040000}"/>
    <cellStyle name="Currency 2 2 4 3 5" xfId="1028" xr:uid="{00000000-0005-0000-0000-000064040000}"/>
    <cellStyle name="Currency 2 2 4 3 5 2" xfId="1029" xr:uid="{00000000-0005-0000-0000-000065040000}"/>
    <cellStyle name="Currency 2 2 4 3 6" xfId="1030" xr:uid="{00000000-0005-0000-0000-000066040000}"/>
    <cellStyle name="Currency 2 2 4 4" xfId="1031" xr:uid="{00000000-0005-0000-0000-000067040000}"/>
    <cellStyle name="Currency 2 2 4 4 2" xfId="1032" xr:uid="{00000000-0005-0000-0000-000068040000}"/>
    <cellStyle name="Currency 2 2 4 4 2 2" xfId="1033" xr:uid="{00000000-0005-0000-0000-000069040000}"/>
    <cellStyle name="Currency 2 2 4 4 2 2 2" xfId="1034" xr:uid="{00000000-0005-0000-0000-00006A040000}"/>
    <cellStyle name="Currency 2 2 4 4 2 3" xfId="1035" xr:uid="{00000000-0005-0000-0000-00006B040000}"/>
    <cellStyle name="Currency 2 2 4 4 3" xfId="1036" xr:uid="{00000000-0005-0000-0000-00006C040000}"/>
    <cellStyle name="Currency 2 2 4 4 4" xfId="1037" xr:uid="{00000000-0005-0000-0000-00006D040000}"/>
    <cellStyle name="Currency 2 2 4 4 4 2" xfId="1038" xr:uid="{00000000-0005-0000-0000-00006E040000}"/>
    <cellStyle name="Currency 2 2 4 4 5" xfId="1039" xr:uid="{00000000-0005-0000-0000-00006F040000}"/>
    <cellStyle name="Currency 2 2 4 5" xfId="1040" xr:uid="{00000000-0005-0000-0000-000070040000}"/>
    <cellStyle name="Currency 2 2 4 5 2" xfId="1041" xr:uid="{00000000-0005-0000-0000-000071040000}"/>
    <cellStyle name="Currency 2 2 4 5 2 2" xfId="1042" xr:uid="{00000000-0005-0000-0000-000072040000}"/>
    <cellStyle name="Currency 2 2 4 5 3" xfId="1043" xr:uid="{00000000-0005-0000-0000-000073040000}"/>
    <cellStyle name="Currency 2 2 4 6" xfId="1044" xr:uid="{00000000-0005-0000-0000-000074040000}"/>
    <cellStyle name="Currency 2 2 4 7" xfId="1045" xr:uid="{00000000-0005-0000-0000-000075040000}"/>
    <cellStyle name="Currency 2 2 4 7 2" xfId="1046" xr:uid="{00000000-0005-0000-0000-000076040000}"/>
    <cellStyle name="Currency 2 2 4 8" xfId="1047" xr:uid="{00000000-0005-0000-0000-000077040000}"/>
    <cellStyle name="Currency 2 2 5" xfId="1048" xr:uid="{00000000-0005-0000-0000-000078040000}"/>
    <cellStyle name="Currency 2 2 5 2" xfId="1049" xr:uid="{00000000-0005-0000-0000-000079040000}"/>
    <cellStyle name="Currency 2 2 5 2 2" xfId="1050" xr:uid="{00000000-0005-0000-0000-00007A040000}"/>
    <cellStyle name="Currency 2 2 5 2 2 2" xfId="1051" xr:uid="{00000000-0005-0000-0000-00007B040000}"/>
    <cellStyle name="Currency 2 2 5 2 2 2 2" xfId="1052" xr:uid="{00000000-0005-0000-0000-00007C040000}"/>
    <cellStyle name="Currency 2 2 5 2 2 2 2 2" xfId="1053" xr:uid="{00000000-0005-0000-0000-00007D040000}"/>
    <cellStyle name="Currency 2 2 5 2 2 2 3" xfId="1054" xr:uid="{00000000-0005-0000-0000-00007E040000}"/>
    <cellStyle name="Currency 2 2 5 2 2 3" xfId="1055" xr:uid="{00000000-0005-0000-0000-00007F040000}"/>
    <cellStyle name="Currency 2 2 5 2 2 4" xfId="1056" xr:uid="{00000000-0005-0000-0000-000080040000}"/>
    <cellStyle name="Currency 2 2 5 2 2 4 2" xfId="1057" xr:uid="{00000000-0005-0000-0000-000081040000}"/>
    <cellStyle name="Currency 2 2 5 2 2 5" xfId="1058" xr:uid="{00000000-0005-0000-0000-000082040000}"/>
    <cellStyle name="Currency 2 2 5 2 3" xfId="1059" xr:uid="{00000000-0005-0000-0000-000083040000}"/>
    <cellStyle name="Currency 2 2 5 2 3 2" xfId="1060" xr:uid="{00000000-0005-0000-0000-000084040000}"/>
    <cellStyle name="Currency 2 2 5 2 3 2 2" xfId="1061" xr:uid="{00000000-0005-0000-0000-000085040000}"/>
    <cellStyle name="Currency 2 2 5 2 3 3" xfId="1062" xr:uid="{00000000-0005-0000-0000-000086040000}"/>
    <cellStyle name="Currency 2 2 5 2 4" xfId="1063" xr:uid="{00000000-0005-0000-0000-000087040000}"/>
    <cellStyle name="Currency 2 2 5 2 5" xfId="1064" xr:uid="{00000000-0005-0000-0000-000088040000}"/>
    <cellStyle name="Currency 2 2 5 2 5 2" xfId="1065" xr:uid="{00000000-0005-0000-0000-000089040000}"/>
    <cellStyle name="Currency 2 2 5 2 6" xfId="1066" xr:uid="{00000000-0005-0000-0000-00008A040000}"/>
    <cellStyle name="Currency 2 2 5 3" xfId="1067" xr:uid="{00000000-0005-0000-0000-00008B040000}"/>
    <cellStyle name="Currency 2 2 5 3 2" xfId="1068" xr:uid="{00000000-0005-0000-0000-00008C040000}"/>
    <cellStyle name="Currency 2 2 5 3 2 2" xfId="1069" xr:uid="{00000000-0005-0000-0000-00008D040000}"/>
    <cellStyle name="Currency 2 2 5 3 2 2 2" xfId="1070" xr:uid="{00000000-0005-0000-0000-00008E040000}"/>
    <cellStyle name="Currency 2 2 5 3 2 3" xfId="1071" xr:uid="{00000000-0005-0000-0000-00008F040000}"/>
    <cellStyle name="Currency 2 2 5 3 3" xfId="1072" xr:uid="{00000000-0005-0000-0000-000090040000}"/>
    <cellStyle name="Currency 2 2 5 3 4" xfId="1073" xr:uid="{00000000-0005-0000-0000-000091040000}"/>
    <cellStyle name="Currency 2 2 5 3 4 2" xfId="1074" xr:uid="{00000000-0005-0000-0000-000092040000}"/>
    <cellStyle name="Currency 2 2 5 3 5" xfId="1075" xr:uid="{00000000-0005-0000-0000-000093040000}"/>
    <cellStyle name="Currency 2 2 5 4" xfId="1076" xr:uid="{00000000-0005-0000-0000-000094040000}"/>
    <cellStyle name="Currency 2 2 5 4 2" xfId="1077" xr:uid="{00000000-0005-0000-0000-000095040000}"/>
    <cellStyle name="Currency 2 2 5 4 2 2" xfId="1078" xr:uid="{00000000-0005-0000-0000-000096040000}"/>
    <cellStyle name="Currency 2 2 5 4 3" xfId="1079" xr:uid="{00000000-0005-0000-0000-000097040000}"/>
    <cellStyle name="Currency 2 2 5 5" xfId="1080" xr:uid="{00000000-0005-0000-0000-000098040000}"/>
    <cellStyle name="Currency 2 2 5 6" xfId="1081" xr:uid="{00000000-0005-0000-0000-000099040000}"/>
    <cellStyle name="Currency 2 2 5 6 2" xfId="1082" xr:uid="{00000000-0005-0000-0000-00009A040000}"/>
    <cellStyle name="Currency 2 2 5 7" xfId="1083" xr:uid="{00000000-0005-0000-0000-00009B040000}"/>
    <cellStyle name="Currency 2 2 6" xfId="1084" xr:uid="{00000000-0005-0000-0000-00009C040000}"/>
    <cellStyle name="Currency 2 2 6 2" xfId="1085" xr:uid="{00000000-0005-0000-0000-00009D040000}"/>
    <cellStyle name="Currency 2 2 6 2 2" xfId="1086" xr:uid="{00000000-0005-0000-0000-00009E040000}"/>
    <cellStyle name="Currency 2 2 6 2 2 2" xfId="1087" xr:uid="{00000000-0005-0000-0000-00009F040000}"/>
    <cellStyle name="Currency 2 2 6 2 2 2 2" xfId="1088" xr:uid="{00000000-0005-0000-0000-0000A0040000}"/>
    <cellStyle name="Currency 2 2 6 2 2 3" xfId="1089" xr:uid="{00000000-0005-0000-0000-0000A1040000}"/>
    <cellStyle name="Currency 2 2 6 2 3" xfId="1090" xr:uid="{00000000-0005-0000-0000-0000A2040000}"/>
    <cellStyle name="Currency 2 2 6 2 4" xfId="1091" xr:uid="{00000000-0005-0000-0000-0000A3040000}"/>
    <cellStyle name="Currency 2 2 6 2 4 2" xfId="1092" xr:uid="{00000000-0005-0000-0000-0000A4040000}"/>
    <cellStyle name="Currency 2 2 6 2 5" xfId="1093" xr:uid="{00000000-0005-0000-0000-0000A5040000}"/>
    <cellStyle name="Currency 2 2 6 3" xfId="1094" xr:uid="{00000000-0005-0000-0000-0000A6040000}"/>
    <cellStyle name="Currency 2 2 6 3 2" xfId="1095" xr:uid="{00000000-0005-0000-0000-0000A7040000}"/>
    <cellStyle name="Currency 2 2 6 3 2 2" xfId="1096" xr:uid="{00000000-0005-0000-0000-0000A8040000}"/>
    <cellStyle name="Currency 2 2 6 3 3" xfId="1097" xr:uid="{00000000-0005-0000-0000-0000A9040000}"/>
    <cellStyle name="Currency 2 2 6 4" xfId="1098" xr:uid="{00000000-0005-0000-0000-0000AA040000}"/>
    <cellStyle name="Currency 2 2 6 5" xfId="1099" xr:uid="{00000000-0005-0000-0000-0000AB040000}"/>
    <cellStyle name="Currency 2 2 6 5 2" xfId="1100" xr:uid="{00000000-0005-0000-0000-0000AC040000}"/>
    <cellStyle name="Currency 2 2 6 6" xfId="1101" xr:uid="{00000000-0005-0000-0000-0000AD040000}"/>
    <cellStyle name="Currency 2 2 7" xfId="1102" xr:uid="{00000000-0005-0000-0000-0000AE040000}"/>
    <cellStyle name="Currency 2 2 7 2" xfId="1103" xr:uid="{00000000-0005-0000-0000-0000AF040000}"/>
    <cellStyle name="Currency 2 2 7 2 2" xfId="1104" xr:uid="{00000000-0005-0000-0000-0000B0040000}"/>
    <cellStyle name="Currency 2 2 7 2 2 2" xfId="1105" xr:uid="{00000000-0005-0000-0000-0000B1040000}"/>
    <cellStyle name="Currency 2 2 7 2 3" xfId="1106" xr:uid="{00000000-0005-0000-0000-0000B2040000}"/>
    <cellStyle name="Currency 2 2 7 3" xfId="1107" xr:uid="{00000000-0005-0000-0000-0000B3040000}"/>
    <cellStyle name="Currency 2 2 7 4" xfId="1108" xr:uid="{00000000-0005-0000-0000-0000B4040000}"/>
    <cellStyle name="Currency 2 2 7 4 2" xfId="1109" xr:uid="{00000000-0005-0000-0000-0000B5040000}"/>
    <cellStyle name="Currency 2 2 7 5" xfId="1110" xr:uid="{00000000-0005-0000-0000-0000B6040000}"/>
    <cellStyle name="Currency 2 2 8" xfId="1111" xr:uid="{00000000-0005-0000-0000-0000B7040000}"/>
    <cellStyle name="Currency 2 2 8 2" xfId="1112" xr:uid="{00000000-0005-0000-0000-0000B8040000}"/>
    <cellStyle name="Currency 2 2 8 2 2" xfId="1113" xr:uid="{00000000-0005-0000-0000-0000B9040000}"/>
    <cellStyle name="Currency 2 2 8 3" xfId="1114" xr:uid="{00000000-0005-0000-0000-0000BA040000}"/>
    <cellStyle name="Currency 2 2 9" xfId="1115" xr:uid="{00000000-0005-0000-0000-0000BB040000}"/>
    <cellStyle name="Currency 2 3" xfId="1116" xr:uid="{00000000-0005-0000-0000-0000BC040000}"/>
    <cellStyle name="Currency 2 3 2" xfId="1117" xr:uid="{00000000-0005-0000-0000-0000BD040000}"/>
    <cellStyle name="Currency 2 3 2 2" xfId="1118" xr:uid="{00000000-0005-0000-0000-0000BE040000}"/>
    <cellStyle name="Currency 2 3 2 2 2" xfId="1119" xr:uid="{00000000-0005-0000-0000-0000BF040000}"/>
    <cellStyle name="Currency 2 3 2 2 2 2" xfId="1120" xr:uid="{00000000-0005-0000-0000-0000C0040000}"/>
    <cellStyle name="Currency 2 3 2 2 2 2 2" xfId="1121" xr:uid="{00000000-0005-0000-0000-0000C1040000}"/>
    <cellStyle name="Currency 2 3 2 2 2 2 2 2" xfId="1122" xr:uid="{00000000-0005-0000-0000-0000C2040000}"/>
    <cellStyle name="Currency 2 3 2 2 2 2 3" xfId="1123" xr:uid="{00000000-0005-0000-0000-0000C3040000}"/>
    <cellStyle name="Currency 2 3 2 2 2 3" xfId="1124" xr:uid="{00000000-0005-0000-0000-0000C4040000}"/>
    <cellStyle name="Currency 2 3 2 2 2 4" xfId="1125" xr:uid="{00000000-0005-0000-0000-0000C5040000}"/>
    <cellStyle name="Currency 2 3 2 2 2 4 2" xfId="1126" xr:uid="{00000000-0005-0000-0000-0000C6040000}"/>
    <cellStyle name="Currency 2 3 2 2 2 5" xfId="1127" xr:uid="{00000000-0005-0000-0000-0000C7040000}"/>
    <cellStyle name="Currency 2 3 2 2 3" xfId="1128" xr:uid="{00000000-0005-0000-0000-0000C8040000}"/>
    <cellStyle name="Currency 2 3 2 2 3 2" xfId="1129" xr:uid="{00000000-0005-0000-0000-0000C9040000}"/>
    <cellStyle name="Currency 2 3 2 2 3 2 2" xfId="1130" xr:uid="{00000000-0005-0000-0000-0000CA040000}"/>
    <cellStyle name="Currency 2 3 2 2 3 3" xfId="1131" xr:uid="{00000000-0005-0000-0000-0000CB040000}"/>
    <cellStyle name="Currency 2 3 2 2 4" xfId="1132" xr:uid="{00000000-0005-0000-0000-0000CC040000}"/>
    <cellStyle name="Currency 2 3 2 2 5" xfId="1133" xr:uid="{00000000-0005-0000-0000-0000CD040000}"/>
    <cellStyle name="Currency 2 3 2 2 5 2" xfId="1134" xr:uid="{00000000-0005-0000-0000-0000CE040000}"/>
    <cellStyle name="Currency 2 3 2 2 6" xfId="1135" xr:uid="{00000000-0005-0000-0000-0000CF040000}"/>
    <cellStyle name="Currency 2 3 2 3" xfId="1136" xr:uid="{00000000-0005-0000-0000-0000D0040000}"/>
    <cellStyle name="Currency 2 3 2 3 2" xfId="1137" xr:uid="{00000000-0005-0000-0000-0000D1040000}"/>
    <cellStyle name="Currency 2 3 2 3 2 2" xfId="1138" xr:uid="{00000000-0005-0000-0000-0000D2040000}"/>
    <cellStyle name="Currency 2 3 2 3 2 2 2" xfId="1139" xr:uid="{00000000-0005-0000-0000-0000D3040000}"/>
    <cellStyle name="Currency 2 3 2 3 2 3" xfId="1140" xr:uid="{00000000-0005-0000-0000-0000D4040000}"/>
    <cellStyle name="Currency 2 3 2 3 3" xfId="1141" xr:uid="{00000000-0005-0000-0000-0000D5040000}"/>
    <cellStyle name="Currency 2 3 2 3 4" xfId="1142" xr:uid="{00000000-0005-0000-0000-0000D6040000}"/>
    <cellStyle name="Currency 2 3 2 3 4 2" xfId="1143" xr:uid="{00000000-0005-0000-0000-0000D7040000}"/>
    <cellStyle name="Currency 2 3 2 3 5" xfId="1144" xr:uid="{00000000-0005-0000-0000-0000D8040000}"/>
    <cellStyle name="Currency 2 3 2 4" xfId="1145" xr:uid="{00000000-0005-0000-0000-0000D9040000}"/>
    <cellStyle name="Currency 2 3 2 4 2" xfId="1146" xr:uid="{00000000-0005-0000-0000-0000DA040000}"/>
    <cellStyle name="Currency 2 3 2 4 2 2" xfId="1147" xr:uid="{00000000-0005-0000-0000-0000DB040000}"/>
    <cellStyle name="Currency 2 3 2 4 3" xfId="1148" xr:uid="{00000000-0005-0000-0000-0000DC040000}"/>
    <cellStyle name="Currency 2 3 2 5" xfId="1149" xr:uid="{00000000-0005-0000-0000-0000DD040000}"/>
    <cellStyle name="Currency 2 3 2 6" xfId="1150" xr:uid="{00000000-0005-0000-0000-0000DE040000}"/>
    <cellStyle name="Currency 2 3 2 6 2" xfId="1151" xr:uid="{00000000-0005-0000-0000-0000DF040000}"/>
    <cellStyle name="Currency 2 3 2 7" xfId="1152" xr:uid="{00000000-0005-0000-0000-0000E0040000}"/>
    <cellStyle name="Currency 2 3 3" xfId="1153" xr:uid="{00000000-0005-0000-0000-0000E1040000}"/>
    <cellStyle name="Currency 2 3 3 2" xfId="1154" xr:uid="{00000000-0005-0000-0000-0000E2040000}"/>
    <cellStyle name="Currency 2 3 3 2 2" xfId="1155" xr:uid="{00000000-0005-0000-0000-0000E3040000}"/>
    <cellStyle name="Currency 2 3 3 2 2 2" xfId="1156" xr:uid="{00000000-0005-0000-0000-0000E4040000}"/>
    <cellStyle name="Currency 2 3 3 2 2 2 2" xfId="1157" xr:uid="{00000000-0005-0000-0000-0000E5040000}"/>
    <cellStyle name="Currency 2 3 3 2 2 3" xfId="1158" xr:uid="{00000000-0005-0000-0000-0000E6040000}"/>
    <cellStyle name="Currency 2 3 3 2 3" xfId="1159" xr:uid="{00000000-0005-0000-0000-0000E7040000}"/>
    <cellStyle name="Currency 2 3 3 2 4" xfId="1160" xr:uid="{00000000-0005-0000-0000-0000E8040000}"/>
    <cellStyle name="Currency 2 3 3 2 4 2" xfId="1161" xr:uid="{00000000-0005-0000-0000-0000E9040000}"/>
    <cellStyle name="Currency 2 3 3 2 5" xfId="1162" xr:uid="{00000000-0005-0000-0000-0000EA040000}"/>
    <cellStyle name="Currency 2 3 3 3" xfId="1163" xr:uid="{00000000-0005-0000-0000-0000EB040000}"/>
    <cellStyle name="Currency 2 3 3 3 2" xfId="1164" xr:uid="{00000000-0005-0000-0000-0000EC040000}"/>
    <cellStyle name="Currency 2 3 3 3 2 2" xfId="1165" xr:uid="{00000000-0005-0000-0000-0000ED040000}"/>
    <cellStyle name="Currency 2 3 3 3 3" xfId="1166" xr:uid="{00000000-0005-0000-0000-0000EE040000}"/>
    <cellStyle name="Currency 2 3 3 4" xfId="1167" xr:uid="{00000000-0005-0000-0000-0000EF040000}"/>
    <cellStyle name="Currency 2 3 3 5" xfId="1168" xr:uid="{00000000-0005-0000-0000-0000F0040000}"/>
    <cellStyle name="Currency 2 3 3 5 2" xfId="1169" xr:uid="{00000000-0005-0000-0000-0000F1040000}"/>
    <cellStyle name="Currency 2 3 3 6" xfId="1170" xr:uid="{00000000-0005-0000-0000-0000F2040000}"/>
    <cellStyle name="Currency 2 3 4" xfId="1171" xr:uid="{00000000-0005-0000-0000-0000F3040000}"/>
    <cellStyle name="Currency 2 3 4 2" xfId="1172" xr:uid="{00000000-0005-0000-0000-0000F4040000}"/>
    <cellStyle name="Currency 2 3 4 2 2" xfId="1173" xr:uid="{00000000-0005-0000-0000-0000F5040000}"/>
    <cellStyle name="Currency 2 3 4 2 2 2" xfId="1174" xr:uid="{00000000-0005-0000-0000-0000F6040000}"/>
    <cellStyle name="Currency 2 3 4 2 3" xfId="1175" xr:uid="{00000000-0005-0000-0000-0000F7040000}"/>
    <cellStyle name="Currency 2 3 4 3" xfId="1176" xr:uid="{00000000-0005-0000-0000-0000F8040000}"/>
    <cellStyle name="Currency 2 3 4 4" xfId="1177" xr:uid="{00000000-0005-0000-0000-0000F9040000}"/>
    <cellStyle name="Currency 2 3 4 4 2" xfId="1178" xr:uid="{00000000-0005-0000-0000-0000FA040000}"/>
    <cellStyle name="Currency 2 3 4 5" xfId="1179" xr:uid="{00000000-0005-0000-0000-0000FB040000}"/>
    <cellStyle name="Currency 2 3 5" xfId="1180" xr:uid="{00000000-0005-0000-0000-0000FC040000}"/>
    <cellStyle name="Currency 2 3 5 2" xfId="1181" xr:uid="{00000000-0005-0000-0000-0000FD040000}"/>
    <cellStyle name="Currency 2 3 5 2 2" xfId="1182" xr:uid="{00000000-0005-0000-0000-0000FE040000}"/>
    <cellStyle name="Currency 2 3 5 3" xfId="1183" xr:uid="{00000000-0005-0000-0000-0000FF040000}"/>
    <cellStyle name="Currency 2 3 6" xfId="1184" xr:uid="{00000000-0005-0000-0000-000000050000}"/>
    <cellStyle name="Currency 2 3 7" xfId="1185" xr:uid="{00000000-0005-0000-0000-000001050000}"/>
    <cellStyle name="Currency 2 3 7 2" xfId="1186" xr:uid="{00000000-0005-0000-0000-000002050000}"/>
    <cellStyle name="Currency 2 3 8" xfId="1187" xr:uid="{00000000-0005-0000-0000-000003050000}"/>
    <cellStyle name="Currency 2 4" xfId="1188" xr:uid="{00000000-0005-0000-0000-000004050000}"/>
    <cellStyle name="Currency 2 4 2" xfId="1189" xr:uid="{00000000-0005-0000-0000-000005050000}"/>
    <cellStyle name="Currency 2 4 2 2" xfId="1190" xr:uid="{00000000-0005-0000-0000-000006050000}"/>
    <cellStyle name="Currency 2 4 2 2 2" xfId="1191" xr:uid="{00000000-0005-0000-0000-000007050000}"/>
    <cellStyle name="Currency 2 4 2 2 2 2" xfId="1192" xr:uid="{00000000-0005-0000-0000-000008050000}"/>
    <cellStyle name="Currency 2 4 2 2 2 2 2" xfId="1193" xr:uid="{00000000-0005-0000-0000-000009050000}"/>
    <cellStyle name="Currency 2 4 2 2 2 2 2 2" xfId="1194" xr:uid="{00000000-0005-0000-0000-00000A050000}"/>
    <cellStyle name="Currency 2 4 2 2 2 2 3" xfId="1195" xr:uid="{00000000-0005-0000-0000-00000B050000}"/>
    <cellStyle name="Currency 2 4 2 2 2 3" xfId="1196" xr:uid="{00000000-0005-0000-0000-00000C050000}"/>
    <cellStyle name="Currency 2 4 2 2 2 4" xfId="1197" xr:uid="{00000000-0005-0000-0000-00000D050000}"/>
    <cellStyle name="Currency 2 4 2 2 2 4 2" xfId="1198" xr:uid="{00000000-0005-0000-0000-00000E050000}"/>
    <cellStyle name="Currency 2 4 2 2 2 5" xfId="1199" xr:uid="{00000000-0005-0000-0000-00000F050000}"/>
    <cellStyle name="Currency 2 4 2 2 3" xfId="1200" xr:uid="{00000000-0005-0000-0000-000010050000}"/>
    <cellStyle name="Currency 2 4 2 2 3 2" xfId="1201" xr:uid="{00000000-0005-0000-0000-000011050000}"/>
    <cellStyle name="Currency 2 4 2 2 3 2 2" xfId="1202" xr:uid="{00000000-0005-0000-0000-000012050000}"/>
    <cellStyle name="Currency 2 4 2 2 3 3" xfId="1203" xr:uid="{00000000-0005-0000-0000-000013050000}"/>
    <cellStyle name="Currency 2 4 2 2 4" xfId="1204" xr:uid="{00000000-0005-0000-0000-000014050000}"/>
    <cellStyle name="Currency 2 4 2 2 5" xfId="1205" xr:uid="{00000000-0005-0000-0000-000015050000}"/>
    <cellStyle name="Currency 2 4 2 2 5 2" xfId="1206" xr:uid="{00000000-0005-0000-0000-000016050000}"/>
    <cellStyle name="Currency 2 4 2 2 6" xfId="1207" xr:uid="{00000000-0005-0000-0000-000017050000}"/>
    <cellStyle name="Currency 2 4 2 3" xfId="1208" xr:uid="{00000000-0005-0000-0000-000018050000}"/>
    <cellStyle name="Currency 2 4 2 3 2" xfId="1209" xr:uid="{00000000-0005-0000-0000-000019050000}"/>
    <cellStyle name="Currency 2 4 2 3 2 2" xfId="1210" xr:uid="{00000000-0005-0000-0000-00001A050000}"/>
    <cellStyle name="Currency 2 4 2 3 2 2 2" xfId="1211" xr:uid="{00000000-0005-0000-0000-00001B050000}"/>
    <cellStyle name="Currency 2 4 2 3 2 3" xfId="1212" xr:uid="{00000000-0005-0000-0000-00001C050000}"/>
    <cellStyle name="Currency 2 4 2 3 3" xfId="1213" xr:uid="{00000000-0005-0000-0000-00001D050000}"/>
    <cellStyle name="Currency 2 4 2 3 4" xfId="1214" xr:uid="{00000000-0005-0000-0000-00001E050000}"/>
    <cellStyle name="Currency 2 4 2 3 4 2" xfId="1215" xr:uid="{00000000-0005-0000-0000-00001F050000}"/>
    <cellStyle name="Currency 2 4 2 3 5" xfId="1216" xr:uid="{00000000-0005-0000-0000-000020050000}"/>
    <cellStyle name="Currency 2 4 2 4" xfId="1217" xr:uid="{00000000-0005-0000-0000-000021050000}"/>
    <cellStyle name="Currency 2 4 2 4 2" xfId="1218" xr:uid="{00000000-0005-0000-0000-000022050000}"/>
    <cellStyle name="Currency 2 4 2 4 2 2" xfId="1219" xr:uid="{00000000-0005-0000-0000-000023050000}"/>
    <cellStyle name="Currency 2 4 2 4 3" xfId="1220" xr:uid="{00000000-0005-0000-0000-000024050000}"/>
    <cellStyle name="Currency 2 4 2 5" xfId="1221" xr:uid="{00000000-0005-0000-0000-000025050000}"/>
    <cellStyle name="Currency 2 4 2 6" xfId="1222" xr:uid="{00000000-0005-0000-0000-000026050000}"/>
    <cellStyle name="Currency 2 4 2 6 2" xfId="1223" xr:uid="{00000000-0005-0000-0000-000027050000}"/>
    <cellStyle name="Currency 2 4 2 7" xfId="1224" xr:uid="{00000000-0005-0000-0000-000028050000}"/>
    <cellStyle name="Currency 2 4 3" xfId="1225" xr:uid="{00000000-0005-0000-0000-000029050000}"/>
    <cellStyle name="Currency 2 4 3 2" xfId="1226" xr:uid="{00000000-0005-0000-0000-00002A050000}"/>
    <cellStyle name="Currency 2 4 3 2 2" xfId="1227" xr:uid="{00000000-0005-0000-0000-00002B050000}"/>
    <cellStyle name="Currency 2 4 3 2 2 2" xfId="1228" xr:uid="{00000000-0005-0000-0000-00002C050000}"/>
    <cellStyle name="Currency 2 4 3 2 2 2 2" xfId="1229" xr:uid="{00000000-0005-0000-0000-00002D050000}"/>
    <cellStyle name="Currency 2 4 3 2 2 3" xfId="1230" xr:uid="{00000000-0005-0000-0000-00002E050000}"/>
    <cellStyle name="Currency 2 4 3 2 3" xfId="1231" xr:uid="{00000000-0005-0000-0000-00002F050000}"/>
    <cellStyle name="Currency 2 4 3 2 4" xfId="1232" xr:uid="{00000000-0005-0000-0000-000030050000}"/>
    <cellStyle name="Currency 2 4 3 2 4 2" xfId="1233" xr:uid="{00000000-0005-0000-0000-000031050000}"/>
    <cellStyle name="Currency 2 4 3 2 5" xfId="1234" xr:uid="{00000000-0005-0000-0000-000032050000}"/>
    <cellStyle name="Currency 2 4 3 3" xfId="1235" xr:uid="{00000000-0005-0000-0000-000033050000}"/>
    <cellStyle name="Currency 2 4 3 3 2" xfId="1236" xr:uid="{00000000-0005-0000-0000-000034050000}"/>
    <cellStyle name="Currency 2 4 3 3 2 2" xfId="1237" xr:uid="{00000000-0005-0000-0000-000035050000}"/>
    <cellStyle name="Currency 2 4 3 3 3" xfId="1238" xr:uid="{00000000-0005-0000-0000-000036050000}"/>
    <cellStyle name="Currency 2 4 3 4" xfId="1239" xr:uid="{00000000-0005-0000-0000-000037050000}"/>
    <cellStyle name="Currency 2 4 3 5" xfId="1240" xr:uid="{00000000-0005-0000-0000-000038050000}"/>
    <cellStyle name="Currency 2 4 3 5 2" xfId="1241" xr:uid="{00000000-0005-0000-0000-000039050000}"/>
    <cellStyle name="Currency 2 4 3 6" xfId="1242" xr:uid="{00000000-0005-0000-0000-00003A050000}"/>
    <cellStyle name="Currency 2 4 4" xfId="1243" xr:uid="{00000000-0005-0000-0000-00003B050000}"/>
    <cellStyle name="Currency 2 4 4 2" xfId="1244" xr:uid="{00000000-0005-0000-0000-00003C050000}"/>
    <cellStyle name="Currency 2 4 4 2 2" xfId="1245" xr:uid="{00000000-0005-0000-0000-00003D050000}"/>
    <cellStyle name="Currency 2 4 4 2 2 2" xfId="1246" xr:uid="{00000000-0005-0000-0000-00003E050000}"/>
    <cellStyle name="Currency 2 4 4 2 3" xfId="1247" xr:uid="{00000000-0005-0000-0000-00003F050000}"/>
    <cellStyle name="Currency 2 4 4 3" xfId="1248" xr:uid="{00000000-0005-0000-0000-000040050000}"/>
    <cellStyle name="Currency 2 4 4 4" xfId="1249" xr:uid="{00000000-0005-0000-0000-000041050000}"/>
    <cellStyle name="Currency 2 4 4 4 2" xfId="1250" xr:uid="{00000000-0005-0000-0000-000042050000}"/>
    <cellStyle name="Currency 2 4 4 5" xfId="1251" xr:uid="{00000000-0005-0000-0000-000043050000}"/>
    <cellStyle name="Currency 2 4 5" xfId="1252" xr:uid="{00000000-0005-0000-0000-000044050000}"/>
    <cellStyle name="Currency 2 4 5 2" xfId="1253" xr:uid="{00000000-0005-0000-0000-000045050000}"/>
    <cellStyle name="Currency 2 4 5 2 2" xfId="1254" xr:uid="{00000000-0005-0000-0000-000046050000}"/>
    <cellStyle name="Currency 2 4 5 3" xfId="1255" xr:uid="{00000000-0005-0000-0000-000047050000}"/>
    <cellStyle name="Currency 2 4 6" xfId="1256" xr:uid="{00000000-0005-0000-0000-000048050000}"/>
    <cellStyle name="Currency 2 4 7" xfId="1257" xr:uid="{00000000-0005-0000-0000-000049050000}"/>
    <cellStyle name="Currency 2 4 7 2" xfId="1258" xr:uid="{00000000-0005-0000-0000-00004A050000}"/>
    <cellStyle name="Currency 2 4 8" xfId="1259" xr:uid="{00000000-0005-0000-0000-00004B050000}"/>
    <cellStyle name="Currency 2 5" xfId="1260" xr:uid="{00000000-0005-0000-0000-00004C050000}"/>
    <cellStyle name="Currency 2 5 2" xfId="1261" xr:uid="{00000000-0005-0000-0000-00004D050000}"/>
    <cellStyle name="Currency 2 5 2 2" xfId="1262" xr:uid="{00000000-0005-0000-0000-00004E050000}"/>
    <cellStyle name="Currency 2 5 2 2 2" xfId="1263" xr:uid="{00000000-0005-0000-0000-00004F050000}"/>
    <cellStyle name="Currency 2 5 2 2 2 2" xfId="1264" xr:uid="{00000000-0005-0000-0000-000050050000}"/>
    <cellStyle name="Currency 2 5 2 2 2 2 2" xfId="1265" xr:uid="{00000000-0005-0000-0000-000051050000}"/>
    <cellStyle name="Currency 2 5 2 2 2 2 2 2" xfId="1266" xr:uid="{00000000-0005-0000-0000-000052050000}"/>
    <cellStyle name="Currency 2 5 2 2 2 2 3" xfId="1267" xr:uid="{00000000-0005-0000-0000-000053050000}"/>
    <cellStyle name="Currency 2 5 2 2 2 3" xfId="1268" xr:uid="{00000000-0005-0000-0000-000054050000}"/>
    <cellStyle name="Currency 2 5 2 2 2 4" xfId="1269" xr:uid="{00000000-0005-0000-0000-000055050000}"/>
    <cellStyle name="Currency 2 5 2 2 2 4 2" xfId="1270" xr:uid="{00000000-0005-0000-0000-000056050000}"/>
    <cellStyle name="Currency 2 5 2 2 2 5" xfId="1271" xr:uid="{00000000-0005-0000-0000-000057050000}"/>
    <cellStyle name="Currency 2 5 2 2 3" xfId="1272" xr:uid="{00000000-0005-0000-0000-000058050000}"/>
    <cellStyle name="Currency 2 5 2 2 3 2" xfId="1273" xr:uid="{00000000-0005-0000-0000-000059050000}"/>
    <cellStyle name="Currency 2 5 2 2 3 2 2" xfId="1274" xr:uid="{00000000-0005-0000-0000-00005A050000}"/>
    <cellStyle name="Currency 2 5 2 2 3 3" xfId="1275" xr:uid="{00000000-0005-0000-0000-00005B050000}"/>
    <cellStyle name="Currency 2 5 2 2 4" xfId="1276" xr:uid="{00000000-0005-0000-0000-00005C050000}"/>
    <cellStyle name="Currency 2 5 2 2 5" xfId="1277" xr:uid="{00000000-0005-0000-0000-00005D050000}"/>
    <cellStyle name="Currency 2 5 2 2 5 2" xfId="1278" xr:uid="{00000000-0005-0000-0000-00005E050000}"/>
    <cellStyle name="Currency 2 5 2 2 6" xfId="1279" xr:uid="{00000000-0005-0000-0000-00005F050000}"/>
    <cellStyle name="Currency 2 5 2 3" xfId="1280" xr:uid="{00000000-0005-0000-0000-000060050000}"/>
    <cellStyle name="Currency 2 5 2 3 2" xfId="1281" xr:uid="{00000000-0005-0000-0000-000061050000}"/>
    <cellStyle name="Currency 2 5 2 3 2 2" xfId="1282" xr:uid="{00000000-0005-0000-0000-000062050000}"/>
    <cellStyle name="Currency 2 5 2 3 2 2 2" xfId="1283" xr:uid="{00000000-0005-0000-0000-000063050000}"/>
    <cellStyle name="Currency 2 5 2 3 2 3" xfId="1284" xr:uid="{00000000-0005-0000-0000-000064050000}"/>
    <cellStyle name="Currency 2 5 2 3 3" xfId="1285" xr:uid="{00000000-0005-0000-0000-000065050000}"/>
    <cellStyle name="Currency 2 5 2 3 4" xfId="1286" xr:uid="{00000000-0005-0000-0000-000066050000}"/>
    <cellStyle name="Currency 2 5 2 3 4 2" xfId="1287" xr:uid="{00000000-0005-0000-0000-000067050000}"/>
    <cellStyle name="Currency 2 5 2 3 5" xfId="1288" xr:uid="{00000000-0005-0000-0000-000068050000}"/>
    <cellStyle name="Currency 2 5 2 4" xfId="1289" xr:uid="{00000000-0005-0000-0000-000069050000}"/>
    <cellStyle name="Currency 2 5 2 4 2" xfId="1290" xr:uid="{00000000-0005-0000-0000-00006A050000}"/>
    <cellStyle name="Currency 2 5 2 4 2 2" xfId="1291" xr:uid="{00000000-0005-0000-0000-00006B050000}"/>
    <cellStyle name="Currency 2 5 2 4 3" xfId="1292" xr:uid="{00000000-0005-0000-0000-00006C050000}"/>
    <cellStyle name="Currency 2 5 2 5" xfId="1293" xr:uid="{00000000-0005-0000-0000-00006D050000}"/>
    <cellStyle name="Currency 2 5 2 6" xfId="1294" xr:uid="{00000000-0005-0000-0000-00006E050000}"/>
    <cellStyle name="Currency 2 5 2 6 2" xfId="1295" xr:uid="{00000000-0005-0000-0000-00006F050000}"/>
    <cellStyle name="Currency 2 5 2 7" xfId="1296" xr:uid="{00000000-0005-0000-0000-000070050000}"/>
    <cellStyle name="Currency 2 5 3" xfId="1297" xr:uid="{00000000-0005-0000-0000-000071050000}"/>
    <cellStyle name="Currency 2 5 3 2" xfId="1298" xr:uid="{00000000-0005-0000-0000-000072050000}"/>
    <cellStyle name="Currency 2 5 3 2 2" xfId="1299" xr:uid="{00000000-0005-0000-0000-000073050000}"/>
    <cellStyle name="Currency 2 5 3 2 2 2" xfId="1300" xr:uid="{00000000-0005-0000-0000-000074050000}"/>
    <cellStyle name="Currency 2 5 3 2 2 2 2" xfId="1301" xr:uid="{00000000-0005-0000-0000-000075050000}"/>
    <cellStyle name="Currency 2 5 3 2 2 3" xfId="1302" xr:uid="{00000000-0005-0000-0000-000076050000}"/>
    <cellStyle name="Currency 2 5 3 2 3" xfId="1303" xr:uid="{00000000-0005-0000-0000-000077050000}"/>
    <cellStyle name="Currency 2 5 3 2 4" xfId="1304" xr:uid="{00000000-0005-0000-0000-000078050000}"/>
    <cellStyle name="Currency 2 5 3 2 4 2" xfId="1305" xr:uid="{00000000-0005-0000-0000-000079050000}"/>
    <cellStyle name="Currency 2 5 3 2 5" xfId="1306" xr:uid="{00000000-0005-0000-0000-00007A050000}"/>
    <cellStyle name="Currency 2 5 3 3" xfId="1307" xr:uid="{00000000-0005-0000-0000-00007B050000}"/>
    <cellStyle name="Currency 2 5 3 3 2" xfId="1308" xr:uid="{00000000-0005-0000-0000-00007C050000}"/>
    <cellStyle name="Currency 2 5 3 3 2 2" xfId="1309" xr:uid="{00000000-0005-0000-0000-00007D050000}"/>
    <cellStyle name="Currency 2 5 3 3 3" xfId="1310" xr:uid="{00000000-0005-0000-0000-00007E050000}"/>
    <cellStyle name="Currency 2 5 3 4" xfId="1311" xr:uid="{00000000-0005-0000-0000-00007F050000}"/>
    <cellStyle name="Currency 2 5 3 5" xfId="1312" xr:uid="{00000000-0005-0000-0000-000080050000}"/>
    <cellStyle name="Currency 2 5 3 5 2" xfId="1313" xr:uid="{00000000-0005-0000-0000-000081050000}"/>
    <cellStyle name="Currency 2 5 3 6" xfId="1314" xr:uid="{00000000-0005-0000-0000-000082050000}"/>
    <cellStyle name="Currency 2 5 4" xfId="1315" xr:uid="{00000000-0005-0000-0000-000083050000}"/>
    <cellStyle name="Currency 2 5 4 2" xfId="1316" xr:uid="{00000000-0005-0000-0000-000084050000}"/>
    <cellStyle name="Currency 2 5 4 2 2" xfId="1317" xr:uid="{00000000-0005-0000-0000-000085050000}"/>
    <cellStyle name="Currency 2 5 4 2 2 2" xfId="1318" xr:uid="{00000000-0005-0000-0000-000086050000}"/>
    <cellStyle name="Currency 2 5 4 2 3" xfId="1319" xr:uid="{00000000-0005-0000-0000-000087050000}"/>
    <cellStyle name="Currency 2 5 4 3" xfId="1320" xr:uid="{00000000-0005-0000-0000-000088050000}"/>
    <cellStyle name="Currency 2 5 4 4" xfId="1321" xr:uid="{00000000-0005-0000-0000-000089050000}"/>
    <cellStyle name="Currency 2 5 4 4 2" xfId="1322" xr:uid="{00000000-0005-0000-0000-00008A050000}"/>
    <cellStyle name="Currency 2 5 4 5" xfId="1323" xr:uid="{00000000-0005-0000-0000-00008B050000}"/>
    <cellStyle name="Currency 2 5 5" xfId="1324" xr:uid="{00000000-0005-0000-0000-00008C050000}"/>
    <cellStyle name="Currency 2 5 5 2" xfId="1325" xr:uid="{00000000-0005-0000-0000-00008D050000}"/>
    <cellStyle name="Currency 2 5 5 2 2" xfId="1326" xr:uid="{00000000-0005-0000-0000-00008E050000}"/>
    <cellStyle name="Currency 2 5 5 3" xfId="1327" xr:uid="{00000000-0005-0000-0000-00008F050000}"/>
    <cellStyle name="Currency 2 5 6" xfId="1328" xr:uid="{00000000-0005-0000-0000-000090050000}"/>
    <cellStyle name="Currency 2 5 7" xfId="1329" xr:uid="{00000000-0005-0000-0000-000091050000}"/>
    <cellStyle name="Currency 2 5 7 2" xfId="1330" xr:uid="{00000000-0005-0000-0000-000092050000}"/>
    <cellStyle name="Currency 2 5 8" xfId="1331" xr:uid="{00000000-0005-0000-0000-000093050000}"/>
    <cellStyle name="Currency 2 6" xfId="1332" xr:uid="{00000000-0005-0000-0000-000094050000}"/>
    <cellStyle name="Currency 2 6 2" xfId="1333" xr:uid="{00000000-0005-0000-0000-000095050000}"/>
    <cellStyle name="Currency 2 6 2 2" xfId="1334" xr:uid="{00000000-0005-0000-0000-000096050000}"/>
    <cellStyle name="Currency 2 6 2 2 2" xfId="1335" xr:uid="{00000000-0005-0000-0000-000097050000}"/>
    <cellStyle name="Currency 2 6 2 2 2 2" xfId="1336" xr:uid="{00000000-0005-0000-0000-000098050000}"/>
    <cellStyle name="Currency 2 6 2 2 2 2 2" xfId="1337" xr:uid="{00000000-0005-0000-0000-000099050000}"/>
    <cellStyle name="Currency 2 6 2 2 2 3" xfId="1338" xr:uid="{00000000-0005-0000-0000-00009A050000}"/>
    <cellStyle name="Currency 2 6 2 2 3" xfId="1339" xr:uid="{00000000-0005-0000-0000-00009B050000}"/>
    <cellStyle name="Currency 2 6 2 2 4" xfId="1340" xr:uid="{00000000-0005-0000-0000-00009C050000}"/>
    <cellStyle name="Currency 2 6 2 2 4 2" xfId="1341" xr:uid="{00000000-0005-0000-0000-00009D050000}"/>
    <cellStyle name="Currency 2 6 2 2 5" xfId="1342" xr:uid="{00000000-0005-0000-0000-00009E050000}"/>
    <cellStyle name="Currency 2 6 2 3" xfId="1343" xr:uid="{00000000-0005-0000-0000-00009F050000}"/>
    <cellStyle name="Currency 2 6 2 3 2" xfId="1344" xr:uid="{00000000-0005-0000-0000-0000A0050000}"/>
    <cellStyle name="Currency 2 6 2 3 2 2" xfId="1345" xr:uid="{00000000-0005-0000-0000-0000A1050000}"/>
    <cellStyle name="Currency 2 6 2 3 3" xfId="1346" xr:uid="{00000000-0005-0000-0000-0000A2050000}"/>
    <cellStyle name="Currency 2 6 2 4" xfId="1347" xr:uid="{00000000-0005-0000-0000-0000A3050000}"/>
    <cellStyle name="Currency 2 6 2 5" xfId="1348" xr:uid="{00000000-0005-0000-0000-0000A4050000}"/>
    <cellStyle name="Currency 2 6 2 5 2" xfId="1349" xr:uid="{00000000-0005-0000-0000-0000A5050000}"/>
    <cellStyle name="Currency 2 6 2 6" xfId="1350" xr:uid="{00000000-0005-0000-0000-0000A6050000}"/>
    <cellStyle name="Currency 2 6 3" xfId="1351" xr:uid="{00000000-0005-0000-0000-0000A7050000}"/>
    <cellStyle name="Currency 2 6 3 2" xfId="1352" xr:uid="{00000000-0005-0000-0000-0000A8050000}"/>
    <cellStyle name="Currency 2 6 3 2 2" xfId="1353" xr:uid="{00000000-0005-0000-0000-0000A9050000}"/>
    <cellStyle name="Currency 2 6 3 2 2 2" xfId="1354" xr:uid="{00000000-0005-0000-0000-0000AA050000}"/>
    <cellStyle name="Currency 2 6 3 2 3" xfId="1355" xr:uid="{00000000-0005-0000-0000-0000AB050000}"/>
    <cellStyle name="Currency 2 6 3 3" xfId="1356" xr:uid="{00000000-0005-0000-0000-0000AC050000}"/>
    <cellStyle name="Currency 2 6 3 4" xfId="1357" xr:uid="{00000000-0005-0000-0000-0000AD050000}"/>
    <cellStyle name="Currency 2 6 3 4 2" xfId="1358" xr:uid="{00000000-0005-0000-0000-0000AE050000}"/>
    <cellStyle name="Currency 2 6 3 5" xfId="1359" xr:uid="{00000000-0005-0000-0000-0000AF050000}"/>
    <cellStyle name="Currency 2 6 4" xfId="1360" xr:uid="{00000000-0005-0000-0000-0000B0050000}"/>
    <cellStyle name="Currency 2 6 4 2" xfId="1361" xr:uid="{00000000-0005-0000-0000-0000B1050000}"/>
    <cellStyle name="Currency 2 6 4 2 2" xfId="1362" xr:uid="{00000000-0005-0000-0000-0000B2050000}"/>
    <cellStyle name="Currency 2 6 4 3" xfId="1363" xr:uid="{00000000-0005-0000-0000-0000B3050000}"/>
    <cellStyle name="Currency 2 6 5" xfId="1364" xr:uid="{00000000-0005-0000-0000-0000B4050000}"/>
    <cellStyle name="Currency 2 6 6" xfId="1365" xr:uid="{00000000-0005-0000-0000-0000B5050000}"/>
    <cellStyle name="Currency 2 6 6 2" xfId="1366" xr:uid="{00000000-0005-0000-0000-0000B6050000}"/>
    <cellStyle name="Currency 2 6 7" xfId="1367" xr:uid="{00000000-0005-0000-0000-0000B7050000}"/>
    <cellStyle name="Currency 2 7" xfId="1368" xr:uid="{00000000-0005-0000-0000-0000B8050000}"/>
    <cellStyle name="Currency 2 7 2" xfId="1369" xr:uid="{00000000-0005-0000-0000-0000B9050000}"/>
    <cellStyle name="Currency 2 7 2 2" xfId="1370" xr:uid="{00000000-0005-0000-0000-0000BA050000}"/>
    <cellStyle name="Currency 2 7 2 2 2" xfId="1371" xr:uid="{00000000-0005-0000-0000-0000BB050000}"/>
    <cellStyle name="Currency 2 7 2 2 2 2" xfId="1372" xr:uid="{00000000-0005-0000-0000-0000BC050000}"/>
    <cellStyle name="Currency 2 7 2 2 3" xfId="1373" xr:uid="{00000000-0005-0000-0000-0000BD050000}"/>
    <cellStyle name="Currency 2 7 2 3" xfId="1374" xr:uid="{00000000-0005-0000-0000-0000BE050000}"/>
    <cellStyle name="Currency 2 7 2 4" xfId="1375" xr:uid="{00000000-0005-0000-0000-0000BF050000}"/>
    <cellStyle name="Currency 2 7 2 4 2" xfId="1376" xr:uid="{00000000-0005-0000-0000-0000C0050000}"/>
    <cellStyle name="Currency 2 7 2 5" xfId="1377" xr:uid="{00000000-0005-0000-0000-0000C1050000}"/>
    <cellStyle name="Currency 2 7 3" xfId="1378" xr:uid="{00000000-0005-0000-0000-0000C2050000}"/>
    <cellStyle name="Currency 2 7 3 2" xfId="1379" xr:uid="{00000000-0005-0000-0000-0000C3050000}"/>
    <cellStyle name="Currency 2 7 3 2 2" xfId="1380" xr:uid="{00000000-0005-0000-0000-0000C4050000}"/>
    <cellStyle name="Currency 2 7 3 3" xfId="1381" xr:uid="{00000000-0005-0000-0000-0000C5050000}"/>
    <cellStyle name="Currency 2 7 4" xfId="1382" xr:uid="{00000000-0005-0000-0000-0000C6050000}"/>
    <cellStyle name="Currency 2 7 5" xfId="1383" xr:uid="{00000000-0005-0000-0000-0000C7050000}"/>
    <cellStyle name="Currency 2 7 5 2" xfId="1384" xr:uid="{00000000-0005-0000-0000-0000C8050000}"/>
    <cellStyle name="Currency 2 7 6" xfId="1385" xr:uid="{00000000-0005-0000-0000-0000C9050000}"/>
    <cellStyle name="Currency 2 8" xfId="1386" xr:uid="{00000000-0005-0000-0000-0000CA050000}"/>
    <cellStyle name="Currency 2 8 2" xfId="1387" xr:uid="{00000000-0005-0000-0000-0000CB050000}"/>
    <cellStyle name="Currency 2 8 2 2" xfId="1388" xr:uid="{00000000-0005-0000-0000-0000CC050000}"/>
    <cellStyle name="Currency 2 8 2 2 2" xfId="1389" xr:uid="{00000000-0005-0000-0000-0000CD050000}"/>
    <cellStyle name="Currency 2 8 2 3" xfId="1390" xr:uid="{00000000-0005-0000-0000-0000CE050000}"/>
    <cellStyle name="Currency 2 8 3" xfId="1391" xr:uid="{00000000-0005-0000-0000-0000CF050000}"/>
    <cellStyle name="Currency 2 8 4" xfId="1392" xr:uid="{00000000-0005-0000-0000-0000D0050000}"/>
    <cellStyle name="Currency 2 8 4 2" xfId="1393" xr:uid="{00000000-0005-0000-0000-0000D1050000}"/>
    <cellStyle name="Currency 2 8 5" xfId="1394" xr:uid="{00000000-0005-0000-0000-0000D2050000}"/>
    <cellStyle name="Currency 2 9" xfId="1395" xr:uid="{00000000-0005-0000-0000-0000D3050000}"/>
    <cellStyle name="Currency 2 9 2" xfId="1396" xr:uid="{00000000-0005-0000-0000-0000D4050000}"/>
    <cellStyle name="Currency 2 9 2 2" xfId="1397" xr:uid="{00000000-0005-0000-0000-0000D5050000}"/>
    <cellStyle name="Currency 2 9 3" xfId="1398" xr:uid="{00000000-0005-0000-0000-0000D6050000}"/>
    <cellStyle name="Currency 20" xfId="1399" xr:uid="{00000000-0005-0000-0000-0000D7050000}"/>
    <cellStyle name="Currency 21" xfId="1400" xr:uid="{00000000-0005-0000-0000-0000D8050000}"/>
    <cellStyle name="Currency 22" xfId="1401" xr:uid="{00000000-0005-0000-0000-0000D9050000}"/>
    <cellStyle name="Currency 3" xfId="1402" xr:uid="{00000000-0005-0000-0000-0000DA050000}"/>
    <cellStyle name="Currency 3 2" xfId="1403" xr:uid="{00000000-0005-0000-0000-0000DB050000}"/>
    <cellStyle name="Currency 4" xfId="1404" xr:uid="{00000000-0005-0000-0000-0000DC050000}"/>
    <cellStyle name="Currency 5" xfId="1405" xr:uid="{00000000-0005-0000-0000-0000DD050000}"/>
    <cellStyle name="Currency 6" xfId="1406" xr:uid="{00000000-0005-0000-0000-0000DE050000}"/>
    <cellStyle name="Currency 7" xfId="1407" xr:uid="{00000000-0005-0000-0000-0000DF050000}"/>
    <cellStyle name="Currency 8" xfId="1408" xr:uid="{00000000-0005-0000-0000-0000E0050000}"/>
    <cellStyle name="Currency 9" xfId="1409" xr:uid="{00000000-0005-0000-0000-0000E1050000}"/>
    <cellStyle name="Currency 9 2" xfId="1410" xr:uid="{00000000-0005-0000-0000-0000E2050000}"/>
    <cellStyle name="Explanatory Text 2" xfId="1411" xr:uid="{00000000-0005-0000-0000-0000E3050000}"/>
    <cellStyle name="Explanatory Text 2 2" xfId="1412" xr:uid="{00000000-0005-0000-0000-0000E4050000}"/>
    <cellStyle name="Explanatory Text 2 2 2" xfId="1413" xr:uid="{00000000-0005-0000-0000-0000E5050000}"/>
    <cellStyle name="Explanatory Text 2 3" xfId="1414" xr:uid="{00000000-0005-0000-0000-0000E6050000}"/>
    <cellStyle name="Explanatory Text 2 4" xfId="1415" xr:uid="{00000000-0005-0000-0000-0000E7050000}"/>
    <cellStyle name="FAANormal" xfId="1416" xr:uid="{00000000-0005-0000-0000-0000E8050000}"/>
    <cellStyle name="FAANormal 2" xfId="1417" xr:uid="{00000000-0005-0000-0000-0000E9050000}"/>
    <cellStyle name="FAANormal 2 2" xfId="1418" xr:uid="{00000000-0005-0000-0000-0000EA050000}"/>
    <cellStyle name="FAANormal 2 3" xfId="1419" xr:uid="{00000000-0005-0000-0000-0000EB050000}"/>
    <cellStyle name="FAANormal 2 3 2" xfId="1420" xr:uid="{00000000-0005-0000-0000-0000EC050000}"/>
    <cellStyle name="FAANormal 2 3 2 2" xfId="2541" xr:uid="{00000000-0005-0000-0000-0000ED050000}"/>
    <cellStyle name="FAANormal 2 3 2 2 2" xfId="2582" xr:uid="{00000000-0005-0000-0000-0000EE050000}"/>
    <cellStyle name="FAANormal 2 3 2 3" xfId="2499" xr:uid="{00000000-0005-0000-0000-0000EF050000}"/>
    <cellStyle name="FAANormal 2 3 2 3 2" xfId="2625" xr:uid="{00000000-0005-0000-0000-0000F0050000}"/>
    <cellStyle name="FAANormal 2 3 3" xfId="2542" xr:uid="{00000000-0005-0000-0000-0000F1050000}"/>
    <cellStyle name="FAANormal 2 3 3 2" xfId="2581" xr:uid="{00000000-0005-0000-0000-0000F2050000}"/>
    <cellStyle name="FAANormal 2 3 4" xfId="2498" xr:uid="{00000000-0005-0000-0000-0000F3050000}"/>
    <cellStyle name="FAANormal 2 3 4 2" xfId="2626" xr:uid="{00000000-0005-0000-0000-0000F4050000}"/>
    <cellStyle name="FAANormal 2 4" xfId="1421" xr:uid="{00000000-0005-0000-0000-0000F5050000}"/>
    <cellStyle name="FAANormal 2 4 2" xfId="2540" xr:uid="{00000000-0005-0000-0000-0000F6050000}"/>
    <cellStyle name="FAANormal 2 4 2 2" xfId="2583" xr:uid="{00000000-0005-0000-0000-0000F7050000}"/>
    <cellStyle name="FAANormal 2 4 3" xfId="2500" xr:uid="{00000000-0005-0000-0000-0000F8050000}"/>
    <cellStyle name="FAANormal 2 4 3 2" xfId="2624" xr:uid="{00000000-0005-0000-0000-0000F9050000}"/>
    <cellStyle name="FAANormal 2 5" xfId="2543" xr:uid="{00000000-0005-0000-0000-0000FA050000}"/>
    <cellStyle name="FAANormal 2 5 2" xfId="2580" xr:uid="{00000000-0005-0000-0000-0000FB050000}"/>
    <cellStyle name="FAANormal 2 6" xfId="2497" xr:uid="{00000000-0005-0000-0000-0000FC050000}"/>
    <cellStyle name="FAANormal 2 6 2" xfId="2627" xr:uid="{00000000-0005-0000-0000-0000FD050000}"/>
    <cellStyle name="FAANormal 3" xfId="1422" xr:uid="{00000000-0005-0000-0000-0000FE050000}"/>
    <cellStyle name="FAANormal 3 2" xfId="1423" xr:uid="{00000000-0005-0000-0000-0000FF050000}"/>
    <cellStyle name="FAANormal 4" xfId="1424" xr:uid="{00000000-0005-0000-0000-000000060000}"/>
    <cellStyle name="FAANormal 4 2" xfId="2539" xr:uid="{00000000-0005-0000-0000-000001060000}"/>
    <cellStyle name="FAANormal 4 2 2" xfId="2584" xr:uid="{00000000-0005-0000-0000-000002060000}"/>
    <cellStyle name="FAANormal 4 3" xfId="2501" xr:uid="{00000000-0005-0000-0000-000003060000}"/>
    <cellStyle name="FAANormal 4 3 2" xfId="2623" xr:uid="{00000000-0005-0000-0000-000004060000}"/>
    <cellStyle name="FAANormal 5" xfId="1425" xr:uid="{00000000-0005-0000-0000-000005060000}"/>
    <cellStyle name="FAANormal 6" xfId="1426" xr:uid="{00000000-0005-0000-0000-000006060000}"/>
    <cellStyle name="FAANormal 6 2" xfId="2538" xr:uid="{00000000-0005-0000-0000-000007060000}"/>
    <cellStyle name="FAANormal 6 2 2" xfId="2585" xr:uid="{00000000-0005-0000-0000-000008060000}"/>
    <cellStyle name="FAANormal 6 3" xfId="2502" xr:uid="{00000000-0005-0000-0000-000009060000}"/>
    <cellStyle name="FAANormal 6 3 2" xfId="2622" xr:uid="{00000000-0005-0000-0000-00000A060000}"/>
    <cellStyle name="FAANormal 7" xfId="2552" xr:uid="{00000000-0005-0000-0000-00000B060000}"/>
    <cellStyle name="FAANormal 7 2" xfId="2569" xr:uid="{00000000-0005-0000-0000-00000C060000}"/>
    <cellStyle name="FAANormal 8" xfId="2486" xr:uid="{00000000-0005-0000-0000-00000D060000}"/>
    <cellStyle name="FAANormal 8 2" xfId="2638" xr:uid="{00000000-0005-0000-0000-00000E060000}"/>
    <cellStyle name="FAANormal_AAG Adjusted Cost per Day" xfId="2467" xr:uid="{00000000-0005-0000-0000-00000F060000}"/>
    <cellStyle name="Good 2" xfId="1427" xr:uid="{00000000-0005-0000-0000-000010060000}"/>
    <cellStyle name="Good 2 2" xfId="1428" xr:uid="{00000000-0005-0000-0000-000011060000}"/>
    <cellStyle name="Good 2 2 2" xfId="1429" xr:uid="{00000000-0005-0000-0000-000012060000}"/>
    <cellStyle name="Good 2 3" xfId="1430" xr:uid="{00000000-0005-0000-0000-000013060000}"/>
    <cellStyle name="Good 2 4" xfId="1431" xr:uid="{00000000-0005-0000-0000-000014060000}"/>
    <cellStyle name="Heading 1 2" xfId="1432" xr:uid="{00000000-0005-0000-0000-000015060000}"/>
    <cellStyle name="Heading 1 2 2" xfId="1433" xr:uid="{00000000-0005-0000-0000-000016060000}"/>
    <cellStyle name="Heading 1 2 3" xfId="1434" xr:uid="{00000000-0005-0000-0000-000017060000}"/>
    <cellStyle name="Heading 2 2" xfId="1435" xr:uid="{00000000-0005-0000-0000-000018060000}"/>
    <cellStyle name="Heading 2 2 2" xfId="1436" xr:uid="{00000000-0005-0000-0000-000019060000}"/>
    <cellStyle name="Heading 2 2 3" xfId="1437" xr:uid="{00000000-0005-0000-0000-00001A060000}"/>
    <cellStyle name="Heading 3 2" xfId="1438" xr:uid="{00000000-0005-0000-0000-00001B060000}"/>
    <cellStyle name="Heading 3 2 2" xfId="1439" xr:uid="{00000000-0005-0000-0000-00001C060000}"/>
    <cellStyle name="Heading 3 2 3" xfId="1440" xr:uid="{00000000-0005-0000-0000-00001D060000}"/>
    <cellStyle name="Heading 4 2" xfId="1441" xr:uid="{00000000-0005-0000-0000-00001E060000}"/>
    <cellStyle name="Heading 4 2 2" xfId="1442" xr:uid="{00000000-0005-0000-0000-00001F060000}"/>
    <cellStyle name="Heading 4 2 3" xfId="1443" xr:uid="{00000000-0005-0000-0000-000020060000}"/>
    <cellStyle name="Hyperlink" xfId="2460" builtinId="8"/>
    <cellStyle name="Hyperlink 2" xfId="1444" xr:uid="{00000000-0005-0000-0000-000022060000}"/>
    <cellStyle name="Hyperlink 3" xfId="1445" xr:uid="{00000000-0005-0000-0000-000023060000}"/>
    <cellStyle name="Hyperlink 4" xfId="1446" xr:uid="{00000000-0005-0000-0000-000024060000}"/>
    <cellStyle name="Input 2" xfId="1447" xr:uid="{00000000-0005-0000-0000-000025060000}"/>
    <cellStyle name="Input 2 2" xfId="1448" xr:uid="{00000000-0005-0000-0000-000026060000}"/>
    <cellStyle name="Input 2 2 2" xfId="1449" xr:uid="{00000000-0005-0000-0000-000027060000}"/>
    <cellStyle name="Input 2 3" xfId="1450" xr:uid="{00000000-0005-0000-0000-000028060000}"/>
    <cellStyle name="Input 2 4" xfId="1451" xr:uid="{00000000-0005-0000-0000-000029060000}"/>
    <cellStyle name="LabelHighlights" xfId="1452" xr:uid="{00000000-0005-0000-0000-00002A060000}"/>
    <cellStyle name="LabelHighlights 2" xfId="1453" xr:uid="{00000000-0005-0000-0000-00002B060000}"/>
    <cellStyle name="LabelHighlights 2 2" xfId="1454" xr:uid="{00000000-0005-0000-0000-00002C060000}"/>
    <cellStyle name="LabelHighlights 3" xfId="1455" xr:uid="{00000000-0005-0000-0000-00002D060000}"/>
    <cellStyle name="LabelsPresent" xfId="1456" xr:uid="{00000000-0005-0000-0000-00002E060000}"/>
    <cellStyle name="LabelsPresent 2" xfId="1457" xr:uid="{00000000-0005-0000-0000-00002F060000}"/>
    <cellStyle name="LabelsPresent 2 2" xfId="1458" xr:uid="{00000000-0005-0000-0000-000030060000}"/>
    <cellStyle name="LabelsPresent 3" xfId="1459" xr:uid="{00000000-0005-0000-0000-000031060000}"/>
    <cellStyle name="Linked Cell 2" xfId="1460" xr:uid="{00000000-0005-0000-0000-000032060000}"/>
    <cellStyle name="Linked Cell 2 2" xfId="1461" xr:uid="{00000000-0005-0000-0000-000033060000}"/>
    <cellStyle name="Linked Cell 2 2 2" xfId="1462" xr:uid="{00000000-0005-0000-0000-000034060000}"/>
    <cellStyle name="Linked Cell 2 3" xfId="1463" xr:uid="{00000000-0005-0000-0000-000035060000}"/>
    <cellStyle name="Linked Cell 2 4" xfId="1464" xr:uid="{00000000-0005-0000-0000-000036060000}"/>
    <cellStyle name="Neutral 2" xfId="1465" xr:uid="{00000000-0005-0000-0000-000037060000}"/>
    <cellStyle name="Neutral 2 2" xfId="1466" xr:uid="{00000000-0005-0000-0000-000038060000}"/>
    <cellStyle name="Neutral 2 2 2" xfId="1467" xr:uid="{00000000-0005-0000-0000-000039060000}"/>
    <cellStyle name="Neutral 2 3" xfId="1468" xr:uid="{00000000-0005-0000-0000-00003A060000}"/>
    <cellStyle name="Neutral 2 4" xfId="1469" xr:uid="{00000000-0005-0000-0000-00003B060000}"/>
    <cellStyle name="NoCompareToValue" xfId="1470" xr:uid="{00000000-0005-0000-0000-00003C060000}"/>
    <cellStyle name="NoCompareToValue 2" xfId="1471" xr:uid="{00000000-0005-0000-0000-00003D060000}"/>
    <cellStyle name="NoCompareToValue 2 2" xfId="1472" xr:uid="{00000000-0005-0000-0000-00003E060000}"/>
    <cellStyle name="NoCompareToValue 2 2 2" xfId="1473" xr:uid="{00000000-0005-0000-0000-00003F060000}"/>
    <cellStyle name="NoCompareToValue 2 3" xfId="1474" xr:uid="{00000000-0005-0000-0000-000040060000}"/>
    <cellStyle name="NoCompareToValue 2 3 2" xfId="2534" xr:uid="{00000000-0005-0000-0000-000041060000}"/>
    <cellStyle name="NoCompareToValue 2 3 2 2" xfId="2589" xr:uid="{00000000-0005-0000-0000-000042060000}"/>
    <cellStyle name="NoCompareToValue 2 3 3" xfId="2506" xr:uid="{00000000-0005-0000-0000-000043060000}"/>
    <cellStyle name="NoCompareToValue 2 3 3 2" xfId="2618" xr:uid="{00000000-0005-0000-0000-000044060000}"/>
    <cellStyle name="NoCompareToValue 2 4" xfId="2535" xr:uid="{00000000-0005-0000-0000-000045060000}"/>
    <cellStyle name="NoCompareToValue 2 4 2" xfId="2588" xr:uid="{00000000-0005-0000-0000-000046060000}"/>
    <cellStyle name="NoCompareToValue 2 5" xfId="2505" xr:uid="{00000000-0005-0000-0000-000047060000}"/>
    <cellStyle name="NoCompareToValue 2 5 2" xfId="2619" xr:uid="{00000000-0005-0000-0000-000048060000}"/>
    <cellStyle name="NoCompareToValue 3" xfId="1475" xr:uid="{00000000-0005-0000-0000-000049060000}"/>
    <cellStyle name="NoCompareToValue 3 2" xfId="2533" xr:uid="{00000000-0005-0000-0000-00004A060000}"/>
    <cellStyle name="NoCompareToValue 3 2 2" xfId="2590" xr:uid="{00000000-0005-0000-0000-00004B060000}"/>
    <cellStyle name="NoCompareToValue 3 3" xfId="2507" xr:uid="{00000000-0005-0000-0000-00004C060000}"/>
    <cellStyle name="NoCompareToValue 3 3 2" xfId="2617" xr:uid="{00000000-0005-0000-0000-00004D060000}"/>
    <cellStyle name="NoCompareToValue 4" xfId="1476" xr:uid="{00000000-0005-0000-0000-00004E060000}"/>
    <cellStyle name="NoCompareToValue 4 2" xfId="1477" xr:uid="{00000000-0005-0000-0000-00004F060000}"/>
    <cellStyle name="NoCompareToValue 5" xfId="1478" xr:uid="{00000000-0005-0000-0000-000050060000}"/>
    <cellStyle name="NoCompareToValue 5 2" xfId="2532" xr:uid="{00000000-0005-0000-0000-000051060000}"/>
    <cellStyle name="NoCompareToValue 5 2 2" xfId="2591" xr:uid="{00000000-0005-0000-0000-000052060000}"/>
    <cellStyle name="NoCompareToValue 5 3" xfId="2508" xr:uid="{00000000-0005-0000-0000-000053060000}"/>
    <cellStyle name="NoCompareToValue 5 3 2" xfId="2616" xr:uid="{00000000-0005-0000-0000-000054060000}"/>
    <cellStyle name="NoCompareToValue 6" xfId="2559" xr:uid="{00000000-0005-0000-0000-000055060000}"/>
    <cellStyle name="NoCompareToValue 6 2" xfId="2656" xr:uid="{00000000-0005-0000-0000-000056060000}"/>
    <cellStyle name="NoCompareToValue 7" xfId="2479" xr:uid="{00000000-0005-0000-0000-000057060000}"/>
    <cellStyle name="NoCompareToValue 7 2" xfId="2645" xr:uid="{00000000-0005-0000-0000-000058060000}"/>
    <cellStyle name="NoCompareToValue_AAG Adjusted Cost per Day" xfId="2468" xr:uid="{00000000-0005-0000-0000-000059060000}"/>
    <cellStyle name="NoDataFound" xfId="1479" xr:uid="{00000000-0005-0000-0000-00005A060000}"/>
    <cellStyle name="NoDataFound 2" xfId="1480" xr:uid="{00000000-0005-0000-0000-00005B060000}"/>
    <cellStyle name="NoDataFound 2 2" xfId="1481" xr:uid="{00000000-0005-0000-0000-00005C060000}"/>
    <cellStyle name="NoDataFound 2 3" xfId="2530" xr:uid="{00000000-0005-0000-0000-00005D060000}"/>
    <cellStyle name="NoDataFound 2 3 2" xfId="2593" xr:uid="{00000000-0005-0000-0000-00005E060000}"/>
    <cellStyle name="NoDataFound 2 4" xfId="2510" xr:uid="{00000000-0005-0000-0000-00005F060000}"/>
    <cellStyle name="NoDataFound 2 4 2" xfId="2614" xr:uid="{00000000-0005-0000-0000-000060060000}"/>
    <cellStyle name="NoDataFound 3" xfId="1482" xr:uid="{00000000-0005-0000-0000-000061060000}"/>
    <cellStyle name="NoDataFound 4" xfId="2459" xr:uid="{00000000-0005-0000-0000-000062060000}"/>
    <cellStyle name="NoDataFound 4 2" xfId="2595" xr:uid="{00000000-0005-0000-0000-000063060000}"/>
    <cellStyle name="NoDataFound 5" xfId="2512" xr:uid="{00000000-0005-0000-0000-000064060000}"/>
    <cellStyle name="NoDataFound 5 2" xfId="2612" xr:uid="{00000000-0005-0000-0000-000065060000}"/>
    <cellStyle name="NoDataFound_AAG Adjusted Cost per Day" xfId="2469" xr:uid="{00000000-0005-0000-0000-000066060000}"/>
    <cellStyle name="NoDataInFY" xfId="1483" xr:uid="{00000000-0005-0000-0000-000067060000}"/>
    <cellStyle name="NoDataInFY 10" xfId="2474" xr:uid="{00000000-0005-0000-0000-000068060000}"/>
    <cellStyle name="NoDataInFY 10 2" xfId="2650" xr:uid="{00000000-0005-0000-0000-000069060000}"/>
    <cellStyle name="NoDataInFy 2" xfId="1484" xr:uid="{00000000-0005-0000-0000-00006A060000}"/>
    <cellStyle name="NoDataInFy 2 2" xfId="1485" xr:uid="{00000000-0005-0000-0000-00006B060000}"/>
    <cellStyle name="NoDataInFy 2 3" xfId="2529" xr:uid="{00000000-0005-0000-0000-00006C060000}"/>
    <cellStyle name="NoDataInFy 2 3 2" xfId="2594" xr:uid="{00000000-0005-0000-0000-00006D060000}"/>
    <cellStyle name="NoDataInFy 2 4" xfId="2511" xr:uid="{00000000-0005-0000-0000-00006E060000}"/>
    <cellStyle name="NoDataInFy 2 4 2" xfId="2613" xr:uid="{00000000-0005-0000-0000-00006F060000}"/>
    <cellStyle name="NoDataInFy 3" xfId="1486" xr:uid="{00000000-0005-0000-0000-000070060000}"/>
    <cellStyle name="NoDataInFy 4" xfId="1487" xr:uid="{00000000-0005-0000-0000-000071060000}"/>
    <cellStyle name="NoDataInFY 5" xfId="2564" xr:uid="{00000000-0005-0000-0000-000072060000}"/>
    <cellStyle name="NoDataInFY 5 2" xfId="2661" xr:uid="{00000000-0005-0000-0000-000073060000}"/>
    <cellStyle name="NoDataInFY 6" xfId="2521" xr:uid="{00000000-0005-0000-0000-000074060000}"/>
    <cellStyle name="NoDataInFY 6 2" xfId="2603" xr:uid="{00000000-0005-0000-0000-000075060000}"/>
    <cellStyle name="NoDataInFY 7" xfId="2566" xr:uid="{00000000-0005-0000-0000-000076060000}"/>
    <cellStyle name="NoDataInFY 7 2" xfId="2663" xr:uid="{00000000-0005-0000-0000-000077060000}"/>
    <cellStyle name="NoDataInFY 8" xfId="2522" xr:uid="{00000000-0005-0000-0000-000078060000}"/>
    <cellStyle name="NoDataInFY 8 2" xfId="2602" xr:uid="{00000000-0005-0000-0000-000079060000}"/>
    <cellStyle name="NoDataInFY 9" xfId="2565" xr:uid="{00000000-0005-0000-0000-00007A060000}"/>
    <cellStyle name="NoDataInFY 9 2" xfId="2662" xr:uid="{00000000-0005-0000-0000-00007B060000}"/>
    <cellStyle name="NoDataInFY_AAG Adjusted Cost per Day" xfId="2470" xr:uid="{00000000-0005-0000-0000-00007C060000}"/>
    <cellStyle name="NoFileFound" xfId="1488" xr:uid="{00000000-0005-0000-0000-00007D060000}"/>
    <cellStyle name="NoFileFound 2" xfId="1489" xr:uid="{00000000-0005-0000-0000-00007E060000}"/>
    <cellStyle name="NoFileFound 2 2" xfId="1490" xr:uid="{00000000-0005-0000-0000-00007F060000}"/>
    <cellStyle name="NoFileFound 2 3" xfId="2528" xr:uid="{00000000-0005-0000-0000-000080060000}"/>
    <cellStyle name="NoFileFound 2 3 2" xfId="2596" xr:uid="{00000000-0005-0000-0000-000081060000}"/>
    <cellStyle name="NoFileFound 2 4" xfId="2513" xr:uid="{00000000-0005-0000-0000-000082060000}"/>
    <cellStyle name="NoFileFound 2 4 2" xfId="2611" xr:uid="{00000000-0005-0000-0000-000083060000}"/>
    <cellStyle name="NoFileFound 3" xfId="1491" xr:uid="{00000000-0005-0000-0000-000084060000}"/>
    <cellStyle name="NoFileFound 4" xfId="2537" xr:uid="{00000000-0005-0000-0000-000085060000}"/>
    <cellStyle name="NoFileFound 4 2" xfId="2586" xr:uid="{00000000-0005-0000-0000-000086060000}"/>
    <cellStyle name="NoFileFound 5" xfId="2503" xr:uid="{00000000-0005-0000-0000-000087060000}"/>
    <cellStyle name="NoFileFound 5 2" xfId="2621" xr:uid="{00000000-0005-0000-0000-000088060000}"/>
    <cellStyle name="NoFileFound_AAG Adjusted Cost per Day" xfId="2471" xr:uid="{00000000-0005-0000-0000-000089060000}"/>
    <cellStyle name="NoFiling" xfId="1492" xr:uid="{00000000-0005-0000-0000-00008A060000}"/>
    <cellStyle name="NoFiling 2" xfId="1493" xr:uid="{00000000-0005-0000-0000-00008B060000}"/>
    <cellStyle name="NoFiling 2 2" xfId="1494" xr:uid="{00000000-0005-0000-0000-00008C060000}"/>
    <cellStyle name="NoFiling 2 3" xfId="2526" xr:uid="{00000000-0005-0000-0000-00008D060000}"/>
    <cellStyle name="NoFiling 2 3 2" xfId="2598" xr:uid="{00000000-0005-0000-0000-00008E060000}"/>
    <cellStyle name="NoFiling 2 4" xfId="2515" xr:uid="{00000000-0005-0000-0000-00008F060000}"/>
    <cellStyle name="NoFiling 2 4 2" xfId="2609" xr:uid="{00000000-0005-0000-0000-000090060000}"/>
    <cellStyle name="NoFiling 3" xfId="1495" xr:uid="{00000000-0005-0000-0000-000091060000}"/>
    <cellStyle name="NoFiling 4" xfId="2531" xr:uid="{00000000-0005-0000-0000-000092060000}"/>
    <cellStyle name="NoFiling 4 2" xfId="2592" xr:uid="{00000000-0005-0000-0000-000093060000}"/>
    <cellStyle name="NoFiling 5" xfId="2509" xr:uid="{00000000-0005-0000-0000-000094060000}"/>
    <cellStyle name="NoFiling 5 2" xfId="2615" xr:uid="{00000000-0005-0000-0000-000095060000}"/>
    <cellStyle name="NoFiling_AAG Adjusted Cost per Day" xfId="2472" xr:uid="{00000000-0005-0000-0000-000096060000}"/>
    <cellStyle name="NoLegacyDataInFY" xfId="1496" xr:uid="{00000000-0005-0000-0000-000097060000}"/>
    <cellStyle name="NoLegacyDataInFY 2" xfId="2525" xr:uid="{00000000-0005-0000-0000-000098060000}"/>
    <cellStyle name="NoLegacyDataInFY 2 2" xfId="2599" xr:uid="{00000000-0005-0000-0000-000099060000}"/>
    <cellStyle name="NoLegacyDataInFY 3" xfId="2516" xr:uid="{00000000-0005-0000-0000-00009A060000}"/>
    <cellStyle name="NoLegacyDataInFY 3 2" xfId="2608" xr:uid="{00000000-0005-0000-0000-00009B060000}"/>
    <cellStyle name="Normal" xfId="0" builtinId="0"/>
    <cellStyle name="Normal 10" xfId="1497" xr:uid="{00000000-0005-0000-0000-00009D060000}"/>
    <cellStyle name="Normal 11" xfId="1498" xr:uid="{00000000-0005-0000-0000-00009E060000}"/>
    <cellStyle name="Normal 12" xfId="1499" xr:uid="{00000000-0005-0000-0000-00009F060000}"/>
    <cellStyle name="Normal 13" xfId="1500" xr:uid="{00000000-0005-0000-0000-0000A0060000}"/>
    <cellStyle name="Normal 14" xfId="1501" xr:uid="{00000000-0005-0000-0000-0000A1060000}"/>
    <cellStyle name="Normal 2" xfId="1502" xr:uid="{00000000-0005-0000-0000-0000A2060000}"/>
    <cellStyle name="Normal 2 10" xfId="1503" xr:uid="{00000000-0005-0000-0000-0000A3060000}"/>
    <cellStyle name="Normal 2 11" xfId="1504" xr:uid="{00000000-0005-0000-0000-0000A4060000}"/>
    <cellStyle name="Normal 2 12" xfId="1505" xr:uid="{00000000-0005-0000-0000-0000A5060000}"/>
    <cellStyle name="Normal 2 2" xfId="1506" xr:uid="{00000000-0005-0000-0000-0000A6060000}"/>
    <cellStyle name="Normal 2 2 2" xfId="1507" xr:uid="{00000000-0005-0000-0000-0000A7060000}"/>
    <cellStyle name="Normal 2 2 2 2" xfId="1508" xr:uid="{00000000-0005-0000-0000-0000A8060000}"/>
    <cellStyle name="Normal 2 2 2 2 2" xfId="1509" xr:uid="{00000000-0005-0000-0000-0000A9060000}"/>
    <cellStyle name="Normal 2 2 2 2 2 2" xfId="1510" xr:uid="{00000000-0005-0000-0000-0000AA060000}"/>
    <cellStyle name="Normal 2 2 2 2 2 2 2" xfId="1511" xr:uid="{00000000-0005-0000-0000-0000AB060000}"/>
    <cellStyle name="Normal 2 2 2 2 2 3" xfId="1512" xr:uid="{00000000-0005-0000-0000-0000AC060000}"/>
    <cellStyle name="Normal 2 2 2 2 3" xfId="1513" xr:uid="{00000000-0005-0000-0000-0000AD060000}"/>
    <cellStyle name="Normal 2 2 2 2 3 2" xfId="1514" xr:uid="{00000000-0005-0000-0000-0000AE060000}"/>
    <cellStyle name="Normal 2 2 2 2 4" xfId="1515" xr:uid="{00000000-0005-0000-0000-0000AF060000}"/>
    <cellStyle name="Normal 2 2 2 3" xfId="1516" xr:uid="{00000000-0005-0000-0000-0000B0060000}"/>
    <cellStyle name="Normal 2 2 2 3 2" xfId="1517" xr:uid="{00000000-0005-0000-0000-0000B1060000}"/>
    <cellStyle name="Normal 2 2 2 3 2 2" xfId="1518" xr:uid="{00000000-0005-0000-0000-0000B2060000}"/>
    <cellStyle name="Normal 2 2 2 3 3" xfId="1519" xr:uid="{00000000-0005-0000-0000-0000B3060000}"/>
    <cellStyle name="Normal 2 2 2 4" xfId="1520" xr:uid="{00000000-0005-0000-0000-0000B4060000}"/>
    <cellStyle name="Normal 2 2 2 4 2" xfId="1521" xr:uid="{00000000-0005-0000-0000-0000B5060000}"/>
    <cellStyle name="Normal 2 2 2 5" xfId="1522" xr:uid="{00000000-0005-0000-0000-0000B6060000}"/>
    <cellStyle name="Normal 2 2 3" xfId="1523" xr:uid="{00000000-0005-0000-0000-0000B7060000}"/>
    <cellStyle name="Normal 2 2 3 2" xfId="1524" xr:uid="{00000000-0005-0000-0000-0000B8060000}"/>
    <cellStyle name="Normal 2 2 3 2 2" xfId="1525" xr:uid="{00000000-0005-0000-0000-0000B9060000}"/>
    <cellStyle name="Normal 2 2 3 2 2 2" xfId="1526" xr:uid="{00000000-0005-0000-0000-0000BA060000}"/>
    <cellStyle name="Normal 2 2 3 2 2 2 2" xfId="1527" xr:uid="{00000000-0005-0000-0000-0000BB060000}"/>
    <cellStyle name="Normal 2 2 3 2 2 3" xfId="1528" xr:uid="{00000000-0005-0000-0000-0000BC060000}"/>
    <cellStyle name="Normal 2 2 3 2 3" xfId="1529" xr:uid="{00000000-0005-0000-0000-0000BD060000}"/>
    <cellStyle name="Normal 2 2 3 2 3 2" xfId="1530" xr:uid="{00000000-0005-0000-0000-0000BE060000}"/>
    <cellStyle name="Normal 2 2 3 2 4" xfId="1531" xr:uid="{00000000-0005-0000-0000-0000BF060000}"/>
    <cellStyle name="Normal 2 2 3 3" xfId="1532" xr:uid="{00000000-0005-0000-0000-0000C0060000}"/>
    <cellStyle name="Normal 2 2 3 3 2" xfId="1533" xr:uid="{00000000-0005-0000-0000-0000C1060000}"/>
    <cellStyle name="Normal 2 2 3 3 2 2" xfId="1534" xr:uid="{00000000-0005-0000-0000-0000C2060000}"/>
    <cellStyle name="Normal 2 2 3 3 3" xfId="1535" xr:uid="{00000000-0005-0000-0000-0000C3060000}"/>
    <cellStyle name="Normal 2 2 3 4" xfId="1536" xr:uid="{00000000-0005-0000-0000-0000C4060000}"/>
    <cellStyle name="Normal 2 2 3 4 2" xfId="1537" xr:uid="{00000000-0005-0000-0000-0000C5060000}"/>
    <cellStyle name="Normal 2 2 3 5" xfId="1538" xr:uid="{00000000-0005-0000-0000-0000C6060000}"/>
    <cellStyle name="Normal 2 2 4" xfId="1539" xr:uid="{00000000-0005-0000-0000-0000C7060000}"/>
    <cellStyle name="Normal 2 2 4 2" xfId="1540" xr:uid="{00000000-0005-0000-0000-0000C8060000}"/>
    <cellStyle name="Normal 2 2 4 2 2" xfId="1541" xr:uid="{00000000-0005-0000-0000-0000C9060000}"/>
    <cellStyle name="Normal 2 2 4 2 2 2" xfId="1542" xr:uid="{00000000-0005-0000-0000-0000CA060000}"/>
    <cellStyle name="Normal 2 2 4 2 3" xfId="1543" xr:uid="{00000000-0005-0000-0000-0000CB060000}"/>
    <cellStyle name="Normal 2 2 4 3" xfId="1544" xr:uid="{00000000-0005-0000-0000-0000CC060000}"/>
    <cellStyle name="Normal 2 2 4 3 2" xfId="1545" xr:uid="{00000000-0005-0000-0000-0000CD060000}"/>
    <cellStyle name="Normal 2 2 4 4" xfId="1546" xr:uid="{00000000-0005-0000-0000-0000CE060000}"/>
    <cellStyle name="Normal 2 2 5" xfId="1547" xr:uid="{00000000-0005-0000-0000-0000CF060000}"/>
    <cellStyle name="Normal 2 2 5 2" xfId="1548" xr:uid="{00000000-0005-0000-0000-0000D0060000}"/>
    <cellStyle name="Normal 2 2 5 2 2" xfId="1549" xr:uid="{00000000-0005-0000-0000-0000D1060000}"/>
    <cellStyle name="Normal 2 2 5 3" xfId="1550" xr:uid="{00000000-0005-0000-0000-0000D2060000}"/>
    <cellStyle name="Normal 2 2 6" xfId="1551" xr:uid="{00000000-0005-0000-0000-0000D3060000}"/>
    <cellStyle name="Normal 2 2 6 2" xfId="1552" xr:uid="{00000000-0005-0000-0000-0000D4060000}"/>
    <cellStyle name="Normal 2 2 7" xfId="1553" xr:uid="{00000000-0005-0000-0000-0000D5060000}"/>
    <cellStyle name="Normal 2 3" xfId="1554" xr:uid="{00000000-0005-0000-0000-0000D6060000}"/>
    <cellStyle name="Normal 2 3 2" xfId="1555" xr:uid="{00000000-0005-0000-0000-0000D7060000}"/>
    <cellStyle name="Normal 2 3 2 2" xfId="1556" xr:uid="{00000000-0005-0000-0000-0000D8060000}"/>
    <cellStyle name="Normal 2 3 2 2 2" xfId="1557" xr:uid="{00000000-0005-0000-0000-0000D9060000}"/>
    <cellStyle name="Normal 2 3 2 2 2 2" xfId="1558" xr:uid="{00000000-0005-0000-0000-0000DA060000}"/>
    <cellStyle name="Normal 2 3 2 2 3" xfId="1559" xr:uid="{00000000-0005-0000-0000-0000DB060000}"/>
    <cellStyle name="Normal 2 3 2 3" xfId="1560" xr:uid="{00000000-0005-0000-0000-0000DC060000}"/>
    <cellStyle name="Normal 2 3 2 3 2" xfId="1561" xr:uid="{00000000-0005-0000-0000-0000DD060000}"/>
    <cellStyle name="Normal 2 3 2 4" xfId="1562" xr:uid="{00000000-0005-0000-0000-0000DE060000}"/>
    <cellStyle name="Normal 2 3 3" xfId="1563" xr:uid="{00000000-0005-0000-0000-0000DF060000}"/>
    <cellStyle name="Normal 2 3 3 2" xfId="1564" xr:uid="{00000000-0005-0000-0000-0000E0060000}"/>
    <cellStyle name="Normal 2 3 3 2 2" xfId="1565" xr:uid="{00000000-0005-0000-0000-0000E1060000}"/>
    <cellStyle name="Normal 2 3 3 3" xfId="1566" xr:uid="{00000000-0005-0000-0000-0000E2060000}"/>
    <cellStyle name="Normal 2 3 4" xfId="1567" xr:uid="{00000000-0005-0000-0000-0000E3060000}"/>
    <cellStyle name="Normal 2 3 4 2" xfId="1568" xr:uid="{00000000-0005-0000-0000-0000E4060000}"/>
    <cellStyle name="Normal 2 3 5" xfId="1569" xr:uid="{00000000-0005-0000-0000-0000E5060000}"/>
    <cellStyle name="Normal 2 4" xfId="1570" xr:uid="{00000000-0005-0000-0000-0000E6060000}"/>
    <cellStyle name="Normal 2 4 2" xfId="1571" xr:uid="{00000000-0005-0000-0000-0000E7060000}"/>
    <cellStyle name="Normal 2 4 2 2" xfId="1572" xr:uid="{00000000-0005-0000-0000-0000E8060000}"/>
    <cellStyle name="Normal 2 4 2 2 2" xfId="1573" xr:uid="{00000000-0005-0000-0000-0000E9060000}"/>
    <cellStyle name="Normal 2 4 2 2 2 2" xfId="1574" xr:uid="{00000000-0005-0000-0000-0000EA060000}"/>
    <cellStyle name="Normal 2 4 2 2 3" xfId="1575" xr:uid="{00000000-0005-0000-0000-0000EB060000}"/>
    <cellStyle name="Normal 2 4 2 3" xfId="1576" xr:uid="{00000000-0005-0000-0000-0000EC060000}"/>
    <cellStyle name="Normal 2 4 2 3 2" xfId="1577" xr:uid="{00000000-0005-0000-0000-0000ED060000}"/>
    <cellStyle name="Normal 2 4 2 4" xfId="1578" xr:uid="{00000000-0005-0000-0000-0000EE060000}"/>
    <cellStyle name="Normal 2 4 3" xfId="1579" xr:uid="{00000000-0005-0000-0000-0000EF060000}"/>
    <cellStyle name="Normal 2 4 3 2" xfId="1580" xr:uid="{00000000-0005-0000-0000-0000F0060000}"/>
    <cellStyle name="Normal 2 4 3 2 2" xfId="1581" xr:uid="{00000000-0005-0000-0000-0000F1060000}"/>
    <cellStyle name="Normal 2 4 3 3" xfId="1582" xr:uid="{00000000-0005-0000-0000-0000F2060000}"/>
    <cellStyle name="Normal 2 4 4" xfId="1583" xr:uid="{00000000-0005-0000-0000-0000F3060000}"/>
    <cellStyle name="Normal 2 4 4 2" xfId="1584" xr:uid="{00000000-0005-0000-0000-0000F4060000}"/>
    <cellStyle name="Normal 2 4 5" xfId="1585" xr:uid="{00000000-0005-0000-0000-0000F5060000}"/>
    <cellStyle name="Normal 2 5" xfId="1586" xr:uid="{00000000-0005-0000-0000-0000F6060000}"/>
    <cellStyle name="Normal 2 5 2" xfId="1587" xr:uid="{00000000-0005-0000-0000-0000F7060000}"/>
    <cellStyle name="Normal 2 5 2 2" xfId="1588" xr:uid="{00000000-0005-0000-0000-0000F8060000}"/>
    <cellStyle name="Normal 2 5 2 2 2" xfId="1589" xr:uid="{00000000-0005-0000-0000-0000F9060000}"/>
    <cellStyle name="Normal 2 5 2 3" xfId="1590" xr:uid="{00000000-0005-0000-0000-0000FA060000}"/>
    <cellStyle name="Normal 2 5 3" xfId="1591" xr:uid="{00000000-0005-0000-0000-0000FB060000}"/>
    <cellStyle name="Normal 2 5 3 2" xfId="1592" xr:uid="{00000000-0005-0000-0000-0000FC060000}"/>
    <cellStyle name="Normal 2 5 4" xfId="1593" xr:uid="{00000000-0005-0000-0000-0000FD060000}"/>
    <cellStyle name="Normal 2 6" xfId="1594" xr:uid="{00000000-0005-0000-0000-0000FE060000}"/>
    <cellStyle name="Normal 2 6 2" xfId="1595" xr:uid="{00000000-0005-0000-0000-0000FF060000}"/>
    <cellStyle name="Normal 2 6 2 2" xfId="1596" xr:uid="{00000000-0005-0000-0000-000000070000}"/>
    <cellStyle name="Normal 2 6 3" xfId="1597" xr:uid="{00000000-0005-0000-0000-000001070000}"/>
    <cellStyle name="Normal 2 7" xfId="1598" xr:uid="{00000000-0005-0000-0000-000002070000}"/>
    <cellStyle name="Normal 2 7 2" xfId="1599" xr:uid="{00000000-0005-0000-0000-000003070000}"/>
    <cellStyle name="Normal 2 8" xfId="1600" xr:uid="{00000000-0005-0000-0000-000004070000}"/>
    <cellStyle name="Normal 2 9" xfId="1601" xr:uid="{00000000-0005-0000-0000-000005070000}"/>
    <cellStyle name="Normal 3" xfId="1602" xr:uid="{00000000-0005-0000-0000-000006070000}"/>
    <cellStyle name="Normal 3 10" xfId="1603" xr:uid="{00000000-0005-0000-0000-000007070000}"/>
    <cellStyle name="Normal 3 11" xfId="1604" xr:uid="{00000000-0005-0000-0000-000008070000}"/>
    <cellStyle name="Normal 3 2" xfId="1605" xr:uid="{00000000-0005-0000-0000-000009070000}"/>
    <cellStyle name="Normal 3 2 2" xfId="1606" xr:uid="{00000000-0005-0000-0000-00000A070000}"/>
    <cellStyle name="Normal 3 2 2 2" xfId="1607" xr:uid="{00000000-0005-0000-0000-00000B070000}"/>
    <cellStyle name="Normal 3 2 2 2 2" xfId="1608" xr:uid="{00000000-0005-0000-0000-00000C070000}"/>
    <cellStyle name="Normal 3 2 2 2 2 2" xfId="1609" xr:uid="{00000000-0005-0000-0000-00000D070000}"/>
    <cellStyle name="Normal 3 2 2 2 2 2 2" xfId="1610" xr:uid="{00000000-0005-0000-0000-00000E070000}"/>
    <cellStyle name="Normal 3 2 2 2 2 3" xfId="1611" xr:uid="{00000000-0005-0000-0000-00000F070000}"/>
    <cellStyle name="Normal 3 2 2 2 3" xfId="1612" xr:uid="{00000000-0005-0000-0000-000010070000}"/>
    <cellStyle name="Normal 3 2 2 2 3 2" xfId="1613" xr:uid="{00000000-0005-0000-0000-000011070000}"/>
    <cellStyle name="Normal 3 2 2 2 4" xfId="1614" xr:uid="{00000000-0005-0000-0000-000012070000}"/>
    <cellStyle name="Normal 3 2 2 3" xfId="1615" xr:uid="{00000000-0005-0000-0000-000013070000}"/>
    <cellStyle name="Normal 3 2 2 3 2" xfId="1616" xr:uid="{00000000-0005-0000-0000-000014070000}"/>
    <cellStyle name="Normal 3 2 2 3 2 2" xfId="1617" xr:uid="{00000000-0005-0000-0000-000015070000}"/>
    <cellStyle name="Normal 3 2 2 3 3" xfId="1618" xr:uid="{00000000-0005-0000-0000-000016070000}"/>
    <cellStyle name="Normal 3 2 2 4" xfId="1619" xr:uid="{00000000-0005-0000-0000-000017070000}"/>
    <cellStyle name="Normal 3 2 2 4 2" xfId="1620" xr:uid="{00000000-0005-0000-0000-000018070000}"/>
    <cellStyle name="Normal 3 2 2 5" xfId="1621" xr:uid="{00000000-0005-0000-0000-000019070000}"/>
    <cellStyle name="Normal 3 2 3" xfId="1622" xr:uid="{00000000-0005-0000-0000-00001A070000}"/>
    <cellStyle name="Normal 3 2 3 2" xfId="1623" xr:uid="{00000000-0005-0000-0000-00001B070000}"/>
    <cellStyle name="Normal 3 2 3 2 2" xfId="1624" xr:uid="{00000000-0005-0000-0000-00001C070000}"/>
    <cellStyle name="Normal 3 2 3 2 2 2" xfId="1625" xr:uid="{00000000-0005-0000-0000-00001D070000}"/>
    <cellStyle name="Normal 3 2 3 2 2 2 2" xfId="1626" xr:uid="{00000000-0005-0000-0000-00001E070000}"/>
    <cellStyle name="Normal 3 2 3 2 2 3" xfId="1627" xr:uid="{00000000-0005-0000-0000-00001F070000}"/>
    <cellStyle name="Normal 3 2 3 2 3" xfId="1628" xr:uid="{00000000-0005-0000-0000-000020070000}"/>
    <cellStyle name="Normal 3 2 3 2 3 2" xfId="1629" xr:uid="{00000000-0005-0000-0000-000021070000}"/>
    <cellStyle name="Normal 3 2 3 2 4" xfId="1630" xr:uid="{00000000-0005-0000-0000-000022070000}"/>
    <cellStyle name="Normal 3 2 3 3" xfId="1631" xr:uid="{00000000-0005-0000-0000-000023070000}"/>
    <cellStyle name="Normal 3 2 3 3 2" xfId="1632" xr:uid="{00000000-0005-0000-0000-000024070000}"/>
    <cellStyle name="Normal 3 2 3 3 2 2" xfId="1633" xr:uid="{00000000-0005-0000-0000-000025070000}"/>
    <cellStyle name="Normal 3 2 3 3 3" xfId="1634" xr:uid="{00000000-0005-0000-0000-000026070000}"/>
    <cellStyle name="Normal 3 2 3 4" xfId="1635" xr:uid="{00000000-0005-0000-0000-000027070000}"/>
    <cellStyle name="Normal 3 2 3 4 2" xfId="1636" xr:uid="{00000000-0005-0000-0000-000028070000}"/>
    <cellStyle name="Normal 3 2 3 5" xfId="1637" xr:uid="{00000000-0005-0000-0000-000029070000}"/>
    <cellStyle name="Normal 3 2 4" xfId="1638" xr:uid="{00000000-0005-0000-0000-00002A070000}"/>
    <cellStyle name="Normal 3 2 4 2" xfId="1639" xr:uid="{00000000-0005-0000-0000-00002B070000}"/>
    <cellStyle name="Normal 3 2 4 2 2" xfId="1640" xr:uid="{00000000-0005-0000-0000-00002C070000}"/>
    <cellStyle name="Normal 3 2 4 2 2 2" xfId="1641" xr:uid="{00000000-0005-0000-0000-00002D070000}"/>
    <cellStyle name="Normal 3 2 4 2 2 2 2" xfId="1642" xr:uid="{00000000-0005-0000-0000-00002E070000}"/>
    <cellStyle name="Normal 3 2 4 2 2 3" xfId="1643" xr:uid="{00000000-0005-0000-0000-00002F070000}"/>
    <cellStyle name="Normal 3 2 4 2 3" xfId="1644" xr:uid="{00000000-0005-0000-0000-000030070000}"/>
    <cellStyle name="Normal 3 2 4 2 3 2" xfId="1645" xr:uid="{00000000-0005-0000-0000-000031070000}"/>
    <cellStyle name="Normal 3 2 4 2 4" xfId="1646" xr:uid="{00000000-0005-0000-0000-000032070000}"/>
    <cellStyle name="Normal 3 2 4 3" xfId="1647" xr:uid="{00000000-0005-0000-0000-000033070000}"/>
    <cellStyle name="Normal 3 2 4 3 2" xfId="1648" xr:uid="{00000000-0005-0000-0000-000034070000}"/>
    <cellStyle name="Normal 3 2 4 3 2 2" xfId="1649" xr:uid="{00000000-0005-0000-0000-000035070000}"/>
    <cellStyle name="Normal 3 2 4 3 3" xfId="1650" xr:uid="{00000000-0005-0000-0000-000036070000}"/>
    <cellStyle name="Normal 3 2 4 4" xfId="1651" xr:uid="{00000000-0005-0000-0000-000037070000}"/>
    <cellStyle name="Normal 3 2 4 4 2" xfId="1652" xr:uid="{00000000-0005-0000-0000-000038070000}"/>
    <cellStyle name="Normal 3 2 4 5" xfId="1653" xr:uid="{00000000-0005-0000-0000-000039070000}"/>
    <cellStyle name="Normal 3 2 5" xfId="1654" xr:uid="{00000000-0005-0000-0000-00003A070000}"/>
    <cellStyle name="Normal 3 2 5 2" xfId="1655" xr:uid="{00000000-0005-0000-0000-00003B070000}"/>
    <cellStyle name="Normal 3 2 5 2 2" xfId="1656" xr:uid="{00000000-0005-0000-0000-00003C070000}"/>
    <cellStyle name="Normal 3 2 5 2 2 2" xfId="1657" xr:uid="{00000000-0005-0000-0000-00003D070000}"/>
    <cellStyle name="Normal 3 2 5 2 3" xfId="1658" xr:uid="{00000000-0005-0000-0000-00003E070000}"/>
    <cellStyle name="Normal 3 2 5 3" xfId="1659" xr:uid="{00000000-0005-0000-0000-00003F070000}"/>
    <cellStyle name="Normal 3 2 5 3 2" xfId="1660" xr:uid="{00000000-0005-0000-0000-000040070000}"/>
    <cellStyle name="Normal 3 2 5 4" xfId="1661" xr:uid="{00000000-0005-0000-0000-000041070000}"/>
    <cellStyle name="Normal 3 2 6" xfId="1662" xr:uid="{00000000-0005-0000-0000-000042070000}"/>
    <cellStyle name="Normal 3 2 6 2" xfId="1663" xr:uid="{00000000-0005-0000-0000-000043070000}"/>
    <cellStyle name="Normal 3 2 6 2 2" xfId="1664" xr:uid="{00000000-0005-0000-0000-000044070000}"/>
    <cellStyle name="Normal 3 2 6 3" xfId="1665" xr:uid="{00000000-0005-0000-0000-000045070000}"/>
    <cellStyle name="Normal 3 2 7" xfId="1666" xr:uid="{00000000-0005-0000-0000-000046070000}"/>
    <cellStyle name="Normal 3 2 7 2" xfId="1667" xr:uid="{00000000-0005-0000-0000-000047070000}"/>
    <cellStyle name="Normal 3 2 8" xfId="1668" xr:uid="{00000000-0005-0000-0000-000048070000}"/>
    <cellStyle name="Normal 3 3" xfId="1669" xr:uid="{00000000-0005-0000-0000-000049070000}"/>
    <cellStyle name="Normal 3 3 2" xfId="1670" xr:uid="{00000000-0005-0000-0000-00004A070000}"/>
    <cellStyle name="Normal 3 3 2 2" xfId="1671" xr:uid="{00000000-0005-0000-0000-00004B070000}"/>
    <cellStyle name="Normal 3 3 2 2 2" xfId="1672" xr:uid="{00000000-0005-0000-0000-00004C070000}"/>
    <cellStyle name="Normal 3 3 2 2 2 2" xfId="1673" xr:uid="{00000000-0005-0000-0000-00004D070000}"/>
    <cellStyle name="Normal 3 3 2 2 3" xfId="1674" xr:uid="{00000000-0005-0000-0000-00004E070000}"/>
    <cellStyle name="Normal 3 3 2 3" xfId="1675" xr:uid="{00000000-0005-0000-0000-00004F070000}"/>
    <cellStyle name="Normal 3 3 2 3 2" xfId="1676" xr:uid="{00000000-0005-0000-0000-000050070000}"/>
    <cellStyle name="Normal 3 3 2 4" xfId="1677" xr:uid="{00000000-0005-0000-0000-000051070000}"/>
    <cellStyle name="Normal 3 3 3" xfId="1678" xr:uid="{00000000-0005-0000-0000-000052070000}"/>
    <cellStyle name="Normal 3 3 3 2" xfId="1679" xr:uid="{00000000-0005-0000-0000-000053070000}"/>
    <cellStyle name="Normal 3 3 3 2 2" xfId="1680" xr:uid="{00000000-0005-0000-0000-000054070000}"/>
    <cellStyle name="Normal 3 3 3 3" xfId="1681" xr:uid="{00000000-0005-0000-0000-000055070000}"/>
    <cellStyle name="Normal 3 3 4" xfId="1682" xr:uid="{00000000-0005-0000-0000-000056070000}"/>
    <cellStyle name="Normal 3 3 4 2" xfId="1683" xr:uid="{00000000-0005-0000-0000-000057070000}"/>
    <cellStyle name="Normal 3 3 5" xfId="1684" xr:uid="{00000000-0005-0000-0000-000058070000}"/>
    <cellStyle name="Normal 3 4" xfId="1685" xr:uid="{00000000-0005-0000-0000-000059070000}"/>
    <cellStyle name="Normal 3 4 2" xfId="1686" xr:uid="{00000000-0005-0000-0000-00005A070000}"/>
    <cellStyle name="Normal 3 4 2 2" xfId="1687" xr:uid="{00000000-0005-0000-0000-00005B070000}"/>
    <cellStyle name="Normal 3 4 2 2 2" xfId="1688" xr:uid="{00000000-0005-0000-0000-00005C070000}"/>
    <cellStyle name="Normal 3 4 2 2 2 2" xfId="1689" xr:uid="{00000000-0005-0000-0000-00005D070000}"/>
    <cellStyle name="Normal 3 4 2 2 3" xfId="1690" xr:uid="{00000000-0005-0000-0000-00005E070000}"/>
    <cellStyle name="Normal 3 4 2 3" xfId="1691" xr:uid="{00000000-0005-0000-0000-00005F070000}"/>
    <cellStyle name="Normal 3 4 2 3 2" xfId="1692" xr:uid="{00000000-0005-0000-0000-000060070000}"/>
    <cellStyle name="Normal 3 4 2 4" xfId="1693" xr:uid="{00000000-0005-0000-0000-000061070000}"/>
    <cellStyle name="Normal 3 4 3" xfId="1694" xr:uid="{00000000-0005-0000-0000-000062070000}"/>
    <cellStyle name="Normal 3 4 3 2" xfId="1695" xr:uid="{00000000-0005-0000-0000-000063070000}"/>
    <cellStyle name="Normal 3 4 3 2 2" xfId="1696" xr:uid="{00000000-0005-0000-0000-000064070000}"/>
    <cellStyle name="Normal 3 4 3 3" xfId="1697" xr:uid="{00000000-0005-0000-0000-000065070000}"/>
    <cellStyle name="Normal 3 4 4" xfId="1698" xr:uid="{00000000-0005-0000-0000-000066070000}"/>
    <cellStyle name="Normal 3 4 4 2" xfId="1699" xr:uid="{00000000-0005-0000-0000-000067070000}"/>
    <cellStyle name="Normal 3 4 5" xfId="1700" xr:uid="{00000000-0005-0000-0000-000068070000}"/>
    <cellStyle name="Normal 3 5" xfId="1701" xr:uid="{00000000-0005-0000-0000-000069070000}"/>
    <cellStyle name="Normal 3 5 2" xfId="1702" xr:uid="{00000000-0005-0000-0000-00006A070000}"/>
    <cellStyle name="Normal 3 5 2 2" xfId="1703" xr:uid="{00000000-0005-0000-0000-00006B070000}"/>
    <cellStyle name="Normal 3 5 2 2 2" xfId="1704" xr:uid="{00000000-0005-0000-0000-00006C070000}"/>
    <cellStyle name="Normal 3 5 2 2 2 2" xfId="1705" xr:uid="{00000000-0005-0000-0000-00006D070000}"/>
    <cellStyle name="Normal 3 5 2 2 3" xfId="1706" xr:uid="{00000000-0005-0000-0000-00006E070000}"/>
    <cellStyle name="Normal 3 5 2 3" xfId="1707" xr:uid="{00000000-0005-0000-0000-00006F070000}"/>
    <cellStyle name="Normal 3 5 2 3 2" xfId="1708" xr:uid="{00000000-0005-0000-0000-000070070000}"/>
    <cellStyle name="Normal 3 5 2 4" xfId="1709" xr:uid="{00000000-0005-0000-0000-000071070000}"/>
    <cellStyle name="Normal 3 5 3" xfId="1710" xr:uid="{00000000-0005-0000-0000-000072070000}"/>
    <cellStyle name="Normal 3 5 3 2" xfId="1711" xr:uid="{00000000-0005-0000-0000-000073070000}"/>
    <cellStyle name="Normal 3 5 3 2 2" xfId="1712" xr:uid="{00000000-0005-0000-0000-000074070000}"/>
    <cellStyle name="Normal 3 5 3 3" xfId="1713" xr:uid="{00000000-0005-0000-0000-000075070000}"/>
    <cellStyle name="Normal 3 5 4" xfId="1714" xr:uid="{00000000-0005-0000-0000-000076070000}"/>
    <cellStyle name="Normal 3 5 4 2" xfId="1715" xr:uid="{00000000-0005-0000-0000-000077070000}"/>
    <cellStyle name="Normal 3 5 5" xfId="1716" xr:uid="{00000000-0005-0000-0000-000078070000}"/>
    <cellStyle name="Normal 3 6" xfId="1717" xr:uid="{00000000-0005-0000-0000-000079070000}"/>
    <cellStyle name="Normal 3 6 2" xfId="1718" xr:uid="{00000000-0005-0000-0000-00007A070000}"/>
    <cellStyle name="Normal 3 6 2 2" xfId="1719" xr:uid="{00000000-0005-0000-0000-00007B070000}"/>
    <cellStyle name="Normal 3 6 2 2 2" xfId="1720" xr:uid="{00000000-0005-0000-0000-00007C070000}"/>
    <cellStyle name="Normal 3 6 2 3" xfId="1721" xr:uid="{00000000-0005-0000-0000-00007D070000}"/>
    <cellStyle name="Normal 3 6 3" xfId="1722" xr:uid="{00000000-0005-0000-0000-00007E070000}"/>
    <cellStyle name="Normal 3 6 3 2" xfId="1723" xr:uid="{00000000-0005-0000-0000-00007F070000}"/>
    <cellStyle name="Normal 3 6 4" xfId="1724" xr:uid="{00000000-0005-0000-0000-000080070000}"/>
    <cellStyle name="Normal 3 7" xfId="1725" xr:uid="{00000000-0005-0000-0000-000081070000}"/>
    <cellStyle name="Normal 3 7 2" xfId="1726" xr:uid="{00000000-0005-0000-0000-000082070000}"/>
    <cellStyle name="Normal 3 7 2 2" xfId="1727" xr:uid="{00000000-0005-0000-0000-000083070000}"/>
    <cellStyle name="Normal 3 7 3" xfId="1728" xr:uid="{00000000-0005-0000-0000-000084070000}"/>
    <cellStyle name="Normal 3 8" xfId="1729" xr:uid="{00000000-0005-0000-0000-000085070000}"/>
    <cellStyle name="Normal 3 8 2" xfId="1730" xr:uid="{00000000-0005-0000-0000-000086070000}"/>
    <cellStyle name="Normal 3 9" xfId="1731" xr:uid="{00000000-0005-0000-0000-000087070000}"/>
    <cellStyle name="Normal 4" xfId="1732" xr:uid="{00000000-0005-0000-0000-000088070000}"/>
    <cellStyle name="Normal 5" xfId="1733" xr:uid="{00000000-0005-0000-0000-000089070000}"/>
    <cellStyle name="Normal 6" xfId="1734" xr:uid="{00000000-0005-0000-0000-00008A070000}"/>
    <cellStyle name="Normal 7" xfId="1735" xr:uid="{00000000-0005-0000-0000-00008B070000}"/>
    <cellStyle name="Normal 7 2" xfId="1736" xr:uid="{00000000-0005-0000-0000-00008C070000}"/>
    <cellStyle name="Normal 7 2 2" xfId="1737" xr:uid="{00000000-0005-0000-0000-00008D070000}"/>
    <cellStyle name="Normal 7 2 2 2" xfId="1738" xr:uid="{00000000-0005-0000-0000-00008E070000}"/>
    <cellStyle name="Normal 7 2 3" xfId="1739" xr:uid="{00000000-0005-0000-0000-00008F070000}"/>
    <cellStyle name="Normal 7 3" xfId="1740" xr:uid="{00000000-0005-0000-0000-000090070000}"/>
    <cellStyle name="Normal 7 3 2" xfId="1741" xr:uid="{00000000-0005-0000-0000-000091070000}"/>
    <cellStyle name="Normal 7 4" xfId="1742" xr:uid="{00000000-0005-0000-0000-000092070000}"/>
    <cellStyle name="Normal 8" xfId="1743" xr:uid="{00000000-0005-0000-0000-000093070000}"/>
    <cellStyle name="Normal 9" xfId="1744" xr:uid="{00000000-0005-0000-0000-000094070000}"/>
    <cellStyle name="Normal 9 2" xfId="1745" xr:uid="{00000000-0005-0000-0000-000095070000}"/>
    <cellStyle name="Normal 9 2 2" xfId="1746" xr:uid="{00000000-0005-0000-0000-000096070000}"/>
    <cellStyle name="Normal 9 3" xfId="1747" xr:uid="{00000000-0005-0000-0000-000097070000}"/>
    <cellStyle name="Note 2" xfId="1748" xr:uid="{00000000-0005-0000-0000-000098070000}"/>
    <cellStyle name="Note 2 2" xfId="1749" xr:uid="{00000000-0005-0000-0000-000099070000}"/>
    <cellStyle name="Note 2 3" xfId="1750" xr:uid="{00000000-0005-0000-0000-00009A070000}"/>
    <cellStyle name="NotYetReviewed" xfId="1751" xr:uid="{00000000-0005-0000-0000-00009B070000}"/>
    <cellStyle name="NotYetReviewed 2" xfId="1752" xr:uid="{00000000-0005-0000-0000-00009C070000}"/>
    <cellStyle name="NotYetReviewed 2 2" xfId="1753" xr:uid="{00000000-0005-0000-0000-00009D070000}"/>
    <cellStyle name="NotYetReviewed 2 3" xfId="2523" xr:uid="{00000000-0005-0000-0000-00009E070000}"/>
    <cellStyle name="NotYetReviewed 2 3 2" xfId="2601" xr:uid="{00000000-0005-0000-0000-00009F070000}"/>
    <cellStyle name="NotYetReviewed 2 4" xfId="2518" xr:uid="{00000000-0005-0000-0000-0000A0070000}"/>
    <cellStyle name="NotYetReviewed 2 4 2" xfId="2606" xr:uid="{00000000-0005-0000-0000-0000A1070000}"/>
    <cellStyle name="NotYetReviewed 3" xfId="1754" xr:uid="{00000000-0005-0000-0000-0000A2070000}"/>
    <cellStyle name="NotYetReviewed 3 2" xfId="1755" xr:uid="{00000000-0005-0000-0000-0000A3070000}"/>
    <cellStyle name="NotYetReviewed 4" xfId="1756" xr:uid="{00000000-0005-0000-0000-0000A4070000}"/>
    <cellStyle name="NotYetReviewed 5" xfId="2524" xr:uid="{00000000-0005-0000-0000-0000A5070000}"/>
    <cellStyle name="NotYetReviewed 5 2" xfId="2600" xr:uid="{00000000-0005-0000-0000-0000A6070000}"/>
    <cellStyle name="NotYetReviewed 6" xfId="2517" xr:uid="{00000000-0005-0000-0000-0000A7070000}"/>
    <cellStyle name="NotYetReviewed 6 2" xfId="2607" xr:uid="{00000000-0005-0000-0000-0000A8070000}"/>
    <cellStyle name="NotYetReviewed_AAG Adjusted Cost per Day" xfId="2473" xr:uid="{00000000-0005-0000-0000-0000A9070000}"/>
    <cellStyle name="Output 2" xfId="1757" xr:uid="{00000000-0005-0000-0000-0000AA070000}"/>
    <cellStyle name="Output 2 2" xfId="1758" xr:uid="{00000000-0005-0000-0000-0000AB070000}"/>
    <cellStyle name="Output 2 2 2" xfId="1759" xr:uid="{00000000-0005-0000-0000-0000AC070000}"/>
    <cellStyle name="Output 2 3" xfId="1760" xr:uid="{00000000-0005-0000-0000-0000AD070000}"/>
    <cellStyle name="Output 2 4" xfId="1761" xr:uid="{00000000-0005-0000-0000-0000AE070000}"/>
    <cellStyle name="Percent" xfId="2" builtinId="5"/>
    <cellStyle name="Percent 10" xfId="1762" xr:uid="{00000000-0005-0000-0000-0000B0070000}"/>
    <cellStyle name="Percent 10 2" xfId="1763" xr:uid="{00000000-0005-0000-0000-0000B1070000}"/>
    <cellStyle name="Percent 11" xfId="1764" xr:uid="{00000000-0005-0000-0000-0000B2070000}"/>
    <cellStyle name="Percent 11 2" xfId="1765" xr:uid="{00000000-0005-0000-0000-0000B3070000}"/>
    <cellStyle name="Percent 12" xfId="1766" xr:uid="{00000000-0005-0000-0000-0000B4070000}"/>
    <cellStyle name="Percent 12 2" xfId="1767" xr:uid="{00000000-0005-0000-0000-0000B5070000}"/>
    <cellStyle name="Percent 13" xfId="1768" xr:uid="{00000000-0005-0000-0000-0000B6070000}"/>
    <cellStyle name="Percent 13 2" xfId="1769" xr:uid="{00000000-0005-0000-0000-0000B7070000}"/>
    <cellStyle name="Percent 14" xfId="1770" xr:uid="{00000000-0005-0000-0000-0000B8070000}"/>
    <cellStyle name="Percent 14 2" xfId="1771" xr:uid="{00000000-0005-0000-0000-0000B9070000}"/>
    <cellStyle name="Percent 15" xfId="1772" xr:uid="{00000000-0005-0000-0000-0000BA070000}"/>
    <cellStyle name="Percent 15 2" xfId="1773" xr:uid="{00000000-0005-0000-0000-0000BB070000}"/>
    <cellStyle name="Percent 16" xfId="1774" xr:uid="{00000000-0005-0000-0000-0000BC070000}"/>
    <cellStyle name="Percent 16 2" xfId="1775" xr:uid="{00000000-0005-0000-0000-0000BD070000}"/>
    <cellStyle name="Percent 17" xfId="1776" xr:uid="{00000000-0005-0000-0000-0000BE070000}"/>
    <cellStyle name="Percent 17 2" xfId="1777" xr:uid="{00000000-0005-0000-0000-0000BF070000}"/>
    <cellStyle name="Percent 18" xfId="1778" xr:uid="{00000000-0005-0000-0000-0000C0070000}"/>
    <cellStyle name="Percent 19" xfId="1779" xr:uid="{00000000-0005-0000-0000-0000C1070000}"/>
    <cellStyle name="Percent 2" xfId="1780" xr:uid="{00000000-0005-0000-0000-0000C2070000}"/>
    <cellStyle name="Percent 2 10" xfId="1781" xr:uid="{00000000-0005-0000-0000-0000C3070000}"/>
    <cellStyle name="Percent 2 11" xfId="1782" xr:uid="{00000000-0005-0000-0000-0000C4070000}"/>
    <cellStyle name="Percent 2 11 2" xfId="1783" xr:uid="{00000000-0005-0000-0000-0000C5070000}"/>
    <cellStyle name="Percent 2 12" xfId="1784" xr:uid="{00000000-0005-0000-0000-0000C6070000}"/>
    <cellStyle name="Percent 2 2" xfId="1785" xr:uid="{00000000-0005-0000-0000-0000C7070000}"/>
    <cellStyle name="Percent 2 2 10" xfId="1786" xr:uid="{00000000-0005-0000-0000-0000C8070000}"/>
    <cellStyle name="Percent 2 2 10 2" xfId="1787" xr:uid="{00000000-0005-0000-0000-0000C9070000}"/>
    <cellStyle name="Percent 2 2 11" xfId="1788" xr:uid="{00000000-0005-0000-0000-0000CA070000}"/>
    <cellStyle name="Percent 2 2 2" xfId="1789" xr:uid="{00000000-0005-0000-0000-0000CB070000}"/>
    <cellStyle name="Percent 2 2 2 2" xfId="1790" xr:uid="{00000000-0005-0000-0000-0000CC070000}"/>
    <cellStyle name="Percent 2 2 2 2 2" xfId="1791" xr:uid="{00000000-0005-0000-0000-0000CD070000}"/>
    <cellStyle name="Percent 2 2 2 2 2 2" xfId="1792" xr:uid="{00000000-0005-0000-0000-0000CE070000}"/>
    <cellStyle name="Percent 2 2 2 2 2 2 2" xfId="1793" xr:uid="{00000000-0005-0000-0000-0000CF070000}"/>
    <cellStyle name="Percent 2 2 2 2 2 2 2 2" xfId="1794" xr:uid="{00000000-0005-0000-0000-0000D0070000}"/>
    <cellStyle name="Percent 2 2 2 2 2 2 2 2 2" xfId="1795" xr:uid="{00000000-0005-0000-0000-0000D1070000}"/>
    <cellStyle name="Percent 2 2 2 2 2 2 2 3" xfId="1796" xr:uid="{00000000-0005-0000-0000-0000D2070000}"/>
    <cellStyle name="Percent 2 2 2 2 2 2 3" xfId="1797" xr:uid="{00000000-0005-0000-0000-0000D3070000}"/>
    <cellStyle name="Percent 2 2 2 2 2 2 4" xfId="1798" xr:uid="{00000000-0005-0000-0000-0000D4070000}"/>
    <cellStyle name="Percent 2 2 2 2 2 2 4 2" xfId="1799" xr:uid="{00000000-0005-0000-0000-0000D5070000}"/>
    <cellStyle name="Percent 2 2 2 2 2 2 5" xfId="1800" xr:uid="{00000000-0005-0000-0000-0000D6070000}"/>
    <cellStyle name="Percent 2 2 2 2 2 3" xfId="1801" xr:uid="{00000000-0005-0000-0000-0000D7070000}"/>
    <cellStyle name="Percent 2 2 2 2 2 3 2" xfId="1802" xr:uid="{00000000-0005-0000-0000-0000D8070000}"/>
    <cellStyle name="Percent 2 2 2 2 2 3 2 2" xfId="1803" xr:uid="{00000000-0005-0000-0000-0000D9070000}"/>
    <cellStyle name="Percent 2 2 2 2 2 3 3" xfId="1804" xr:uid="{00000000-0005-0000-0000-0000DA070000}"/>
    <cellStyle name="Percent 2 2 2 2 2 4" xfId="1805" xr:uid="{00000000-0005-0000-0000-0000DB070000}"/>
    <cellStyle name="Percent 2 2 2 2 2 5" xfId="1806" xr:uid="{00000000-0005-0000-0000-0000DC070000}"/>
    <cellStyle name="Percent 2 2 2 2 2 5 2" xfId="1807" xr:uid="{00000000-0005-0000-0000-0000DD070000}"/>
    <cellStyle name="Percent 2 2 2 2 2 6" xfId="1808" xr:uid="{00000000-0005-0000-0000-0000DE070000}"/>
    <cellStyle name="Percent 2 2 2 2 3" xfId="1809" xr:uid="{00000000-0005-0000-0000-0000DF070000}"/>
    <cellStyle name="Percent 2 2 2 2 3 2" xfId="1810" xr:uid="{00000000-0005-0000-0000-0000E0070000}"/>
    <cellStyle name="Percent 2 2 2 2 3 2 2" xfId="1811" xr:uid="{00000000-0005-0000-0000-0000E1070000}"/>
    <cellStyle name="Percent 2 2 2 2 3 2 2 2" xfId="1812" xr:uid="{00000000-0005-0000-0000-0000E2070000}"/>
    <cellStyle name="Percent 2 2 2 2 3 2 3" xfId="1813" xr:uid="{00000000-0005-0000-0000-0000E3070000}"/>
    <cellStyle name="Percent 2 2 2 2 3 3" xfId="1814" xr:uid="{00000000-0005-0000-0000-0000E4070000}"/>
    <cellStyle name="Percent 2 2 2 2 3 4" xfId="1815" xr:uid="{00000000-0005-0000-0000-0000E5070000}"/>
    <cellStyle name="Percent 2 2 2 2 3 4 2" xfId="1816" xr:uid="{00000000-0005-0000-0000-0000E6070000}"/>
    <cellStyle name="Percent 2 2 2 2 3 5" xfId="1817" xr:uid="{00000000-0005-0000-0000-0000E7070000}"/>
    <cellStyle name="Percent 2 2 2 2 4" xfId="1818" xr:uid="{00000000-0005-0000-0000-0000E8070000}"/>
    <cellStyle name="Percent 2 2 2 2 4 2" xfId="1819" xr:uid="{00000000-0005-0000-0000-0000E9070000}"/>
    <cellStyle name="Percent 2 2 2 2 4 2 2" xfId="1820" xr:uid="{00000000-0005-0000-0000-0000EA070000}"/>
    <cellStyle name="Percent 2 2 2 2 4 3" xfId="1821" xr:uid="{00000000-0005-0000-0000-0000EB070000}"/>
    <cellStyle name="Percent 2 2 2 2 5" xfId="1822" xr:uid="{00000000-0005-0000-0000-0000EC070000}"/>
    <cellStyle name="Percent 2 2 2 2 6" xfId="1823" xr:uid="{00000000-0005-0000-0000-0000ED070000}"/>
    <cellStyle name="Percent 2 2 2 2 6 2" xfId="1824" xr:uid="{00000000-0005-0000-0000-0000EE070000}"/>
    <cellStyle name="Percent 2 2 2 2 7" xfId="1825" xr:uid="{00000000-0005-0000-0000-0000EF070000}"/>
    <cellStyle name="Percent 2 2 2 3" xfId="1826" xr:uid="{00000000-0005-0000-0000-0000F0070000}"/>
    <cellStyle name="Percent 2 2 2 3 2" xfId="1827" xr:uid="{00000000-0005-0000-0000-0000F1070000}"/>
    <cellStyle name="Percent 2 2 2 3 2 2" xfId="1828" xr:uid="{00000000-0005-0000-0000-0000F2070000}"/>
    <cellStyle name="Percent 2 2 2 3 2 2 2" xfId="1829" xr:uid="{00000000-0005-0000-0000-0000F3070000}"/>
    <cellStyle name="Percent 2 2 2 3 2 2 2 2" xfId="1830" xr:uid="{00000000-0005-0000-0000-0000F4070000}"/>
    <cellStyle name="Percent 2 2 2 3 2 2 3" xfId="1831" xr:uid="{00000000-0005-0000-0000-0000F5070000}"/>
    <cellStyle name="Percent 2 2 2 3 2 3" xfId="1832" xr:uid="{00000000-0005-0000-0000-0000F6070000}"/>
    <cellStyle name="Percent 2 2 2 3 2 4" xfId="1833" xr:uid="{00000000-0005-0000-0000-0000F7070000}"/>
    <cellStyle name="Percent 2 2 2 3 2 4 2" xfId="1834" xr:uid="{00000000-0005-0000-0000-0000F8070000}"/>
    <cellStyle name="Percent 2 2 2 3 2 5" xfId="1835" xr:uid="{00000000-0005-0000-0000-0000F9070000}"/>
    <cellStyle name="Percent 2 2 2 3 3" xfId="1836" xr:uid="{00000000-0005-0000-0000-0000FA070000}"/>
    <cellStyle name="Percent 2 2 2 3 3 2" xfId="1837" xr:uid="{00000000-0005-0000-0000-0000FB070000}"/>
    <cellStyle name="Percent 2 2 2 3 3 2 2" xfId="1838" xr:uid="{00000000-0005-0000-0000-0000FC070000}"/>
    <cellStyle name="Percent 2 2 2 3 3 3" xfId="1839" xr:uid="{00000000-0005-0000-0000-0000FD070000}"/>
    <cellStyle name="Percent 2 2 2 3 4" xfId="1840" xr:uid="{00000000-0005-0000-0000-0000FE070000}"/>
    <cellStyle name="Percent 2 2 2 3 5" xfId="1841" xr:uid="{00000000-0005-0000-0000-0000FF070000}"/>
    <cellStyle name="Percent 2 2 2 3 5 2" xfId="1842" xr:uid="{00000000-0005-0000-0000-000000080000}"/>
    <cellStyle name="Percent 2 2 2 3 6" xfId="1843" xr:uid="{00000000-0005-0000-0000-000001080000}"/>
    <cellStyle name="Percent 2 2 2 4" xfId="1844" xr:uid="{00000000-0005-0000-0000-000002080000}"/>
    <cellStyle name="Percent 2 2 2 4 2" xfId="1845" xr:uid="{00000000-0005-0000-0000-000003080000}"/>
    <cellStyle name="Percent 2 2 2 4 2 2" xfId="1846" xr:uid="{00000000-0005-0000-0000-000004080000}"/>
    <cellStyle name="Percent 2 2 2 4 2 2 2" xfId="1847" xr:uid="{00000000-0005-0000-0000-000005080000}"/>
    <cellStyle name="Percent 2 2 2 4 2 3" xfId="1848" xr:uid="{00000000-0005-0000-0000-000006080000}"/>
    <cellStyle name="Percent 2 2 2 4 3" xfId="1849" xr:uid="{00000000-0005-0000-0000-000007080000}"/>
    <cellStyle name="Percent 2 2 2 4 4" xfId="1850" xr:uid="{00000000-0005-0000-0000-000008080000}"/>
    <cellStyle name="Percent 2 2 2 4 4 2" xfId="1851" xr:uid="{00000000-0005-0000-0000-000009080000}"/>
    <cellStyle name="Percent 2 2 2 4 5" xfId="1852" xr:uid="{00000000-0005-0000-0000-00000A080000}"/>
    <cellStyle name="Percent 2 2 2 5" xfId="1853" xr:uid="{00000000-0005-0000-0000-00000B080000}"/>
    <cellStyle name="Percent 2 2 2 5 2" xfId="1854" xr:uid="{00000000-0005-0000-0000-00000C080000}"/>
    <cellStyle name="Percent 2 2 2 5 2 2" xfId="1855" xr:uid="{00000000-0005-0000-0000-00000D080000}"/>
    <cellStyle name="Percent 2 2 2 5 3" xfId="1856" xr:uid="{00000000-0005-0000-0000-00000E080000}"/>
    <cellStyle name="Percent 2 2 2 6" xfId="1857" xr:uid="{00000000-0005-0000-0000-00000F080000}"/>
    <cellStyle name="Percent 2 2 2 7" xfId="1858" xr:uid="{00000000-0005-0000-0000-000010080000}"/>
    <cellStyle name="Percent 2 2 2 7 2" xfId="1859" xr:uid="{00000000-0005-0000-0000-000011080000}"/>
    <cellStyle name="Percent 2 2 2 8" xfId="1860" xr:uid="{00000000-0005-0000-0000-000012080000}"/>
    <cellStyle name="Percent 2 2 3" xfId="1861" xr:uid="{00000000-0005-0000-0000-000013080000}"/>
    <cellStyle name="Percent 2 2 3 2" xfId="1862" xr:uid="{00000000-0005-0000-0000-000014080000}"/>
    <cellStyle name="Percent 2 2 3 2 2" xfId="1863" xr:uid="{00000000-0005-0000-0000-000015080000}"/>
    <cellStyle name="Percent 2 2 3 2 2 2" xfId="1864" xr:uid="{00000000-0005-0000-0000-000016080000}"/>
    <cellStyle name="Percent 2 2 3 2 2 2 2" xfId="1865" xr:uid="{00000000-0005-0000-0000-000017080000}"/>
    <cellStyle name="Percent 2 2 3 2 2 2 2 2" xfId="1866" xr:uid="{00000000-0005-0000-0000-000018080000}"/>
    <cellStyle name="Percent 2 2 3 2 2 2 2 2 2" xfId="1867" xr:uid="{00000000-0005-0000-0000-000019080000}"/>
    <cellStyle name="Percent 2 2 3 2 2 2 2 3" xfId="1868" xr:uid="{00000000-0005-0000-0000-00001A080000}"/>
    <cellStyle name="Percent 2 2 3 2 2 2 3" xfId="1869" xr:uid="{00000000-0005-0000-0000-00001B080000}"/>
    <cellStyle name="Percent 2 2 3 2 2 2 4" xfId="1870" xr:uid="{00000000-0005-0000-0000-00001C080000}"/>
    <cellStyle name="Percent 2 2 3 2 2 2 4 2" xfId="1871" xr:uid="{00000000-0005-0000-0000-00001D080000}"/>
    <cellStyle name="Percent 2 2 3 2 2 2 5" xfId="1872" xr:uid="{00000000-0005-0000-0000-00001E080000}"/>
    <cellStyle name="Percent 2 2 3 2 2 3" xfId="1873" xr:uid="{00000000-0005-0000-0000-00001F080000}"/>
    <cellStyle name="Percent 2 2 3 2 2 3 2" xfId="1874" xr:uid="{00000000-0005-0000-0000-000020080000}"/>
    <cellStyle name="Percent 2 2 3 2 2 3 2 2" xfId="1875" xr:uid="{00000000-0005-0000-0000-000021080000}"/>
    <cellStyle name="Percent 2 2 3 2 2 3 3" xfId="1876" xr:uid="{00000000-0005-0000-0000-000022080000}"/>
    <cellStyle name="Percent 2 2 3 2 2 4" xfId="1877" xr:uid="{00000000-0005-0000-0000-000023080000}"/>
    <cellStyle name="Percent 2 2 3 2 2 5" xfId="1878" xr:uid="{00000000-0005-0000-0000-000024080000}"/>
    <cellStyle name="Percent 2 2 3 2 2 5 2" xfId="1879" xr:uid="{00000000-0005-0000-0000-000025080000}"/>
    <cellStyle name="Percent 2 2 3 2 2 6" xfId="1880" xr:uid="{00000000-0005-0000-0000-000026080000}"/>
    <cellStyle name="Percent 2 2 3 2 3" xfId="1881" xr:uid="{00000000-0005-0000-0000-000027080000}"/>
    <cellStyle name="Percent 2 2 3 2 3 2" xfId="1882" xr:uid="{00000000-0005-0000-0000-000028080000}"/>
    <cellStyle name="Percent 2 2 3 2 3 2 2" xfId="1883" xr:uid="{00000000-0005-0000-0000-000029080000}"/>
    <cellStyle name="Percent 2 2 3 2 3 2 2 2" xfId="1884" xr:uid="{00000000-0005-0000-0000-00002A080000}"/>
    <cellStyle name="Percent 2 2 3 2 3 2 3" xfId="1885" xr:uid="{00000000-0005-0000-0000-00002B080000}"/>
    <cellStyle name="Percent 2 2 3 2 3 3" xfId="1886" xr:uid="{00000000-0005-0000-0000-00002C080000}"/>
    <cellStyle name="Percent 2 2 3 2 3 4" xfId="1887" xr:uid="{00000000-0005-0000-0000-00002D080000}"/>
    <cellStyle name="Percent 2 2 3 2 3 4 2" xfId="1888" xr:uid="{00000000-0005-0000-0000-00002E080000}"/>
    <cellStyle name="Percent 2 2 3 2 3 5" xfId="1889" xr:uid="{00000000-0005-0000-0000-00002F080000}"/>
    <cellStyle name="Percent 2 2 3 2 4" xfId="1890" xr:uid="{00000000-0005-0000-0000-000030080000}"/>
    <cellStyle name="Percent 2 2 3 2 4 2" xfId="1891" xr:uid="{00000000-0005-0000-0000-000031080000}"/>
    <cellStyle name="Percent 2 2 3 2 4 2 2" xfId="1892" xr:uid="{00000000-0005-0000-0000-000032080000}"/>
    <cellStyle name="Percent 2 2 3 2 4 3" xfId="1893" xr:uid="{00000000-0005-0000-0000-000033080000}"/>
    <cellStyle name="Percent 2 2 3 2 5" xfId="1894" xr:uid="{00000000-0005-0000-0000-000034080000}"/>
    <cellStyle name="Percent 2 2 3 2 6" xfId="1895" xr:uid="{00000000-0005-0000-0000-000035080000}"/>
    <cellStyle name="Percent 2 2 3 2 6 2" xfId="1896" xr:uid="{00000000-0005-0000-0000-000036080000}"/>
    <cellStyle name="Percent 2 2 3 2 7" xfId="1897" xr:uid="{00000000-0005-0000-0000-000037080000}"/>
    <cellStyle name="Percent 2 2 3 3" xfId="1898" xr:uid="{00000000-0005-0000-0000-000038080000}"/>
    <cellStyle name="Percent 2 2 3 3 2" xfId="1899" xr:uid="{00000000-0005-0000-0000-000039080000}"/>
    <cellStyle name="Percent 2 2 3 3 2 2" xfId="1900" xr:uid="{00000000-0005-0000-0000-00003A080000}"/>
    <cellStyle name="Percent 2 2 3 3 2 2 2" xfId="1901" xr:uid="{00000000-0005-0000-0000-00003B080000}"/>
    <cellStyle name="Percent 2 2 3 3 2 2 2 2" xfId="1902" xr:uid="{00000000-0005-0000-0000-00003C080000}"/>
    <cellStyle name="Percent 2 2 3 3 2 2 3" xfId="1903" xr:uid="{00000000-0005-0000-0000-00003D080000}"/>
    <cellStyle name="Percent 2 2 3 3 2 3" xfId="1904" xr:uid="{00000000-0005-0000-0000-00003E080000}"/>
    <cellStyle name="Percent 2 2 3 3 2 4" xfId="1905" xr:uid="{00000000-0005-0000-0000-00003F080000}"/>
    <cellStyle name="Percent 2 2 3 3 2 4 2" xfId="1906" xr:uid="{00000000-0005-0000-0000-000040080000}"/>
    <cellStyle name="Percent 2 2 3 3 2 5" xfId="1907" xr:uid="{00000000-0005-0000-0000-000041080000}"/>
    <cellStyle name="Percent 2 2 3 3 3" xfId="1908" xr:uid="{00000000-0005-0000-0000-000042080000}"/>
    <cellStyle name="Percent 2 2 3 3 3 2" xfId="1909" xr:uid="{00000000-0005-0000-0000-000043080000}"/>
    <cellStyle name="Percent 2 2 3 3 3 2 2" xfId="1910" xr:uid="{00000000-0005-0000-0000-000044080000}"/>
    <cellStyle name="Percent 2 2 3 3 3 3" xfId="1911" xr:uid="{00000000-0005-0000-0000-000045080000}"/>
    <cellStyle name="Percent 2 2 3 3 4" xfId="1912" xr:uid="{00000000-0005-0000-0000-000046080000}"/>
    <cellStyle name="Percent 2 2 3 3 5" xfId="1913" xr:uid="{00000000-0005-0000-0000-000047080000}"/>
    <cellStyle name="Percent 2 2 3 3 5 2" xfId="1914" xr:uid="{00000000-0005-0000-0000-000048080000}"/>
    <cellStyle name="Percent 2 2 3 3 6" xfId="1915" xr:uid="{00000000-0005-0000-0000-000049080000}"/>
    <cellStyle name="Percent 2 2 3 4" xfId="1916" xr:uid="{00000000-0005-0000-0000-00004A080000}"/>
    <cellStyle name="Percent 2 2 3 4 2" xfId="1917" xr:uid="{00000000-0005-0000-0000-00004B080000}"/>
    <cellStyle name="Percent 2 2 3 4 2 2" xfId="1918" xr:uid="{00000000-0005-0000-0000-00004C080000}"/>
    <cellStyle name="Percent 2 2 3 4 2 2 2" xfId="1919" xr:uid="{00000000-0005-0000-0000-00004D080000}"/>
    <cellStyle name="Percent 2 2 3 4 2 3" xfId="1920" xr:uid="{00000000-0005-0000-0000-00004E080000}"/>
    <cellStyle name="Percent 2 2 3 4 3" xfId="1921" xr:uid="{00000000-0005-0000-0000-00004F080000}"/>
    <cellStyle name="Percent 2 2 3 4 4" xfId="1922" xr:uid="{00000000-0005-0000-0000-000050080000}"/>
    <cellStyle name="Percent 2 2 3 4 4 2" xfId="1923" xr:uid="{00000000-0005-0000-0000-000051080000}"/>
    <cellStyle name="Percent 2 2 3 4 5" xfId="1924" xr:uid="{00000000-0005-0000-0000-000052080000}"/>
    <cellStyle name="Percent 2 2 3 5" xfId="1925" xr:uid="{00000000-0005-0000-0000-000053080000}"/>
    <cellStyle name="Percent 2 2 3 5 2" xfId="1926" xr:uid="{00000000-0005-0000-0000-000054080000}"/>
    <cellStyle name="Percent 2 2 3 5 2 2" xfId="1927" xr:uid="{00000000-0005-0000-0000-000055080000}"/>
    <cellStyle name="Percent 2 2 3 5 3" xfId="1928" xr:uid="{00000000-0005-0000-0000-000056080000}"/>
    <cellStyle name="Percent 2 2 3 6" xfId="1929" xr:uid="{00000000-0005-0000-0000-000057080000}"/>
    <cellStyle name="Percent 2 2 3 7" xfId="1930" xr:uid="{00000000-0005-0000-0000-000058080000}"/>
    <cellStyle name="Percent 2 2 3 7 2" xfId="1931" xr:uid="{00000000-0005-0000-0000-000059080000}"/>
    <cellStyle name="Percent 2 2 3 8" xfId="1932" xr:uid="{00000000-0005-0000-0000-00005A080000}"/>
    <cellStyle name="Percent 2 2 4" xfId="1933" xr:uid="{00000000-0005-0000-0000-00005B080000}"/>
    <cellStyle name="Percent 2 2 4 2" xfId="1934" xr:uid="{00000000-0005-0000-0000-00005C080000}"/>
    <cellStyle name="Percent 2 2 4 2 2" xfId="1935" xr:uid="{00000000-0005-0000-0000-00005D080000}"/>
    <cellStyle name="Percent 2 2 4 2 2 2" xfId="1936" xr:uid="{00000000-0005-0000-0000-00005E080000}"/>
    <cellStyle name="Percent 2 2 4 2 2 2 2" xfId="1937" xr:uid="{00000000-0005-0000-0000-00005F080000}"/>
    <cellStyle name="Percent 2 2 4 2 2 2 2 2" xfId="1938" xr:uid="{00000000-0005-0000-0000-000060080000}"/>
    <cellStyle name="Percent 2 2 4 2 2 2 2 2 2" xfId="1939" xr:uid="{00000000-0005-0000-0000-000061080000}"/>
    <cellStyle name="Percent 2 2 4 2 2 2 2 3" xfId="1940" xr:uid="{00000000-0005-0000-0000-000062080000}"/>
    <cellStyle name="Percent 2 2 4 2 2 2 3" xfId="1941" xr:uid="{00000000-0005-0000-0000-000063080000}"/>
    <cellStyle name="Percent 2 2 4 2 2 2 4" xfId="1942" xr:uid="{00000000-0005-0000-0000-000064080000}"/>
    <cellStyle name="Percent 2 2 4 2 2 2 4 2" xfId="1943" xr:uid="{00000000-0005-0000-0000-000065080000}"/>
    <cellStyle name="Percent 2 2 4 2 2 2 5" xfId="1944" xr:uid="{00000000-0005-0000-0000-000066080000}"/>
    <cellStyle name="Percent 2 2 4 2 2 3" xfId="1945" xr:uid="{00000000-0005-0000-0000-000067080000}"/>
    <cellStyle name="Percent 2 2 4 2 2 3 2" xfId="1946" xr:uid="{00000000-0005-0000-0000-000068080000}"/>
    <cellStyle name="Percent 2 2 4 2 2 3 2 2" xfId="1947" xr:uid="{00000000-0005-0000-0000-000069080000}"/>
    <cellStyle name="Percent 2 2 4 2 2 3 3" xfId="1948" xr:uid="{00000000-0005-0000-0000-00006A080000}"/>
    <cellStyle name="Percent 2 2 4 2 2 4" xfId="1949" xr:uid="{00000000-0005-0000-0000-00006B080000}"/>
    <cellStyle name="Percent 2 2 4 2 2 5" xfId="1950" xr:uid="{00000000-0005-0000-0000-00006C080000}"/>
    <cellStyle name="Percent 2 2 4 2 2 5 2" xfId="1951" xr:uid="{00000000-0005-0000-0000-00006D080000}"/>
    <cellStyle name="Percent 2 2 4 2 2 6" xfId="1952" xr:uid="{00000000-0005-0000-0000-00006E080000}"/>
    <cellStyle name="Percent 2 2 4 2 3" xfId="1953" xr:uid="{00000000-0005-0000-0000-00006F080000}"/>
    <cellStyle name="Percent 2 2 4 2 3 2" xfId="1954" xr:uid="{00000000-0005-0000-0000-000070080000}"/>
    <cellStyle name="Percent 2 2 4 2 3 2 2" xfId="1955" xr:uid="{00000000-0005-0000-0000-000071080000}"/>
    <cellStyle name="Percent 2 2 4 2 3 2 2 2" xfId="1956" xr:uid="{00000000-0005-0000-0000-000072080000}"/>
    <cellStyle name="Percent 2 2 4 2 3 2 3" xfId="1957" xr:uid="{00000000-0005-0000-0000-000073080000}"/>
    <cellStyle name="Percent 2 2 4 2 3 3" xfId="1958" xr:uid="{00000000-0005-0000-0000-000074080000}"/>
    <cellStyle name="Percent 2 2 4 2 3 4" xfId="1959" xr:uid="{00000000-0005-0000-0000-000075080000}"/>
    <cellStyle name="Percent 2 2 4 2 3 4 2" xfId="1960" xr:uid="{00000000-0005-0000-0000-000076080000}"/>
    <cellStyle name="Percent 2 2 4 2 3 5" xfId="1961" xr:uid="{00000000-0005-0000-0000-000077080000}"/>
    <cellStyle name="Percent 2 2 4 2 4" xfId="1962" xr:uid="{00000000-0005-0000-0000-000078080000}"/>
    <cellStyle name="Percent 2 2 4 2 4 2" xfId="1963" xr:uid="{00000000-0005-0000-0000-000079080000}"/>
    <cellStyle name="Percent 2 2 4 2 4 2 2" xfId="1964" xr:uid="{00000000-0005-0000-0000-00007A080000}"/>
    <cellStyle name="Percent 2 2 4 2 4 3" xfId="1965" xr:uid="{00000000-0005-0000-0000-00007B080000}"/>
    <cellStyle name="Percent 2 2 4 2 5" xfId="1966" xr:uid="{00000000-0005-0000-0000-00007C080000}"/>
    <cellStyle name="Percent 2 2 4 2 6" xfId="1967" xr:uid="{00000000-0005-0000-0000-00007D080000}"/>
    <cellStyle name="Percent 2 2 4 2 6 2" xfId="1968" xr:uid="{00000000-0005-0000-0000-00007E080000}"/>
    <cellStyle name="Percent 2 2 4 2 7" xfId="1969" xr:uid="{00000000-0005-0000-0000-00007F080000}"/>
    <cellStyle name="Percent 2 2 4 3" xfId="1970" xr:uid="{00000000-0005-0000-0000-000080080000}"/>
    <cellStyle name="Percent 2 2 4 3 2" xfId="1971" xr:uid="{00000000-0005-0000-0000-000081080000}"/>
    <cellStyle name="Percent 2 2 4 3 2 2" xfId="1972" xr:uid="{00000000-0005-0000-0000-000082080000}"/>
    <cellStyle name="Percent 2 2 4 3 2 2 2" xfId="1973" xr:uid="{00000000-0005-0000-0000-000083080000}"/>
    <cellStyle name="Percent 2 2 4 3 2 2 2 2" xfId="1974" xr:uid="{00000000-0005-0000-0000-000084080000}"/>
    <cellStyle name="Percent 2 2 4 3 2 2 3" xfId="1975" xr:uid="{00000000-0005-0000-0000-000085080000}"/>
    <cellStyle name="Percent 2 2 4 3 2 3" xfId="1976" xr:uid="{00000000-0005-0000-0000-000086080000}"/>
    <cellStyle name="Percent 2 2 4 3 2 4" xfId="1977" xr:uid="{00000000-0005-0000-0000-000087080000}"/>
    <cellStyle name="Percent 2 2 4 3 2 4 2" xfId="1978" xr:uid="{00000000-0005-0000-0000-000088080000}"/>
    <cellStyle name="Percent 2 2 4 3 2 5" xfId="1979" xr:uid="{00000000-0005-0000-0000-000089080000}"/>
    <cellStyle name="Percent 2 2 4 3 3" xfId="1980" xr:uid="{00000000-0005-0000-0000-00008A080000}"/>
    <cellStyle name="Percent 2 2 4 3 3 2" xfId="1981" xr:uid="{00000000-0005-0000-0000-00008B080000}"/>
    <cellStyle name="Percent 2 2 4 3 3 2 2" xfId="1982" xr:uid="{00000000-0005-0000-0000-00008C080000}"/>
    <cellStyle name="Percent 2 2 4 3 3 3" xfId="1983" xr:uid="{00000000-0005-0000-0000-00008D080000}"/>
    <cellStyle name="Percent 2 2 4 3 4" xfId="1984" xr:uid="{00000000-0005-0000-0000-00008E080000}"/>
    <cellStyle name="Percent 2 2 4 3 5" xfId="1985" xr:uid="{00000000-0005-0000-0000-00008F080000}"/>
    <cellStyle name="Percent 2 2 4 3 5 2" xfId="1986" xr:uid="{00000000-0005-0000-0000-000090080000}"/>
    <cellStyle name="Percent 2 2 4 3 6" xfId="1987" xr:uid="{00000000-0005-0000-0000-000091080000}"/>
    <cellStyle name="Percent 2 2 4 4" xfId="1988" xr:uid="{00000000-0005-0000-0000-000092080000}"/>
    <cellStyle name="Percent 2 2 4 4 2" xfId="1989" xr:uid="{00000000-0005-0000-0000-000093080000}"/>
    <cellStyle name="Percent 2 2 4 4 2 2" xfId="1990" xr:uid="{00000000-0005-0000-0000-000094080000}"/>
    <cellStyle name="Percent 2 2 4 4 2 2 2" xfId="1991" xr:uid="{00000000-0005-0000-0000-000095080000}"/>
    <cellStyle name="Percent 2 2 4 4 2 3" xfId="1992" xr:uid="{00000000-0005-0000-0000-000096080000}"/>
    <cellStyle name="Percent 2 2 4 4 3" xfId="1993" xr:uid="{00000000-0005-0000-0000-000097080000}"/>
    <cellStyle name="Percent 2 2 4 4 4" xfId="1994" xr:uid="{00000000-0005-0000-0000-000098080000}"/>
    <cellStyle name="Percent 2 2 4 4 4 2" xfId="1995" xr:uid="{00000000-0005-0000-0000-000099080000}"/>
    <cellStyle name="Percent 2 2 4 4 5" xfId="1996" xr:uid="{00000000-0005-0000-0000-00009A080000}"/>
    <cellStyle name="Percent 2 2 4 5" xfId="1997" xr:uid="{00000000-0005-0000-0000-00009B080000}"/>
    <cellStyle name="Percent 2 2 4 5 2" xfId="1998" xr:uid="{00000000-0005-0000-0000-00009C080000}"/>
    <cellStyle name="Percent 2 2 4 5 2 2" xfId="1999" xr:uid="{00000000-0005-0000-0000-00009D080000}"/>
    <cellStyle name="Percent 2 2 4 5 3" xfId="2000" xr:uid="{00000000-0005-0000-0000-00009E080000}"/>
    <cellStyle name="Percent 2 2 4 6" xfId="2001" xr:uid="{00000000-0005-0000-0000-00009F080000}"/>
    <cellStyle name="Percent 2 2 4 7" xfId="2002" xr:uid="{00000000-0005-0000-0000-0000A0080000}"/>
    <cellStyle name="Percent 2 2 4 7 2" xfId="2003" xr:uid="{00000000-0005-0000-0000-0000A1080000}"/>
    <cellStyle name="Percent 2 2 4 8" xfId="2004" xr:uid="{00000000-0005-0000-0000-0000A2080000}"/>
    <cellStyle name="Percent 2 2 5" xfId="2005" xr:uid="{00000000-0005-0000-0000-0000A3080000}"/>
    <cellStyle name="Percent 2 2 5 2" xfId="2006" xr:uid="{00000000-0005-0000-0000-0000A4080000}"/>
    <cellStyle name="Percent 2 2 5 2 2" xfId="2007" xr:uid="{00000000-0005-0000-0000-0000A5080000}"/>
    <cellStyle name="Percent 2 2 5 2 2 2" xfId="2008" xr:uid="{00000000-0005-0000-0000-0000A6080000}"/>
    <cellStyle name="Percent 2 2 5 2 2 2 2" xfId="2009" xr:uid="{00000000-0005-0000-0000-0000A7080000}"/>
    <cellStyle name="Percent 2 2 5 2 2 2 2 2" xfId="2010" xr:uid="{00000000-0005-0000-0000-0000A8080000}"/>
    <cellStyle name="Percent 2 2 5 2 2 2 3" xfId="2011" xr:uid="{00000000-0005-0000-0000-0000A9080000}"/>
    <cellStyle name="Percent 2 2 5 2 2 3" xfId="2012" xr:uid="{00000000-0005-0000-0000-0000AA080000}"/>
    <cellStyle name="Percent 2 2 5 2 2 4" xfId="2013" xr:uid="{00000000-0005-0000-0000-0000AB080000}"/>
    <cellStyle name="Percent 2 2 5 2 2 4 2" xfId="2014" xr:uid="{00000000-0005-0000-0000-0000AC080000}"/>
    <cellStyle name="Percent 2 2 5 2 2 5" xfId="2015" xr:uid="{00000000-0005-0000-0000-0000AD080000}"/>
    <cellStyle name="Percent 2 2 5 2 3" xfId="2016" xr:uid="{00000000-0005-0000-0000-0000AE080000}"/>
    <cellStyle name="Percent 2 2 5 2 3 2" xfId="2017" xr:uid="{00000000-0005-0000-0000-0000AF080000}"/>
    <cellStyle name="Percent 2 2 5 2 3 2 2" xfId="2018" xr:uid="{00000000-0005-0000-0000-0000B0080000}"/>
    <cellStyle name="Percent 2 2 5 2 3 3" xfId="2019" xr:uid="{00000000-0005-0000-0000-0000B1080000}"/>
    <cellStyle name="Percent 2 2 5 2 4" xfId="2020" xr:uid="{00000000-0005-0000-0000-0000B2080000}"/>
    <cellStyle name="Percent 2 2 5 2 5" xfId="2021" xr:uid="{00000000-0005-0000-0000-0000B3080000}"/>
    <cellStyle name="Percent 2 2 5 2 5 2" xfId="2022" xr:uid="{00000000-0005-0000-0000-0000B4080000}"/>
    <cellStyle name="Percent 2 2 5 2 6" xfId="2023" xr:uid="{00000000-0005-0000-0000-0000B5080000}"/>
    <cellStyle name="Percent 2 2 5 3" xfId="2024" xr:uid="{00000000-0005-0000-0000-0000B6080000}"/>
    <cellStyle name="Percent 2 2 5 3 2" xfId="2025" xr:uid="{00000000-0005-0000-0000-0000B7080000}"/>
    <cellStyle name="Percent 2 2 5 3 2 2" xfId="2026" xr:uid="{00000000-0005-0000-0000-0000B8080000}"/>
    <cellStyle name="Percent 2 2 5 3 2 2 2" xfId="2027" xr:uid="{00000000-0005-0000-0000-0000B9080000}"/>
    <cellStyle name="Percent 2 2 5 3 2 3" xfId="2028" xr:uid="{00000000-0005-0000-0000-0000BA080000}"/>
    <cellStyle name="Percent 2 2 5 3 3" xfId="2029" xr:uid="{00000000-0005-0000-0000-0000BB080000}"/>
    <cellStyle name="Percent 2 2 5 3 4" xfId="2030" xr:uid="{00000000-0005-0000-0000-0000BC080000}"/>
    <cellStyle name="Percent 2 2 5 3 4 2" xfId="2031" xr:uid="{00000000-0005-0000-0000-0000BD080000}"/>
    <cellStyle name="Percent 2 2 5 3 5" xfId="2032" xr:uid="{00000000-0005-0000-0000-0000BE080000}"/>
    <cellStyle name="Percent 2 2 5 4" xfId="2033" xr:uid="{00000000-0005-0000-0000-0000BF080000}"/>
    <cellStyle name="Percent 2 2 5 4 2" xfId="2034" xr:uid="{00000000-0005-0000-0000-0000C0080000}"/>
    <cellStyle name="Percent 2 2 5 4 2 2" xfId="2035" xr:uid="{00000000-0005-0000-0000-0000C1080000}"/>
    <cellStyle name="Percent 2 2 5 4 3" xfId="2036" xr:uid="{00000000-0005-0000-0000-0000C2080000}"/>
    <cellStyle name="Percent 2 2 5 5" xfId="2037" xr:uid="{00000000-0005-0000-0000-0000C3080000}"/>
    <cellStyle name="Percent 2 2 5 6" xfId="2038" xr:uid="{00000000-0005-0000-0000-0000C4080000}"/>
    <cellStyle name="Percent 2 2 5 6 2" xfId="2039" xr:uid="{00000000-0005-0000-0000-0000C5080000}"/>
    <cellStyle name="Percent 2 2 5 7" xfId="2040" xr:uid="{00000000-0005-0000-0000-0000C6080000}"/>
    <cellStyle name="Percent 2 2 6" xfId="2041" xr:uid="{00000000-0005-0000-0000-0000C7080000}"/>
    <cellStyle name="Percent 2 2 6 2" xfId="2042" xr:uid="{00000000-0005-0000-0000-0000C8080000}"/>
    <cellStyle name="Percent 2 2 6 2 2" xfId="2043" xr:uid="{00000000-0005-0000-0000-0000C9080000}"/>
    <cellStyle name="Percent 2 2 6 2 2 2" xfId="2044" xr:uid="{00000000-0005-0000-0000-0000CA080000}"/>
    <cellStyle name="Percent 2 2 6 2 2 2 2" xfId="2045" xr:uid="{00000000-0005-0000-0000-0000CB080000}"/>
    <cellStyle name="Percent 2 2 6 2 2 3" xfId="2046" xr:uid="{00000000-0005-0000-0000-0000CC080000}"/>
    <cellStyle name="Percent 2 2 6 2 3" xfId="2047" xr:uid="{00000000-0005-0000-0000-0000CD080000}"/>
    <cellStyle name="Percent 2 2 6 2 4" xfId="2048" xr:uid="{00000000-0005-0000-0000-0000CE080000}"/>
    <cellStyle name="Percent 2 2 6 2 4 2" xfId="2049" xr:uid="{00000000-0005-0000-0000-0000CF080000}"/>
    <cellStyle name="Percent 2 2 6 2 5" xfId="2050" xr:uid="{00000000-0005-0000-0000-0000D0080000}"/>
    <cellStyle name="Percent 2 2 6 3" xfId="2051" xr:uid="{00000000-0005-0000-0000-0000D1080000}"/>
    <cellStyle name="Percent 2 2 6 3 2" xfId="2052" xr:uid="{00000000-0005-0000-0000-0000D2080000}"/>
    <cellStyle name="Percent 2 2 6 3 2 2" xfId="2053" xr:uid="{00000000-0005-0000-0000-0000D3080000}"/>
    <cellStyle name="Percent 2 2 6 3 3" xfId="2054" xr:uid="{00000000-0005-0000-0000-0000D4080000}"/>
    <cellStyle name="Percent 2 2 6 4" xfId="2055" xr:uid="{00000000-0005-0000-0000-0000D5080000}"/>
    <cellStyle name="Percent 2 2 6 5" xfId="2056" xr:uid="{00000000-0005-0000-0000-0000D6080000}"/>
    <cellStyle name="Percent 2 2 6 5 2" xfId="2057" xr:uid="{00000000-0005-0000-0000-0000D7080000}"/>
    <cellStyle name="Percent 2 2 6 6" xfId="2058" xr:uid="{00000000-0005-0000-0000-0000D8080000}"/>
    <cellStyle name="Percent 2 2 7" xfId="2059" xr:uid="{00000000-0005-0000-0000-0000D9080000}"/>
    <cellStyle name="Percent 2 2 7 2" xfId="2060" xr:uid="{00000000-0005-0000-0000-0000DA080000}"/>
    <cellStyle name="Percent 2 2 7 2 2" xfId="2061" xr:uid="{00000000-0005-0000-0000-0000DB080000}"/>
    <cellStyle name="Percent 2 2 7 2 2 2" xfId="2062" xr:uid="{00000000-0005-0000-0000-0000DC080000}"/>
    <cellStyle name="Percent 2 2 7 2 3" xfId="2063" xr:uid="{00000000-0005-0000-0000-0000DD080000}"/>
    <cellStyle name="Percent 2 2 7 3" xfId="2064" xr:uid="{00000000-0005-0000-0000-0000DE080000}"/>
    <cellStyle name="Percent 2 2 7 4" xfId="2065" xr:uid="{00000000-0005-0000-0000-0000DF080000}"/>
    <cellStyle name="Percent 2 2 7 4 2" xfId="2066" xr:uid="{00000000-0005-0000-0000-0000E0080000}"/>
    <cellStyle name="Percent 2 2 7 5" xfId="2067" xr:uid="{00000000-0005-0000-0000-0000E1080000}"/>
    <cellStyle name="Percent 2 2 8" xfId="2068" xr:uid="{00000000-0005-0000-0000-0000E2080000}"/>
    <cellStyle name="Percent 2 2 8 2" xfId="2069" xr:uid="{00000000-0005-0000-0000-0000E3080000}"/>
    <cellStyle name="Percent 2 2 8 2 2" xfId="2070" xr:uid="{00000000-0005-0000-0000-0000E4080000}"/>
    <cellStyle name="Percent 2 2 8 3" xfId="2071" xr:uid="{00000000-0005-0000-0000-0000E5080000}"/>
    <cellStyle name="Percent 2 2 9" xfId="2072" xr:uid="{00000000-0005-0000-0000-0000E6080000}"/>
    <cellStyle name="Percent 2 3" xfId="2073" xr:uid="{00000000-0005-0000-0000-0000E7080000}"/>
    <cellStyle name="Percent 2 3 2" xfId="2074" xr:uid="{00000000-0005-0000-0000-0000E8080000}"/>
    <cellStyle name="Percent 2 3 2 2" xfId="2075" xr:uid="{00000000-0005-0000-0000-0000E9080000}"/>
    <cellStyle name="Percent 2 3 2 2 2" xfId="2076" xr:uid="{00000000-0005-0000-0000-0000EA080000}"/>
    <cellStyle name="Percent 2 3 2 2 2 2" xfId="2077" xr:uid="{00000000-0005-0000-0000-0000EB080000}"/>
    <cellStyle name="Percent 2 3 2 2 2 2 2" xfId="2078" xr:uid="{00000000-0005-0000-0000-0000EC080000}"/>
    <cellStyle name="Percent 2 3 2 2 2 2 2 2" xfId="2079" xr:uid="{00000000-0005-0000-0000-0000ED080000}"/>
    <cellStyle name="Percent 2 3 2 2 2 2 3" xfId="2080" xr:uid="{00000000-0005-0000-0000-0000EE080000}"/>
    <cellStyle name="Percent 2 3 2 2 2 3" xfId="2081" xr:uid="{00000000-0005-0000-0000-0000EF080000}"/>
    <cellStyle name="Percent 2 3 2 2 2 4" xfId="2082" xr:uid="{00000000-0005-0000-0000-0000F0080000}"/>
    <cellStyle name="Percent 2 3 2 2 2 4 2" xfId="2083" xr:uid="{00000000-0005-0000-0000-0000F1080000}"/>
    <cellStyle name="Percent 2 3 2 2 2 5" xfId="2084" xr:uid="{00000000-0005-0000-0000-0000F2080000}"/>
    <cellStyle name="Percent 2 3 2 2 3" xfId="2085" xr:uid="{00000000-0005-0000-0000-0000F3080000}"/>
    <cellStyle name="Percent 2 3 2 2 3 2" xfId="2086" xr:uid="{00000000-0005-0000-0000-0000F4080000}"/>
    <cellStyle name="Percent 2 3 2 2 3 2 2" xfId="2087" xr:uid="{00000000-0005-0000-0000-0000F5080000}"/>
    <cellStyle name="Percent 2 3 2 2 3 3" xfId="2088" xr:uid="{00000000-0005-0000-0000-0000F6080000}"/>
    <cellStyle name="Percent 2 3 2 2 4" xfId="2089" xr:uid="{00000000-0005-0000-0000-0000F7080000}"/>
    <cellStyle name="Percent 2 3 2 2 5" xfId="2090" xr:uid="{00000000-0005-0000-0000-0000F8080000}"/>
    <cellStyle name="Percent 2 3 2 2 5 2" xfId="2091" xr:uid="{00000000-0005-0000-0000-0000F9080000}"/>
    <cellStyle name="Percent 2 3 2 2 6" xfId="2092" xr:uid="{00000000-0005-0000-0000-0000FA080000}"/>
    <cellStyle name="Percent 2 3 2 3" xfId="2093" xr:uid="{00000000-0005-0000-0000-0000FB080000}"/>
    <cellStyle name="Percent 2 3 2 3 2" xfId="2094" xr:uid="{00000000-0005-0000-0000-0000FC080000}"/>
    <cellStyle name="Percent 2 3 2 3 2 2" xfId="2095" xr:uid="{00000000-0005-0000-0000-0000FD080000}"/>
    <cellStyle name="Percent 2 3 2 3 2 2 2" xfId="2096" xr:uid="{00000000-0005-0000-0000-0000FE080000}"/>
    <cellStyle name="Percent 2 3 2 3 2 3" xfId="2097" xr:uid="{00000000-0005-0000-0000-0000FF080000}"/>
    <cellStyle name="Percent 2 3 2 3 3" xfId="2098" xr:uid="{00000000-0005-0000-0000-000000090000}"/>
    <cellStyle name="Percent 2 3 2 3 4" xfId="2099" xr:uid="{00000000-0005-0000-0000-000001090000}"/>
    <cellStyle name="Percent 2 3 2 3 4 2" xfId="2100" xr:uid="{00000000-0005-0000-0000-000002090000}"/>
    <cellStyle name="Percent 2 3 2 3 5" xfId="2101" xr:uid="{00000000-0005-0000-0000-000003090000}"/>
    <cellStyle name="Percent 2 3 2 4" xfId="2102" xr:uid="{00000000-0005-0000-0000-000004090000}"/>
    <cellStyle name="Percent 2 3 2 4 2" xfId="2103" xr:uid="{00000000-0005-0000-0000-000005090000}"/>
    <cellStyle name="Percent 2 3 2 4 2 2" xfId="2104" xr:uid="{00000000-0005-0000-0000-000006090000}"/>
    <cellStyle name="Percent 2 3 2 4 3" xfId="2105" xr:uid="{00000000-0005-0000-0000-000007090000}"/>
    <cellStyle name="Percent 2 3 2 5" xfId="2106" xr:uid="{00000000-0005-0000-0000-000008090000}"/>
    <cellStyle name="Percent 2 3 2 6" xfId="2107" xr:uid="{00000000-0005-0000-0000-000009090000}"/>
    <cellStyle name="Percent 2 3 2 6 2" xfId="2108" xr:uid="{00000000-0005-0000-0000-00000A090000}"/>
    <cellStyle name="Percent 2 3 2 7" xfId="2109" xr:uid="{00000000-0005-0000-0000-00000B090000}"/>
    <cellStyle name="Percent 2 3 3" xfId="2110" xr:uid="{00000000-0005-0000-0000-00000C090000}"/>
    <cellStyle name="Percent 2 3 3 2" xfId="2111" xr:uid="{00000000-0005-0000-0000-00000D090000}"/>
    <cellStyle name="Percent 2 3 3 2 2" xfId="2112" xr:uid="{00000000-0005-0000-0000-00000E090000}"/>
    <cellStyle name="Percent 2 3 3 2 2 2" xfId="2113" xr:uid="{00000000-0005-0000-0000-00000F090000}"/>
    <cellStyle name="Percent 2 3 3 2 2 2 2" xfId="2114" xr:uid="{00000000-0005-0000-0000-000010090000}"/>
    <cellStyle name="Percent 2 3 3 2 2 3" xfId="2115" xr:uid="{00000000-0005-0000-0000-000011090000}"/>
    <cellStyle name="Percent 2 3 3 2 3" xfId="2116" xr:uid="{00000000-0005-0000-0000-000012090000}"/>
    <cellStyle name="Percent 2 3 3 2 4" xfId="2117" xr:uid="{00000000-0005-0000-0000-000013090000}"/>
    <cellStyle name="Percent 2 3 3 2 4 2" xfId="2118" xr:uid="{00000000-0005-0000-0000-000014090000}"/>
    <cellStyle name="Percent 2 3 3 2 5" xfId="2119" xr:uid="{00000000-0005-0000-0000-000015090000}"/>
    <cellStyle name="Percent 2 3 3 3" xfId="2120" xr:uid="{00000000-0005-0000-0000-000016090000}"/>
    <cellStyle name="Percent 2 3 3 3 2" xfId="2121" xr:uid="{00000000-0005-0000-0000-000017090000}"/>
    <cellStyle name="Percent 2 3 3 3 2 2" xfId="2122" xr:uid="{00000000-0005-0000-0000-000018090000}"/>
    <cellStyle name="Percent 2 3 3 3 3" xfId="2123" xr:uid="{00000000-0005-0000-0000-000019090000}"/>
    <cellStyle name="Percent 2 3 3 4" xfId="2124" xr:uid="{00000000-0005-0000-0000-00001A090000}"/>
    <cellStyle name="Percent 2 3 3 5" xfId="2125" xr:uid="{00000000-0005-0000-0000-00001B090000}"/>
    <cellStyle name="Percent 2 3 3 5 2" xfId="2126" xr:uid="{00000000-0005-0000-0000-00001C090000}"/>
    <cellStyle name="Percent 2 3 3 6" xfId="2127" xr:uid="{00000000-0005-0000-0000-00001D090000}"/>
    <cellStyle name="Percent 2 3 4" xfId="2128" xr:uid="{00000000-0005-0000-0000-00001E090000}"/>
    <cellStyle name="Percent 2 3 4 2" xfId="2129" xr:uid="{00000000-0005-0000-0000-00001F090000}"/>
    <cellStyle name="Percent 2 3 4 2 2" xfId="2130" xr:uid="{00000000-0005-0000-0000-000020090000}"/>
    <cellStyle name="Percent 2 3 4 2 2 2" xfId="2131" xr:uid="{00000000-0005-0000-0000-000021090000}"/>
    <cellStyle name="Percent 2 3 4 2 3" xfId="2132" xr:uid="{00000000-0005-0000-0000-000022090000}"/>
    <cellStyle name="Percent 2 3 4 3" xfId="2133" xr:uid="{00000000-0005-0000-0000-000023090000}"/>
    <cellStyle name="Percent 2 3 4 4" xfId="2134" xr:uid="{00000000-0005-0000-0000-000024090000}"/>
    <cellStyle name="Percent 2 3 4 4 2" xfId="2135" xr:uid="{00000000-0005-0000-0000-000025090000}"/>
    <cellStyle name="Percent 2 3 4 5" xfId="2136" xr:uid="{00000000-0005-0000-0000-000026090000}"/>
    <cellStyle name="Percent 2 3 5" xfId="2137" xr:uid="{00000000-0005-0000-0000-000027090000}"/>
    <cellStyle name="Percent 2 3 5 2" xfId="2138" xr:uid="{00000000-0005-0000-0000-000028090000}"/>
    <cellStyle name="Percent 2 3 5 2 2" xfId="2139" xr:uid="{00000000-0005-0000-0000-000029090000}"/>
    <cellStyle name="Percent 2 3 5 3" xfId="2140" xr:uid="{00000000-0005-0000-0000-00002A090000}"/>
    <cellStyle name="Percent 2 3 6" xfId="2141" xr:uid="{00000000-0005-0000-0000-00002B090000}"/>
    <cellStyle name="Percent 2 3 7" xfId="2142" xr:uid="{00000000-0005-0000-0000-00002C090000}"/>
    <cellStyle name="Percent 2 3 7 2" xfId="2143" xr:uid="{00000000-0005-0000-0000-00002D090000}"/>
    <cellStyle name="Percent 2 3 8" xfId="2144" xr:uid="{00000000-0005-0000-0000-00002E090000}"/>
    <cellStyle name="Percent 2 4" xfId="2145" xr:uid="{00000000-0005-0000-0000-00002F090000}"/>
    <cellStyle name="Percent 2 4 2" xfId="2146" xr:uid="{00000000-0005-0000-0000-000030090000}"/>
    <cellStyle name="Percent 2 4 2 2" xfId="2147" xr:uid="{00000000-0005-0000-0000-000031090000}"/>
    <cellStyle name="Percent 2 4 2 2 2" xfId="2148" xr:uid="{00000000-0005-0000-0000-000032090000}"/>
    <cellStyle name="Percent 2 4 2 2 2 2" xfId="2149" xr:uid="{00000000-0005-0000-0000-000033090000}"/>
    <cellStyle name="Percent 2 4 2 2 2 2 2" xfId="2150" xr:uid="{00000000-0005-0000-0000-000034090000}"/>
    <cellStyle name="Percent 2 4 2 2 2 2 2 2" xfId="2151" xr:uid="{00000000-0005-0000-0000-000035090000}"/>
    <cellStyle name="Percent 2 4 2 2 2 2 3" xfId="2152" xr:uid="{00000000-0005-0000-0000-000036090000}"/>
    <cellStyle name="Percent 2 4 2 2 2 3" xfId="2153" xr:uid="{00000000-0005-0000-0000-000037090000}"/>
    <cellStyle name="Percent 2 4 2 2 2 4" xfId="2154" xr:uid="{00000000-0005-0000-0000-000038090000}"/>
    <cellStyle name="Percent 2 4 2 2 2 4 2" xfId="2155" xr:uid="{00000000-0005-0000-0000-000039090000}"/>
    <cellStyle name="Percent 2 4 2 2 2 5" xfId="2156" xr:uid="{00000000-0005-0000-0000-00003A090000}"/>
    <cellStyle name="Percent 2 4 2 2 3" xfId="2157" xr:uid="{00000000-0005-0000-0000-00003B090000}"/>
    <cellStyle name="Percent 2 4 2 2 3 2" xfId="2158" xr:uid="{00000000-0005-0000-0000-00003C090000}"/>
    <cellStyle name="Percent 2 4 2 2 3 2 2" xfId="2159" xr:uid="{00000000-0005-0000-0000-00003D090000}"/>
    <cellStyle name="Percent 2 4 2 2 3 3" xfId="2160" xr:uid="{00000000-0005-0000-0000-00003E090000}"/>
    <cellStyle name="Percent 2 4 2 2 4" xfId="2161" xr:uid="{00000000-0005-0000-0000-00003F090000}"/>
    <cellStyle name="Percent 2 4 2 2 5" xfId="2162" xr:uid="{00000000-0005-0000-0000-000040090000}"/>
    <cellStyle name="Percent 2 4 2 2 5 2" xfId="2163" xr:uid="{00000000-0005-0000-0000-000041090000}"/>
    <cellStyle name="Percent 2 4 2 2 6" xfId="2164" xr:uid="{00000000-0005-0000-0000-000042090000}"/>
    <cellStyle name="Percent 2 4 2 3" xfId="2165" xr:uid="{00000000-0005-0000-0000-000043090000}"/>
    <cellStyle name="Percent 2 4 2 3 2" xfId="2166" xr:uid="{00000000-0005-0000-0000-000044090000}"/>
    <cellStyle name="Percent 2 4 2 3 2 2" xfId="2167" xr:uid="{00000000-0005-0000-0000-000045090000}"/>
    <cellStyle name="Percent 2 4 2 3 2 2 2" xfId="2168" xr:uid="{00000000-0005-0000-0000-000046090000}"/>
    <cellStyle name="Percent 2 4 2 3 2 3" xfId="2169" xr:uid="{00000000-0005-0000-0000-000047090000}"/>
    <cellStyle name="Percent 2 4 2 3 3" xfId="2170" xr:uid="{00000000-0005-0000-0000-000048090000}"/>
    <cellStyle name="Percent 2 4 2 3 4" xfId="2171" xr:uid="{00000000-0005-0000-0000-000049090000}"/>
    <cellStyle name="Percent 2 4 2 3 4 2" xfId="2172" xr:uid="{00000000-0005-0000-0000-00004A090000}"/>
    <cellStyle name="Percent 2 4 2 3 5" xfId="2173" xr:uid="{00000000-0005-0000-0000-00004B090000}"/>
    <cellStyle name="Percent 2 4 2 4" xfId="2174" xr:uid="{00000000-0005-0000-0000-00004C090000}"/>
    <cellStyle name="Percent 2 4 2 4 2" xfId="2175" xr:uid="{00000000-0005-0000-0000-00004D090000}"/>
    <cellStyle name="Percent 2 4 2 4 2 2" xfId="2176" xr:uid="{00000000-0005-0000-0000-00004E090000}"/>
    <cellStyle name="Percent 2 4 2 4 3" xfId="2177" xr:uid="{00000000-0005-0000-0000-00004F090000}"/>
    <cellStyle name="Percent 2 4 2 5" xfId="2178" xr:uid="{00000000-0005-0000-0000-000050090000}"/>
    <cellStyle name="Percent 2 4 2 6" xfId="2179" xr:uid="{00000000-0005-0000-0000-000051090000}"/>
    <cellStyle name="Percent 2 4 2 6 2" xfId="2180" xr:uid="{00000000-0005-0000-0000-000052090000}"/>
    <cellStyle name="Percent 2 4 2 7" xfId="2181" xr:uid="{00000000-0005-0000-0000-000053090000}"/>
    <cellStyle name="Percent 2 4 3" xfId="2182" xr:uid="{00000000-0005-0000-0000-000054090000}"/>
    <cellStyle name="Percent 2 4 3 2" xfId="2183" xr:uid="{00000000-0005-0000-0000-000055090000}"/>
    <cellStyle name="Percent 2 4 3 2 2" xfId="2184" xr:uid="{00000000-0005-0000-0000-000056090000}"/>
    <cellStyle name="Percent 2 4 3 2 2 2" xfId="2185" xr:uid="{00000000-0005-0000-0000-000057090000}"/>
    <cellStyle name="Percent 2 4 3 2 2 2 2" xfId="2186" xr:uid="{00000000-0005-0000-0000-000058090000}"/>
    <cellStyle name="Percent 2 4 3 2 2 3" xfId="2187" xr:uid="{00000000-0005-0000-0000-000059090000}"/>
    <cellStyle name="Percent 2 4 3 2 3" xfId="2188" xr:uid="{00000000-0005-0000-0000-00005A090000}"/>
    <cellStyle name="Percent 2 4 3 2 4" xfId="2189" xr:uid="{00000000-0005-0000-0000-00005B090000}"/>
    <cellStyle name="Percent 2 4 3 2 4 2" xfId="2190" xr:uid="{00000000-0005-0000-0000-00005C090000}"/>
    <cellStyle name="Percent 2 4 3 2 5" xfId="2191" xr:uid="{00000000-0005-0000-0000-00005D090000}"/>
    <cellStyle name="Percent 2 4 3 3" xfId="2192" xr:uid="{00000000-0005-0000-0000-00005E090000}"/>
    <cellStyle name="Percent 2 4 3 3 2" xfId="2193" xr:uid="{00000000-0005-0000-0000-00005F090000}"/>
    <cellStyle name="Percent 2 4 3 3 2 2" xfId="2194" xr:uid="{00000000-0005-0000-0000-000060090000}"/>
    <cellStyle name="Percent 2 4 3 3 3" xfId="2195" xr:uid="{00000000-0005-0000-0000-000061090000}"/>
    <cellStyle name="Percent 2 4 3 4" xfId="2196" xr:uid="{00000000-0005-0000-0000-000062090000}"/>
    <cellStyle name="Percent 2 4 3 5" xfId="2197" xr:uid="{00000000-0005-0000-0000-000063090000}"/>
    <cellStyle name="Percent 2 4 3 5 2" xfId="2198" xr:uid="{00000000-0005-0000-0000-000064090000}"/>
    <cellStyle name="Percent 2 4 3 6" xfId="2199" xr:uid="{00000000-0005-0000-0000-000065090000}"/>
    <cellStyle name="Percent 2 4 4" xfId="2200" xr:uid="{00000000-0005-0000-0000-000066090000}"/>
    <cellStyle name="Percent 2 4 4 2" xfId="2201" xr:uid="{00000000-0005-0000-0000-000067090000}"/>
    <cellStyle name="Percent 2 4 4 2 2" xfId="2202" xr:uid="{00000000-0005-0000-0000-000068090000}"/>
    <cellStyle name="Percent 2 4 4 2 2 2" xfId="2203" xr:uid="{00000000-0005-0000-0000-000069090000}"/>
    <cellStyle name="Percent 2 4 4 2 3" xfId="2204" xr:uid="{00000000-0005-0000-0000-00006A090000}"/>
    <cellStyle name="Percent 2 4 4 3" xfId="2205" xr:uid="{00000000-0005-0000-0000-00006B090000}"/>
    <cellStyle name="Percent 2 4 4 4" xfId="2206" xr:uid="{00000000-0005-0000-0000-00006C090000}"/>
    <cellStyle name="Percent 2 4 4 4 2" xfId="2207" xr:uid="{00000000-0005-0000-0000-00006D090000}"/>
    <cellStyle name="Percent 2 4 4 5" xfId="2208" xr:uid="{00000000-0005-0000-0000-00006E090000}"/>
    <cellStyle name="Percent 2 4 5" xfId="2209" xr:uid="{00000000-0005-0000-0000-00006F090000}"/>
    <cellStyle name="Percent 2 4 5 2" xfId="2210" xr:uid="{00000000-0005-0000-0000-000070090000}"/>
    <cellStyle name="Percent 2 4 5 2 2" xfId="2211" xr:uid="{00000000-0005-0000-0000-000071090000}"/>
    <cellStyle name="Percent 2 4 5 3" xfId="2212" xr:uid="{00000000-0005-0000-0000-000072090000}"/>
    <cellStyle name="Percent 2 4 6" xfId="2213" xr:uid="{00000000-0005-0000-0000-000073090000}"/>
    <cellStyle name="Percent 2 4 7" xfId="2214" xr:uid="{00000000-0005-0000-0000-000074090000}"/>
    <cellStyle name="Percent 2 4 7 2" xfId="2215" xr:uid="{00000000-0005-0000-0000-000075090000}"/>
    <cellStyle name="Percent 2 4 8" xfId="2216" xr:uid="{00000000-0005-0000-0000-000076090000}"/>
    <cellStyle name="Percent 2 5" xfId="2217" xr:uid="{00000000-0005-0000-0000-000077090000}"/>
    <cellStyle name="Percent 2 5 2" xfId="2218" xr:uid="{00000000-0005-0000-0000-000078090000}"/>
    <cellStyle name="Percent 2 5 2 2" xfId="2219" xr:uid="{00000000-0005-0000-0000-000079090000}"/>
    <cellStyle name="Percent 2 5 2 2 2" xfId="2220" xr:uid="{00000000-0005-0000-0000-00007A090000}"/>
    <cellStyle name="Percent 2 5 2 2 2 2" xfId="2221" xr:uid="{00000000-0005-0000-0000-00007B090000}"/>
    <cellStyle name="Percent 2 5 2 2 2 2 2" xfId="2222" xr:uid="{00000000-0005-0000-0000-00007C090000}"/>
    <cellStyle name="Percent 2 5 2 2 2 2 2 2" xfId="2223" xr:uid="{00000000-0005-0000-0000-00007D090000}"/>
    <cellStyle name="Percent 2 5 2 2 2 2 3" xfId="2224" xr:uid="{00000000-0005-0000-0000-00007E090000}"/>
    <cellStyle name="Percent 2 5 2 2 2 3" xfId="2225" xr:uid="{00000000-0005-0000-0000-00007F090000}"/>
    <cellStyle name="Percent 2 5 2 2 2 4" xfId="2226" xr:uid="{00000000-0005-0000-0000-000080090000}"/>
    <cellStyle name="Percent 2 5 2 2 2 4 2" xfId="2227" xr:uid="{00000000-0005-0000-0000-000081090000}"/>
    <cellStyle name="Percent 2 5 2 2 2 5" xfId="2228" xr:uid="{00000000-0005-0000-0000-000082090000}"/>
    <cellStyle name="Percent 2 5 2 2 3" xfId="2229" xr:uid="{00000000-0005-0000-0000-000083090000}"/>
    <cellStyle name="Percent 2 5 2 2 3 2" xfId="2230" xr:uid="{00000000-0005-0000-0000-000084090000}"/>
    <cellStyle name="Percent 2 5 2 2 3 2 2" xfId="2231" xr:uid="{00000000-0005-0000-0000-000085090000}"/>
    <cellStyle name="Percent 2 5 2 2 3 3" xfId="2232" xr:uid="{00000000-0005-0000-0000-000086090000}"/>
    <cellStyle name="Percent 2 5 2 2 4" xfId="2233" xr:uid="{00000000-0005-0000-0000-000087090000}"/>
    <cellStyle name="Percent 2 5 2 2 5" xfId="2234" xr:uid="{00000000-0005-0000-0000-000088090000}"/>
    <cellStyle name="Percent 2 5 2 2 5 2" xfId="2235" xr:uid="{00000000-0005-0000-0000-000089090000}"/>
    <cellStyle name="Percent 2 5 2 2 6" xfId="2236" xr:uid="{00000000-0005-0000-0000-00008A090000}"/>
    <cellStyle name="Percent 2 5 2 3" xfId="2237" xr:uid="{00000000-0005-0000-0000-00008B090000}"/>
    <cellStyle name="Percent 2 5 2 3 2" xfId="2238" xr:uid="{00000000-0005-0000-0000-00008C090000}"/>
    <cellStyle name="Percent 2 5 2 3 2 2" xfId="2239" xr:uid="{00000000-0005-0000-0000-00008D090000}"/>
    <cellStyle name="Percent 2 5 2 3 2 2 2" xfId="2240" xr:uid="{00000000-0005-0000-0000-00008E090000}"/>
    <cellStyle name="Percent 2 5 2 3 2 3" xfId="2241" xr:uid="{00000000-0005-0000-0000-00008F090000}"/>
    <cellStyle name="Percent 2 5 2 3 3" xfId="2242" xr:uid="{00000000-0005-0000-0000-000090090000}"/>
    <cellStyle name="Percent 2 5 2 3 4" xfId="2243" xr:uid="{00000000-0005-0000-0000-000091090000}"/>
    <cellStyle name="Percent 2 5 2 3 4 2" xfId="2244" xr:uid="{00000000-0005-0000-0000-000092090000}"/>
    <cellStyle name="Percent 2 5 2 3 5" xfId="2245" xr:uid="{00000000-0005-0000-0000-000093090000}"/>
    <cellStyle name="Percent 2 5 2 4" xfId="2246" xr:uid="{00000000-0005-0000-0000-000094090000}"/>
    <cellStyle name="Percent 2 5 2 4 2" xfId="2247" xr:uid="{00000000-0005-0000-0000-000095090000}"/>
    <cellStyle name="Percent 2 5 2 4 2 2" xfId="2248" xr:uid="{00000000-0005-0000-0000-000096090000}"/>
    <cellStyle name="Percent 2 5 2 4 3" xfId="2249" xr:uid="{00000000-0005-0000-0000-000097090000}"/>
    <cellStyle name="Percent 2 5 2 5" xfId="2250" xr:uid="{00000000-0005-0000-0000-000098090000}"/>
    <cellStyle name="Percent 2 5 2 6" xfId="2251" xr:uid="{00000000-0005-0000-0000-000099090000}"/>
    <cellStyle name="Percent 2 5 2 6 2" xfId="2252" xr:uid="{00000000-0005-0000-0000-00009A090000}"/>
    <cellStyle name="Percent 2 5 2 7" xfId="2253" xr:uid="{00000000-0005-0000-0000-00009B090000}"/>
    <cellStyle name="Percent 2 5 3" xfId="2254" xr:uid="{00000000-0005-0000-0000-00009C090000}"/>
    <cellStyle name="Percent 2 5 3 2" xfId="2255" xr:uid="{00000000-0005-0000-0000-00009D090000}"/>
    <cellStyle name="Percent 2 5 3 2 2" xfId="2256" xr:uid="{00000000-0005-0000-0000-00009E090000}"/>
    <cellStyle name="Percent 2 5 3 2 2 2" xfId="2257" xr:uid="{00000000-0005-0000-0000-00009F090000}"/>
    <cellStyle name="Percent 2 5 3 2 2 2 2" xfId="2258" xr:uid="{00000000-0005-0000-0000-0000A0090000}"/>
    <cellStyle name="Percent 2 5 3 2 2 3" xfId="2259" xr:uid="{00000000-0005-0000-0000-0000A1090000}"/>
    <cellStyle name="Percent 2 5 3 2 3" xfId="2260" xr:uid="{00000000-0005-0000-0000-0000A2090000}"/>
    <cellStyle name="Percent 2 5 3 2 4" xfId="2261" xr:uid="{00000000-0005-0000-0000-0000A3090000}"/>
    <cellStyle name="Percent 2 5 3 2 4 2" xfId="2262" xr:uid="{00000000-0005-0000-0000-0000A4090000}"/>
    <cellStyle name="Percent 2 5 3 2 5" xfId="2263" xr:uid="{00000000-0005-0000-0000-0000A5090000}"/>
    <cellStyle name="Percent 2 5 3 3" xfId="2264" xr:uid="{00000000-0005-0000-0000-0000A6090000}"/>
    <cellStyle name="Percent 2 5 3 3 2" xfId="2265" xr:uid="{00000000-0005-0000-0000-0000A7090000}"/>
    <cellStyle name="Percent 2 5 3 3 2 2" xfId="2266" xr:uid="{00000000-0005-0000-0000-0000A8090000}"/>
    <cellStyle name="Percent 2 5 3 3 3" xfId="2267" xr:uid="{00000000-0005-0000-0000-0000A9090000}"/>
    <cellStyle name="Percent 2 5 3 4" xfId="2268" xr:uid="{00000000-0005-0000-0000-0000AA090000}"/>
    <cellStyle name="Percent 2 5 3 5" xfId="2269" xr:uid="{00000000-0005-0000-0000-0000AB090000}"/>
    <cellStyle name="Percent 2 5 3 5 2" xfId="2270" xr:uid="{00000000-0005-0000-0000-0000AC090000}"/>
    <cellStyle name="Percent 2 5 3 6" xfId="2271" xr:uid="{00000000-0005-0000-0000-0000AD090000}"/>
    <cellStyle name="Percent 2 5 4" xfId="2272" xr:uid="{00000000-0005-0000-0000-0000AE090000}"/>
    <cellStyle name="Percent 2 5 4 2" xfId="2273" xr:uid="{00000000-0005-0000-0000-0000AF090000}"/>
    <cellStyle name="Percent 2 5 4 2 2" xfId="2274" xr:uid="{00000000-0005-0000-0000-0000B0090000}"/>
    <cellStyle name="Percent 2 5 4 2 2 2" xfId="2275" xr:uid="{00000000-0005-0000-0000-0000B1090000}"/>
    <cellStyle name="Percent 2 5 4 2 3" xfId="2276" xr:uid="{00000000-0005-0000-0000-0000B2090000}"/>
    <cellStyle name="Percent 2 5 4 3" xfId="2277" xr:uid="{00000000-0005-0000-0000-0000B3090000}"/>
    <cellStyle name="Percent 2 5 4 4" xfId="2278" xr:uid="{00000000-0005-0000-0000-0000B4090000}"/>
    <cellStyle name="Percent 2 5 4 4 2" xfId="2279" xr:uid="{00000000-0005-0000-0000-0000B5090000}"/>
    <cellStyle name="Percent 2 5 4 5" xfId="2280" xr:uid="{00000000-0005-0000-0000-0000B6090000}"/>
    <cellStyle name="Percent 2 5 5" xfId="2281" xr:uid="{00000000-0005-0000-0000-0000B7090000}"/>
    <cellStyle name="Percent 2 5 5 2" xfId="2282" xr:uid="{00000000-0005-0000-0000-0000B8090000}"/>
    <cellStyle name="Percent 2 5 5 2 2" xfId="2283" xr:uid="{00000000-0005-0000-0000-0000B9090000}"/>
    <cellStyle name="Percent 2 5 5 3" xfId="2284" xr:uid="{00000000-0005-0000-0000-0000BA090000}"/>
    <cellStyle name="Percent 2 5 6" xfId="2285" xr:uid="{00000000-0005-0000-0000-0000BB090000}"/>
    <cellStyle name="Percent 2 5 7" xfId="2286" xr:uid="{00000000-0005-0000-0000-0000BC090000}"/>
    <cellStyle name="Percent 2 5 7 2" xfId="2287" xr:uid="{00000000-0005-0000-0000-0000BD090000}"/>
    <cellStyle name="Percent 2 5 8" xfId="2288" xr:uid="{00000000-0005-0000-0000-0000BE090000}"/>
    <cellStyle name="Percent 2 6" xfId="2289" xr:uid="{00000000-0005-0000-0000-0000BF090000}"/>
    <cellStyle name="Percent 2 6 2" xfId="2290" xr:uid="{00000000-0005-0000-0000-0000C0090000}"/>
    <cellStyle name="Percent 2 6 2 2" xfId="2291" xr:uid="{00000000-0005-0000-0000-0000C1090000}"/>
    <cellStyle name="Percent 2 6 2 2 2" xfId="2292" xr:uid="{00000000-0005-0000-0000-0000C2090000}"/>
    <cellStyle name="Percent 2 6 2 2 2 2" xfId="2293" xr:uid="{00000000-0005-0000-0000-0000C3090000}"/>
    <cellStyle name="Percent 2 6 2 2 2 2 2" xfId="2294" xr:uid="{00000000-0005-0000-0000-0000C4090000}"/>
    <cellStyle name="Percent 2 6 2 2 2 3" xfId="2295" xr:uid="{00000000-0005-0000-0000-0000C5090000}"/>
    <cellStyle name="Percent 2 6 2 2 3" xfId="2296" xr:uid="{00000000-0005-0000-0000-0000C6090000}"/>
    <cellStyle name="Percent 2 6 2 2 4" xfId="2297" xr:uid="{00000000-0005-0000-0000-0000C7090000}"/>
    <cellStyle name="Percent 2 6 2 2 4 2" xfId="2298" xr:uid="{00000000-0005-0000-0000-0000C8090000}"/>
    <cellStyle name="Percent 2 6 2 2 5" xfId="2299" xr:uid="{00000000-0005-0000-0000-0000C9090000}"/>
    <cellStyle name="Percent 2 6 2 3" xfId="2300" xr:uid="{00000000-0005-0000-0000-0000CA090000}"/>
    <cellStyle name="Percent 2 6 2 3 2" xfId="2301" xr:uid="{00000000-0005-0000-0000-0000CB090000}"/>
    <cellStyle name="Percent 2 6 2 3 2 2" xfId="2302" xr:uid="{00000000-0005-0000-0000-0000CC090000}"/>
    <cellStyle name="Percent 2 6 2 3 3" xfId="2303" xr:uid="{00000000-0005-0000-0000-0000CD090000}"/>
    <cellStyle name="Percent 2 6 2 4" xfId="2304" xr:uid="{00000000-0005-0000-0000-0000CE090000}"/>
    <cellStyle name="Percent 2 6 2 5" xfId="2305" xr:uid="{00000000-0005-0000-0000-0000CF090000}"/>
    <cellStyle name="Percent 2 6 2 5 2" xfId="2306" xr:uid="{00000000-0005-0000-0000-0000D0090000}"/>
    <cellStyle name="Percent 2 6 2 6" xfId="2307" xr:uid="{00000000-0005-0000-0000-0000D1090000}"/>
    <cellStyle name="Percent 2 6 3" xfId="2308" xr:uid="{00000000-0005-0000-0000-0000D2090000}"/>
    <cellStyle name="Percent 2 6 3 2" xfId="2309" xr:uid="{00000000-0005-0000-0000-0000D3090000}"/>
    <cellStyle name="Percent 2 6 3 2 2" xfId="2310" xr:uid="{00000000-0005-0000-0000-0000D4090000}"/>
    <cellStyle name="Percent 2 6 3 2 2 2" xfId="2311" xr:uid="{00000000-0005-0000-0000-0000D5090000}"/>
    <cellStyle name="Percent 2 6 3 2 3" xfId="2312" xr:uid="{00000000-0005-0000-0000-0000D6090000}"/>
    <cellStyle name="Percent 2 6 3 3" xfId="2313" xr:uid="{00000000-0005-0000-0000-0000D7090000}"/>
    <cellStyle name="Percent 2 6 3 4" xfId="2314" xr:uid="{00000000-0005-0000-0000-0000D8090000}"/>
    <cellStyle name="Percent 2 6 3 4 2" xfId="2315" xr:uid="{00000000-0005-0000-0000-0000D9090000}"/>
    <cellStyle name="Percent 2 6 3 5" xfId="2316" xr:uid="{00000000-0005-0000-0000-0000DA090000}"/>
    <cellStyle name="Percent 2 6 4" xfId="2317" xr:uid="{00000000-0005-0000-0000-0000DB090000}"/>
    <cellStyle name="Percent 2 6 4 2" xfId="2318" xr:uid="{00000000-0005-0000-0000-0000DC090000}"/>
    <cellStyle name="Percent 2 6 4 2 2" xfId="2319" xr:uid="{00000000-0005-0000-0000-0000DD090000}"/>
    <cellStyle name="Percent 2 6 4 3" xfId="2320" xr:uid="{00000000-0005-0000-0000-0000DE090000}"/>
    <cellStyle name="Percent 2 6 5" xfId="2321" xr:uid="{00000000-0005-0000-0000-0000DF090000}"/>
    <cellStyle name="Percent 2 6 6" xfId="2322" xr:uid="{00000000-0005-0000-0000-0000E0090000}"/>
    <cellStyle name="Percent 2 6 6 2" xfId="2323" xr:uid="{00000000-0005-0000-0000-0000E1090000}"/>
    <cellStyle name="Percent 2 6 7" xfId="2324" xr:uid="{00000000-0005-0000-0000-0000E2090000}"/>
    <cellStyle name="Percent 2 7" xfId="2325" xr:uid="{00000000-0005-0000-0000-0000E3090000}"/>
    <cellStyle name="Percent 2 7 2" xfId="2326" xr:uid="{00000000-0005-0000-0000-0000E4090000}"/>
    <cellStyle name="Percent 2 7 2 2" xfId="2327" xr:uid="{00000000-0005-0000-0000-0000E5090000}"/>
    <cellStyle name="Percent 2 7 2 2 2" xfId="2328" xr:uid="{00000000-0005-0000-0000-0000E6090000}"/>
    <cellStyle name="Percent 2 7 2 2 2 2" xfId="2329" xr:uid="{00000000-0005-0000-0000-0000E7090000}"/>
    <cellStyle name="Percent 2 7 2 2 3" xfId="2330" xr:uid="{00000000-0005-0000-0000-0000E8090000}"/>
    <cellStyle name="Percent 2 7 2 3" xfId="2331" xr:uid="{00000000-0005-0000-0000-0000E9090000}"/>
    <cellStyle name="Percent 2 7 2 4" xfId="2332" xr:uid="{00000000-0005-0000-0000-0000EA090000}"/>
    <cellStyle name="Percent 2 7 2 4 2" xfId="2333" xr:uid="{00000000-0005-0000-0000-0000EB090000}"/>
    <cellStyle name="Percent 2 7 2 5" xfId="2334" xr:uid="{00000000-0005-0000-0000-0000EC090000}"/>
    <cellStyle name="Percent 2 7 3" xfId="2335" xr:uid="{00000000-0005-0000-0000-0000ED090000}"/>
    <cellStyle name="Percent 2 7 3 2" xfId="2336" xr:uid="{00000000-0005-0000-0000-0000EE090000}"/>
    <cellStyle name="Percent 2 7 3 2 2" xfId="2337" xr:uid="{00000000-0005-0000-0000-0000EF090000}"/>
    <cellStyle name="Percent 2 7 3 3" xfId="2338" xr:uid="{00000000-0005-0000-0000-0000F0090000}"/>
    <cellStyle name="Percent 2 7 4" xfId="2339" xr:uid="{00000000-0005-0000-0000-0000F1090000}"/>
    <cellStyle name="Percent 2 7 5" xfId="2340" xr:uid="{00000000-0005-0000-0000-0000F2090000}"/>
    <cellStyle name="Percent 2 7 5 2" xfId="2341" xr:uid="{00000000-0005-0000-0000-0000F3090000}"/>
    <cellStyle name="Percent 2 7 6" xfId="2342" xr:uid="{00000000-0005-0000-0000-0000F4090000}"/>
    <cellStyle name="Percent 2 8" xfId="2343" xr:uid="{00000000-0005-0000-0000-0000F5090000}"/>
    <cellStyle name="Percent 2 8 2" xfId="2344" xr:uid="{00000000-0005-0000-0000-0000F6090000}"/>
    <cellStyle name="Percent 2 8 2 2" xfId="2345" xr:uid="{00000000-0005-0000-0000-0000F7090000}"/>
    <cellStyle name="Percent 2 8 2 2 2" xfId="2346" xr:uid="{00000000-0005-0000-0000-0000F8090000}"/>
    <cellStyle name="Percent 2 8 2 3" xfId="2347" xr:uid="{00000000-0005-0000-0000-0000F9090000}"/>
    <cellStyle name="Percent 2 8 3" xfId="2348" xr:uid="{00000000-0005-0000-0000-0000FA090000}"/>
    <cellStyle name="Percent 2 8 4" xfId="2349" xr:uid="{00000000-0005-0000-0000-0000FB090000}"/>
    <cellStyle name="Percent 2 8 4 2" xfId="2350" xr:uid="{00000000-0005-0000-0000-0000FC090000}"/>
    <cellStyle name="Percent 2 8 5" xfId="2351" xr:uid="{00000000-0005-0000-0000-0000FD090000}"/>
    <cellStyle name="Percent 2 9" xfId="2352" xr:uid="{00000000-0005-0000-0000-0000FE090000}"/>
    <cellStyle name="Percent 2 9 2" xfId="2353" xr:uid="{00000000-0005-0000-0000-0000FF090000}"/>
    <cellStyle name="Percent 2 9 2 2" xfId="2354" xr:uid="{00000000-0005-0000-0000-0000000A0000}"/>
    <cellStyle name="Percent 2 9 3" xfId="2355" xr:uid="{00000000-0005-0000-0000-0000010A0000}"/>
    <cellStyle name="Percent 20" xfId="2356" xr:uid="{00000000-0005-0000-0000-0000020A0000}"/>
    <cellStyle name="Percent 21" xfId="2357" xr:uid="{00000000-0005-0000-0000-0000030A0000}"/>
    <cellStyle name="Percent 22" xfId="2358" xr:uid="{00000000-0005-0000-0000-0000040A0000}"/>
    <cellStyle name="Percent 23" xfId="2359" xr:uid="{00000000-0005-0000-0000-0000050A0000}"/>
    <cellStyle name="Percent 24" xfId="2360" xr:uid="{00000000-0005-0000-0000-0000060A0000}"/>
    <cellStyle name="Percent 25" xfId="2361" xr:uid="{00000000-0005-0000-0000-0000070A0000}"/>
    <cellStyle name="Percent 3" xfId="2362" xr:uid="{00000000-0005-0000-0000-0000080A0000}"/>
    <cellStyle name="Percent 4" xfId="2363" xr:uid="{00000000-0005-0000-0000-0000090A0000}"/>
    <cellStyle name="Percent 4 2" xfId="2364" xr:uid="{00000000-0005-0000-0000-00000A0A0000}"/>
    <cellStyle name="Percent 4 3" xfId="2365" xr:uid="{00000000-0005-0000-0000-00000B0A0000}"/>
    <cellStyle name="Percent 4 3 2" xfId="2366" xr:uid="{00000000-0005-0000-0000-00000C0A0000}"/>
    <cellStyle name="Percent 4 3 2 2" xfId="2367" xr:uid="{00000000-0005-0000-0000-00000D0A0000}"/>
    <cellStyle name="Percent 4 3 2 2 2" xfId="2368" xr:uid="{00000000-0005-0000-0000-00000E0A0000}"/>
    <cellStyle name="Percent 4 3 2 2 2 2" xfId="2369" xr:uid="{00000000-0005-0000-0000-00000F0A0000}"/>
    <cellStyle name="Percent 4 3 2 2 2 2 2" xfId="2370" xr:uid="{00000000-0005-0000-0000-0000100A0000}"/>
    <cellStyle name="Percent 4 3 2 2 2 2 2 2" xfId="2371" xr:uid="{00000000-0005-0000-0000-0000110A0000}"/>
    <cellStyle name="Percent 4 3 2 2 2 2 3" xfId="2372" xr:uid="{00000000-0005-0000-0000-0000120A0000}"/>
    <cellStyle name="Percent 4 3 2 2 2 3" xfId="2373" xr:uid="{00000000-0005-0000-0000-0000130A0000}"/>
    <cellStyle name="Percent 4 3 2 2 2 4" xfId="2374" xr:uid="{00000000-0005-0000-0000-0000140A0000}"/>
    <cellStyle name="Percent 4 3 2 2 2 4 2" xfId="2375" xr:uid="{00000000-0005-0000-0000-0000150A0000}"/>
    <cellStyle name="Percent 4 3 2 2 2 5" xfId="2376" xr:uid="{00000000-0005-0000-0000-0000160A0000}"/>
    <cellStyle name="Percent 4 3 2 2 3" xfId="2377" xr:uid="{00000000-0005-0000-0000-0000170A0000}"/>
    <cellStyle name="Percent 4 3 2 2 3 2" xfId="2378" xr:uid="{00000000-0005-0000-0000-0000180A0000}"/>
    <cellStyle name="Percent 4 3 2 2 3 2 2" xfId="2379" xr:uid="{00000000-0005-0000-0000-0000190A0000}"/>
    <cellStyle name="Percent 4 3 2 2 3 3" xfId="2380" xr:uid="{00000000-0005-0000-0000-00001A0A0000}"/>
    <cellStyle name="Percent 4 3 2 2 4" xfId="2381" xr:uid="{00000000-0005-0000-0000-00001B0A0000}"/>
    <cellStyle name="Percent 4 3 2 2 5" xfId="2382" xr:uid="{00000000-0005-0000-0000-00001C0A0000}"/>
    <cellStyle name="Percent 4 3 2 2 5 2" xfId="2383" xr:uid="{00000000-0005-0000-0000-00001D0A0000}"/>
    <cellStyle name="Percent 4 3 2 2 6" xfId="2384" xr:uid="{00000000-0005-0000-0000-00001E0A0000}"/>
    <cellStyle name="Percent 4 3 2 3" xfId="2385" xr:uid="{00000000-0005-0000-0000-00001F0A0000}"/>
    <cellStyle name="Percent 4 3 2 3 2" xfId="2386" xr:uid="{00000000-0005-0000-0000-0000200A0000}"/>
    <cellStyle name="Percent 4 3 2 3 2 2" xfId="2387" xr:uid="{00000000-0005-0000-0000-0000210A0000}"/>
    <cellStyle name="Percent 4 3 2 3 2 2 2" xfId="2388" xr:uid="{00000000-0005-0000-0000-0000220A0000}"/>
    <cellStyle name="Percent 4 3 2 3 2 3" xfId="2389" xr:uid="{00000000-0005-0000-0000-0000230A0000}"/>
    <cellStyle name="Percent 4 3 2 3 3" xfId="2390" xr:uid="{00000000-0005-0000-0000-0000240A0000}"/>
    <cellStyle name="Percent 4 3 2 3 4" xfId="2391" xr:uid="{00000000-0005-0000-0000-0000250A0000}"/>
    <cellStyle name="Percent 4 3 2 3 4 2" xfId="2392" xr:uid="{00000000-0005-0000-0000-0000260A0000}"/>
    <cellStyle name="Percent 4 3 2 3 5" xfId="2393" xr:uid="{00000000-0005-0000-0000-0000270A0000}"/>
    <cellStyle name="Percent 4 3 2 4" xfId="2394" xr:uid="{00000000-0005-0000-0000-0000280A0000}"/>
    <cellStyle name="Percent 4 3 2 4 2" xfId="2395" xr:uid="{00000000-0005-0000-0000-0000290A0000}"/>
    <cellStyle name="Percent 4 3 2 4 2 2" xfId="2396" xr:uid="{00000000-0005-0000-0000-00002A0A0000}"/>
    <cellStyle name="Percent 4 3 2 4 3" xfId="2397" xr:uid="{00000000-0005-0000-0000-00002B0A0000}"/>
    <cellStyle name="Percent 4 3 2 5" xfId="2398" xr:uid="{00000000-0005-0000-0000-00002C0A0000}"/>
    <cellStyle name="Percent 4 3 2 6" xfId="2399" xr:uid="{00000000-0005-0000-0000-00002D0A0000}"/>
    <cellStyle name="Percent 4 3 2 6 2" xfId="2400" xr:uid="{00000000-0005-0000-0000-00002E0A0000}"/>
    <cellStyle name="Percent 4 3 2 7" xfId="2401" xr:uid="{00000000-0005-0000-0000-00002F0A0000}"/>
    <cellStyle name="Percent 4 3 3" xfId="2402" xr:uid="{00000000-0005-0000-0000-0000300A0000}"/>
    <cellStyle name="Percent 4 3 3 2" xfId="2403" xr:uid="{00000000-0005-0000-0000-0000310A0000}"/>
    <cellStyle name="Percent 4 3 3 2 2" xfId="2404" xr:uid="{00000000-0005-0000-0000-0000320A0000}"/>
    <cellStyle name="Percent 4 3 3 2 2 2" xfId="2405" xr:uid="{00000000-0005-0000-0000-0000330A0000}"/>
    <cellStyle name="Percent 4 3 3 2 2 2 2" xfId="2406" xr:uid="{00000000-0005-0000-0000-0000340A0000}"/>
    <cellStyle name="Percent 4 3 3 2 2 3" xfId="2407" xr:uid="{00000000-0005-0000-0000-0000350A0000}"/>
    <cellStyle name="Percent 4 3 3 2 3" xfId="2408" xr:uid="{00000000-0005-0000-0000-0000360A0000}"/>
    <cellStyle name="Percent 4 3 3 2 4" xfId="2409" xr:uid="{00000000-0005-0000-0000-0000370A0000}"/>
    <cellStyle name="Percent 4 3 3 2 4 2" xfId="2410" xr:uid="{00000000-0005-0000-0000-0000380A0000}"/>
    <cellStyle name="Percent 4 3 3 2 5" xfId="2411" xr:uid="{00000000-0005-0000-0000-0000390A0000}"/>
    <cellStyle name="Percent 4 3 3 3" xfId="2412" xr:uid="{00000000-0005-0000-0000-00003A0A0000}"/>
    <cellStyle name="Percent 4 3 3 3 2" xfId="2413" xr:uid="{00000000-0005-0000-0000-00003B0A0000}"/>
    <cellStyle name="Percent 4 3 3 3 2 2" xfId="2414" xr:uid="{00000000-0005-0000-0000-00003C0A0000}"/>
    <cellStyle name="Percent 4 3 3 3 3" xfId="2415" xr:uid="{00000000-0005-0000-0000-00003D0A0000}"/>
    <cellStyle name="Percent 4 3 3 4" xfId="2416" xr:uid="{00000000-0005-0000-0000-00003E0A0000}"/>
    <cellStyle name="Percent 4 3 3 5" xfId="2417" xr:uid="{00000000-0005-0000-0000-00003F0A0000}"/>
    <cellStyle name="Percent 4 3 3 5 2" xfId="2418" xr:uid="{00000000-0005-0000-0000-0000400A0000}"/>
    <cellStyle name="Percent 4 3 3 6" xfId="2419" xr:uid="{00000000-0005-0000-0000-0000410A0000}"/>
    <cellStyle name="Percent 4 3 4" xfId="2420" xr:uid="{00000000-0005-0000-0000-0000420A0000}"/>
    <cellStyle name="Percent 4 3 4 2" xfId="2421" xr:uid="{00000000-0005-0000-0000-0000430A0000}"/>
    <cellStyle name="Percent 4 3 4 2 2" xfId="2422" xr:uid="{00000000-0005-0000-0000-0000440A0000}"/>
    <cellStyle name="Percent 4 3 4 2 2 2" xfId="2423" xr:uid="{00000000-0005-0000-0000-0000450A0000}"/>
    <cellStyle name="Percent 4 3 4 2 3" xfId="2424" xr:uid="{00000000-0005-0000-0000-0000460A0000}"/>
    <cellStyle name="Percent 4 3 4 3" xfId="2425" xr:uid="{00000000-0005-0000-0000-0000470A0000}"/>
    <cellStyle name="Percent 4 3 4 4" xfId="2426" xr:uid="{00000000-0005-0000-0000-0000480A0000}"/>
    <cellStyle name="Percent 4 3 4 4 2" xfId="2427" xr:uid="{00000000-0005-0000-0000-0000490A0000}"/>
    <cellStyle name="Percent 4 3 4 5" xfId="2428" xr:uid="{00000000-0005-0000-0000-00004A0A0000}"/>
    <cellStyle name="Percent 4 3 5" xfId="2429" xr:uid="{00000000-0005-0000-0000-00004B0A0000}"/>
    <cellStyle name="Percent 4 3 5 2" xfId="2430" xr:uid="{00000000-0005-0000-0000-00004C0A0000}"/>
    <cellStyle name="Percent 4 3 5 2 2" xfId="2431" xr:uid="{00000000-0005-0000-0000-00004D0A0000}"/>
    <cellStyle name="Percent 4 3 5 3" xfId="2432" xr:uid="{00000000-0005-0000-0000-00004E0A0000}"/>
    <cellStyle name="Percent 4 3 6" xfId="2433" xr:uid="{00000000-0005-0000-0000-00004F0A0000}"/>
    <cellStyle name="Percent 4 3 7" xfId="2434" xr:uid="{00000000-0005-0000-0000-0000500A0000}"/>
    <cellStyle name="Percent 4 3 7 2" xfId="2435" xr:uid="{00000000-0005-0000-0000-0000510A0000}"/>
    <cellStyle name="Percent 4 3 8" xfId="2436" xr:uid="{00000000-0005-0000-0000-0000520A0000}"/>
    <cellStyle name="Percent 5" xfId="2437" xr:uid="{00000000-0005-0000-0000-0000530A0000}"/>
    <cellStyle name="Percent 6" xfId="2438" xr:uid="{00000000-0005-0000-0000-0000540A0000}"/>
    <cellStyle name="Percent 7" xfId="2439" xr:uid="{00000000-0005-0000-0000-0000550A0000}"/>
    <cellStyle name="Percent 8" xfId="2440" xr:uid="{00000000-0005-0000-0000-0000560A0000}"/>
    <cellStyle name="Percent 9" xfId="2441" xr:uid="{00000000-0005-0000-0000-0000570A0000}"/>
    <cellStyle name="SpecialDataItemsExist" xfId="2442" xr:uid="{00000000-0005-0000-0000-0000580A0000}"/>
    <cellStyle name="SpecialDataItemsExist 2" xfId="2443" xr:uid="{00000000-0005-0000-0000-0000590A0000}"/>
    <cellStyle name="SpecialDataItemsExist 2 2" xfId="2444" xr:uid="{00000000-0005-0000-0000-00005A0A0000}"/>
    <cellStyle name="SpecialDataItemsExist 3" xfId="2445" xr:uid="{00000000-0005-0000-0000-00005B0A0000}"/>
    <cellStyle name="Title 2" xfId="2446" xr:uid="{00000000-0005-0000-0000-00005C0A0000}"/>
    <cellStyle name="Total 2" xfId="2447" xr:uid="{00000000-0005-0000-0000-00005D0A0000}"/>
    <cellStyle name="Total 2 2" xfId="2448" xr:uid="{00000000-0005-0000-0000-00005E0A0000}"/>
    <cellStyle name="Total 2 2 2" xfId="2449" xr:uid="{00000000-0005-0000-0000-00005F0A0000}"/>
    <cellStyle name="Total 2 3" xfId="2450" xr:uid="{00000000-0005-0000-0000-0000600A0000}"/>
    <cellStyle name="Total 2 3 2" xfId="2451" xr:uid="{00000000-0005-0000-0000-0000610A0000}"/>
    <cellStyle name="Total 2 4" xfId="2452" xr:uid="{00000000-0005-0000-0000-0000620A0000}"/>
    <cellStyle name="Total 2 5" xfId="2453" xr:uid="{00000000-0005-0000-0000-0000630A0000}"/>
    <cellStyle name="Warning Text 2" xfId="2454" xr:uid="{00000000-0005-0000-0000-0000640A0000}"/>
    <cellStyle name="Warning Text 2 2" xfId="2455" xr:uid="{00000000-0005-0000-0000-0000650A0000}"/>
    <cellStyle name="Warning Text 2 3" xfId="2456" xr:uid="{00000000-0005-0000-0000-0000660A0000}"/>
    <cellStyle name="XLConnect.Header" xfId="2462" xr:uid="{00000000-0005-0000-0000-0000670A0000}"/>
  </cellStyles>
  <dxfs count="77">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dxf>
    <dxf>
      <font>
        <b/>
        <i val="0"/>
        <color rgb="FFFF0000"/>
      </font>
    </dxf>
    <dxf>
      <font>
        <b/>
        <i val="0"/>
        <color rgb="FFFF0000"/>
      </font>
    </dxf>
    <dxf>
      <font>
        <b/>
        <i val="0"/>
        <color rgb="FFFF0000"/>
      </font>
    </dxf>
    <dxf>
      <font>
        <b/>
        <i val="0"/>
        <color rgb="FFFF0000"/>
      </font>
      <fill>
        <patternFill patternType="none">
          <bgColor auto="1"/>
        </patternFill>
      </fill>
    </dxf>
    <dxf>
      <font>
        <b/>
        <i val="0"/>
        <color rgb="FFFF0000"/>
      </font>
    </dxf>
    <dxf>
      <font>
        <b/>
        <i val="0"/>
        <color rgb="FFFF0000"/>
      </font>
    </dxf>
    <dxf>
      <font>
        <b/>
        <i val="0"/>
        <color rgb="FFFF0000"/>
      </font>
    </dxf>
    <dxf>
      <font>
        <b/>
        <i val="0"/>
        <color rgb="FFFF0000"/>
      </font>
    </dxf>
    <dxf>
      <font>
        <b/>
        <i val="0"/>
        <color rgb="FFFF0000"/>
      </font>
    </dxf>
    <dxf>
      <font>
        <b val="0"/>
        <i val="0"/>
        <strike val="0"/>
        <condense val="0"/>
        <extend val="0"/>
        <outline val="0"/>
        <shadow val="0"/>
        <u val="none"/>
        <vertAlign val="baseline"/>
        <sz val="11"/>
        <color rgb="FF000000"/>
        <name val="Calibri"/>
        <family val="2"/>
        <scheme val="none"/>
      </font>
      <fill>
        <patternFill patternType="none">
          <fgColor indexed="64"/>
          <bgColor indexed="65"/>
        </patternFill>
      </fill>
      <alignment horizontal="general" vertical="bottom" textRotation="0" wrapText="1" indent="0" justifyLastLine="0" shrinkToFit="0" readingOrder="0"/>
      <border diagonalUp="0" diagonalDown="0">
        <left/>
        <right/>
        <top style="thin">
          <color rgb="FF8EA9DB"/>
        </top>
        <bottom style="thin">
          <color rgb="FF8EA9DB"/>
        </bottom>
        <vertical/>
        <horizontal/>
      </border>
    </dxf>
    <dxf>
      <font>
        <b val="0"/>
        <i val="0"/>
        <strike val="0"/>
        <condense val="0"/>
        <extend val="0"/>
        <outline val="0"/>
        <shadow val="0"/>
        <u val="none"/>
        <vertAlign val="baseline"/>
        <sz val="11"/>
        <color rgb="FF000000"/>
        <name val="Calibri"/>
        <family val="2"/>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rgb="FF8EA9DB"/>
        </left>
        <right/>
        <top style="thin">
          <color rgb="FF8EA9DB"/>
        </top>
        <bottom style="thin">
          <color rgb="FF8EA9DB"/>
        </bottom>
        <vertical/>
        <horizontal/>
      </border>
    </dxf>
    <dxf>
      <border outline="0">
        <right style="thin">
          <color rgb="FF8EA9DB"/>
        </right>
        <top style="thin">
          <color rgb="FF8EA9DB"/>
        </top>
        <bottom style="thin">
          <color rgb="FF8EA9DB"/>
        </bottom>
      </border>
    </dxf>
    <dxf>
      <alignment wrapText="1"/>
    </dxf>
    <dxf>
      <border outline="0">
        <bottom style="thin">
          <color rgb="FF8EA9DB"/>
        </bottom>
      </border>
    </dxf>
    <dxf>
      <font>
        <b/>
        <i val="0"/>
        <strike val="0"/>
        <condense val="0"/>
        <extend val="0"/>
        <outline val="0"/>
        <shadow val="0"/>
        <u val="none"/>
        <vertAlign val="baseline"/>
        <sz val="11"/>
        <color rgb="FFFFFFFF"/>
        <name val="Calibri"/>
        <family val="2"/>
        <scheme val="none"/>
      </font>
      <fill>
        <patternFill patternType="solid">
          <fgColor rgb="FF4472C4"/>
          <bgColor rgb="FF4472C4"/>
        </patternFill>
      </fill>
      <alignment horizontal="general" vertical="bottom" textRotation="0" wrapText="1" indent="0" justifyLastLine="0" shrinkToFit="0" readingOrder="0"/>
    </dxf>
    <dxf>
      <numFmt numFmtId="14" formatCode="0.00%"/>
    </dxf>
    <dxf>
      <numFmt numFmtId="0" formatCode="General"/>
    </dxf>
    <dxf>
      <border outline="0">
        <top style="thin">
          <color theme="6"/>
        </top>
      </border>
    </dxf>
    <dxf>
      <border outline="0">
        <bottom style="medium">
          <color theme="6"/>
        </bottom>
      </border>
    </dxf>
    <dxf>
      <font>
        <b/>
        <i val="0"/>
        <strike val="0"/>
        <condense val="0"/>
        <extend val="0"/>
        <outline val="0"/>
        <shadow val="0"/>
        <u val="none"/>
        <vertAlign val="baseline"/>
        <sz val="11"/>
        <color theme="0"/>
        <name val="Arial"/>
        <family val="2"/>
        <scheme val="none"/>
      </font>
      <fill>
        <patternFill patternType="solid">
          <fgColor indexed="64"/>
          <bgColor rgb="FF005480"/>
        </patternFill>
      </fill>
      <alignment horizontal="center" vertical="center" textRotation="0" wrapText="1" indent="0" justifyLastLine="0" shrinkToFit="0" readingOrder="0"/>
      <border diagonalUp="0" diagonalDown="0" outline="0">
        <left style="thin">
          <color theme="6"/>
        </left>
        <right style="thin">
          <color theme="6"/>
        </right>
        <top/>
        <bottom/>
      </border>
    </dxf>
    <dxf>
      <font>
        <strike val="0"/>
        <outline val="0"/>
        <shadow val="0"/>
        <u val="none"/>
        <vertAlign val="baseline"/>
        <sz val="11"/>
        <name val="Arial Narrow"/>
        <family val="2"/>
        <scheme val="none"/>
      </font>
      <numFmt numFmtId="1" formatCode="0"/>
    </dxf>
    <dxf>
      <font>
        <strike val="0"/>
        <outline val="0"/>
        <shadow val="0"/>
        <u val="none"/>
        <vertAlign val="baseline"/>
        <sz val="11"/>
        <name val="Arial Narrow"/>
        <family val="2"/>
        <scheme val="none"/>
      </font>
      <numFmt numFmtId="19" formatCode="m/d/yyyy"/>
    </dxf>
    <dxf>
      <font>
        <strike val="0"/>
        <outline val="0"/>
        <shadow val="0"/>
        <u val="none"/>
        <vertAlign val="baseline"/>
        <sz val="11"/>
        <name val="Arial Narrow"/>
        <family val="2"/>
        <scheme val="none"/>
      </font>
      <numFmt numFmtId="1" formatCode="0"/>
    </dxf>
    <dxf>
      <font>
        <strike val="0"/>
        <outline val="0"/>
        <shadow val="0"/>
        <u val="none"/>
        <vertAlign val="baseline"/>
        <sz val="11"/>
        <name val="Arial Narrow"/>
        <family val="2"/>
        <scheme val="none"/>
      </font>
      <numFmt numFmtId="1" formatCode="0"/>
    </dxf>
    <dxf>
      <font>
        <strike val="0"/>
        <outline val="0"/>
        <shadow val="0"/>
        <u val="none"/>
        <vertAlign val="baseline"/>
        <sz val="11"/>
        <name val="Arial Narrow"/>
        <family val="2"/>
        <scheme val="none"/>
      </font>
      <numFmt numFmtId="1" formatCode="0"/>
    </dxf>
    <dxf>
      <font>
        <strike val="0"/>
        <outline val="0"/>
        <shadow val="0"/>
        <u val="none"/>
        <vertAlign val="baseline"/>
        <sz val="11"/>
        <name val="Arial Narrow"/>
        <family val="2"/>
        <scheme val="none"/>
      </font>
      <numFmt numFmtId="1" formatCode="0"/>
    </dxf>
    <dxf>
      <font>
        <strike val="0"/>
        <outline val="0"/>
        <shadow val="0"/>
        <u val="none"/>
        <vertAlign val="baseline"/>
        <sz val="11"/>
        <name val="Arial Narrow"/>
        <family val="2"/>
        <scheme val="none"/>
      </font>
      <numFmt numFmtId="1" formatCode="0"/>
    </dxf>
    <dxf>
      <font>
        <strike val="0"/>
        <outline val="0"/>
        <shadow val="0"/>
        <u val="none"/>
        <vertAlign val="baseline"/>
        <sz val="11"/>
        <name val="Arial Narrow"/>
        <family val="2"/>
        <scheme val="none"/>
      </font>
      <numFmt numFmtId="1" formatCode="0"/>
    </dxf>
    <dxf>
      <font>
        <strike val="0"/>
        <outline val="0"/>
        <shadow val="0"/>
        <u val="none"/>
        <vertAlign val="baseline"/>
        <sz val="11"/>
        <name val="Arial Narrow"/>
        <family val="2"/>
        <scheme val="none"/>
      </font>
      <numFmt numFmtId="1" formatCode="0"/>
    </dxf>
    <dxf>
      <font>
        <strike val="0"/>
        <outline val="0"/>
        <shadow val="0"/>
        <u val="none"/>
        <vertAlign val="baseline"/>
        <sz val="11"/>
        <name val="Arial Narrow"/>
        <family val="2"/>
        <scheme val="none"/>
      </font>
      <numFmt numFmtId="1" formatCode="0"/>
    </dxf>
    <dxf>
      <font>
        <strike val="0"/>
        <outline val="0"/>
        <shadow val="0"/>
        <u val="none"/>
        <vertAlign val="baseline"/>
        <sz val="11"/>
        <color auto="1"/>
        <name val="Arial Narrow"/>
        <family val="2"/>
        <scheme val="none"/>
      </font>
      <numFmt numFmtId="1" formatCode="0"/>
      <alignment horizontal="center" vertical="center" textRotation="0" wrapText="0" indent="0" justifyLastLine="0" shrinkToFit="0" readingOrder="0"/>
    </dxf>
    <dxf>
      <font>
        <strike val="0"/>
        <outline val="0"/>
        <shadow val="0"/>
        <u val="none"/>
        <vertAlign val="baseline"/>
        <sz val="11"/>
        <name val="Arial Narrow"/>
        <family val="2"/>
        <scheme val="none"/>
      </font>
      <numFmt numFmtId="1" formatCode="0"/>
    </dxf>
    <dxf>
      <font>
        <strike val="0"/>
        <outline val="0"/>
        <shadow val="0"/>
        <u val="none"/>
        <vertAlign val="baseline"/>
        <sz val="11"/>
        <name val="Arial Narrow"/>
        <family val="2"/>
        <scheme val="none"/>
      </font>
    </dxf>
    <dxf>
      <font>
        <strike val="0"/>
        <outline val="0"/>
        <shadow val="0"/>
        <u val="none"/>
        <vertAlign val="baseline"/>
        <sz val="11"/>
        <name val="Arial Narrow"/>
        <family val="2"/>
        <scheme val="none"/>
      </font>
      <fill>
        <patternFill patternType="solid">
          <fgColor indexed="64"/>
          <bgColor theme="3" tint="0.79998168889431442"/>
        </patternFill>
      </fill>
    </dxf>
    <dxf>
      <font>
        <b val="0"/>
        <i val="0"/>
        <strike val="0"/>
        <condense val="0"/>
        <extend val="0"/>
        <outline val="0"/>
        <shadow val="0"/>
        <u val="none"/>
        <vertAlign val="baseline"/>
        <sz val="11"/>
        <color rgb="FF000000"/>
        <name val="Arial Narrow"/>
        <family val="2"/>
        <scheme val="none"/>
      </font>
      <fill>
        <patternFill patternType="solid">
          <fgColor rgb="FFB8CCE4"/>
          <bgColor rgb="FFB8CCE4"/>
        </patternFill>
      </fill>
      <border diagonalUp="0" diagonalDown="0" outline="0">
        <left style="thin">
          <color rgb="FFFFFFFF"/>
        </left>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Arial Narrow"/>
        <family val="2"/>
        <scheme val="none"/>
      </font>
      <numFmt numFmtId="19" formatCode="m/d/yyyy"/>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right style="thin">
          <color rgb="FFFFFFFF"/>
        </right>
        <top style="thin">
          <color rgb="FFFFFFFF"/>
        </top>
        <bottom style="thin">
          <color rgb="FFFFFFFF"/>
        </bottom>
      </border>
    </dxf>
    <dxf>
      <border outline="0">
        <top style="thin">
          <color rgb="FFFFFFFF"/>
        </top>
      </border>
    </dxf>
    <dxf>
      <border outline="0">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dxf>
    <dxf>
      <border outline="0">
        <bottom style="thick">
          <color rgb="FFFFFFFF"/>
        </bottom>
      </border>
    </dxf>
    <dxf>
      <font>
        <b/>
        <i val="0"/>
        <strike val="0"/>
        <condense val="0"/>
        <extend val="0"/>
        <outline val="0"/>
        <shadow val="0"/>
        <u val="none"/>
        <vertAlign val="baseline"/>
        <sz val="11"/>
        <color auto="1"/>
        <name val="Arial Narrow"/>
        <family val="2"/>
        <scheme val="none"/>
      </font>
      <fill>
        <patternFill patternType="solid">
          <fgColor rgb="FF4F81BD"/>
          <bgColor rgb="FF4F81BD"/>
        </patternFill>
      </fill>
      <border diagonalUp="0" diagonalDown="0" outline="0">
        <left style="thin">
          <color rgb="FFFFFFFF"/>
        </left>
        <right style="thin">
          <color rgb="FFFFFFFF"/>
        </right>
        <top/>
        <bottom/>
      </border>
    </dxf>
  </dxfs>
  <tableStyles count="0" defaultTableStyle="TableStyleMedium2" defaultPivotStyle="PivotStyleLight16"/>
  <colors>
    <mruColors>
      <color rgb="FFF6B2F8"/>
      <color rgb="FFC9CC58"/>
      <color rgb="FFA0A0A4"/>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heetMetadata" Target="metadata.xml"/><Relationship Id="rId61"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105771</xdr:rowOff>
    </xdr:from>
    <xdr:to>
      <xdr:col>14</xdr:col>
      <xdr:colOff>85725</xdr:colOff>
      <xdr:row>39</xdr:row>
      <xdr:rowOff>46629</xdr:rowOff>
    </xdr:to>
    <xdr:pic>
      <xdr:nvPicPr>
        <xdr:cNvPr id="2" name="Picture 1">
          <a:extLst>
            <a:ext uri="{FF2B5EF4-FFF2-40B4-BE49-F238E27FC236}">
              <a16:creationId xmlns:a16="http://schemas.microsoft.com/office/drawing/2014/main" id="{492805D0-D798-8096-1281-BB981240C6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105771"/>
          <a:ext cx="9153525" cy="7073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ia-fs01\WORKGROUPS\ALLDHCFP\Shared%20Files\Ann_Qtrly_hospfinancialratios\Hospital%20Profile\FY13\Process%20%20Documentation\Metrics%20and%20Formats\Non-Acute%206.5.20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mass.gov/Users/JGuggenheim/Desktop/QC/Q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hiama.sharepoint.com/Users/durenas/Documents/Copy%20of%20FY16%20Acute%20Template%2011-22-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chiamass.gov/ALLDHCFP/Shared%20Files/Ann_Qtrly_hospfinancialratios/Hospital%20Profile/FY15/Copy%20of%20FY15%20Acute%20Template%202-28-17.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chiamass.gov/ALLDHCFP/Shared%20Files/Ann_Qtrly_hospfinancialratios/Hospital%20Profile/FY13/Report%20Templates/Current%20Acute/11.24.2014%20Split/3%20Baystate%20Franklin%20Medical%20Center.xlsm"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3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hort Compare"/>
      <sheetName val="Region Compare"/>
      <sheetName val="Special and Adcare"/>
      <sheetName val="Kindreds"/>
      <sheetName val="One Page"/>
      <sheetName val="Chart tables "/>
      <sheetName val="BedsChart"/>
      <sheetName val="Non-Acute 6.5.2014"/>
    </sheetNames>
    <sheetDataSet>
      <sheetData sheetId="0"/>
      <sheetData sheetId="1"/>
      <sheetData sheetId="2"/>
      <sheetData sheetId="3"/>
      <sheetData sheetId="4"/>
      <sheetData sheetId="5">
        <row r="46">
          <cell r="F46" t="str">
            <v>Hospital</v>
          </cell>
        </row>
      </sheetData>
      <sheetData sheetId="6">
        <row r="11">
          <cell r="F11" t="str">
            <v xml:space="preserve">Total </v>
          </cell>
        </row>
        <row r="12">
          <cell r="C12">
            <v>0.11771704181672027</v>
          </cell>
          <cell r="D12" t="str">
            <v>PSYCHIATRIC (3,661)</v>
          </cell>
          <cell r="F12">
            <v>0.11771704181672027</v>
          </cell>
        </row>
        <row r="13">
          <cell r="C13" t="str">
            <v/>
          </cell>
        </row>
        <row r="14">
          <cell r="C14" t="str">
            <v/>
          </cell>
        </row>
        <row r="15">
          <cell r="C15" t="str">
            <v/>
          </cell>
        </row>
        <row r="16">
          <cell r="C16" t="str">
            <v/>
          </cell>
        </row>
        <row r="17">
          <cell r="C17" t="str">
            <v/>
          </cell>
        </row>
        <row r="18">
          <cell r="C18" t="str">
            <v/>
          </cell>
        </row>
        <row r="19">
          <cell r="C19" t="str">
            <v/>
          </cell>
        </row>
        <row r="20">
          <cell r="C20" t="str">
            <v/>
          </cell>
        </row>
        <row r="21">
          <cell r="C21" t="str">
            <v/>
          </cell>
        </row>
        <row r="22">
          <cell r="C22" t="str">
            <v/>
          </cell>
        </row>
        <row r="23">
          <cell r="C23" t="str">
            <v/>
          </cell>
        </row>
        <row r="24">
          <cell r="C24" t="str">
            <v/>
          </cell>
        </row>
        <row r="25">
          <cell r="C25" t="str">
            <v/>
          </cell>
        </row>
        <row r="26">
          <cell r="C26" t="str">
            <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sheetName val="Summary"/>
      <sheetName val="Op Cost per IP visit"/>
      <sheetName val="FAA OP Cost per ER Visit"/>
      <sheetName val="Metric Summary"/>
      <sheetName val="Sample Data"/>
      <sheetName val="#1 Payor Mix NPSR"/>
      <sheetName val="# 4 IP Profit as Share of State"/>
      <sheetName val="# 6 Net ER Cost per Visit"/>
      <sheetName val="#7 IP Cost per CMAD HDD Dis"/>
      <sheetName val="#12 NISPR Adjusted Dis by CMAD"/>
      <sheetName val="#20 OP Profit as Share of State"/>
      <sheetName val="# 19 Volume of Payment"/>
      <sheetName val="#21 Total Revenue as Share "/>
      <sheetName val="Static Data"/>
      <sheetName val="Net OPrev per visit incl ER"/>
      <sheetName val="Profit Per"/>
      <sheetName val="Discharge Data QC"/>
      <sheetName val="IP NPSR QC"/>
      <sheetName val="Data NISPR Adjust Dis by CMAD"/>
      <sheetName val="Non-Comp Adjustment"/>
      <sheetName val="Data Cost per CMAD"/>
      <sheetName val="Adjusted Cost QC"/>
      <sheetName val="Volume of Payment Data"/>
      <sheetName val="Data  and QC  OP rev per visit"/>
      <sheetName val="IP OP Profitablilty  Data "/>
      <sheetName val="Payermix Data GPSR"/>
      <sheetName val="Total Revenue Data"/>
      <sheetName val="OP Cost QC"/>
      <sheetName val="ER Visits QC"/>
      <sheetName val="Data Net ER Cost Per Visit"/>
      <sheetName val="Data OP Cost per ER Vis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8">
          <cell r="AH8" t="str">
            <v xml:space="preserve">Daily Census </v>
          </cell>
        </row>
        <row r="9">
          <cell r="AH9" t="str">
            <v xml:space="preserve">Avg Staffed </v>
          </cell>
        </row>
        <row r="10">
          <cell r="AH10" t="str">
            <v xml:space="preserve">Lincensed Beds </v>
          </cell>
        </row>
      </sheetData>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ute Profile"/>
      <sheetName val="Acute Cohort Profile"/>
      <sheetName val="Page Numbers"/>
      <sheetName val="Shriners"/>
      <sheetName val="Shriners Avg Length of Stay"/>
      <sheetName val="Hospital Selector"/>
      <sheetName val="FY16 Static Data"/>
      <sheetName val="Narrative"/>
      <sheetName val="At A Glance"/>
      <sheetName val="2015 Tabs 3 &amp; 5"/>
      <sheetName val="2016 Tabs 3 &amp; 5"/>
      <sheetName val="2012-2014 Schs III &amp; VA"/>
      <sheetName val="AAG Beds &amp; Occ 2016"/>
      <sheetName val="Hosp Size Comments 2016"/>
      <sheetName val="AAG IP vs OP GPSR 2016"/>
      <sheetName val="RP Report 2015"/>
      <sheetName val="Static Data 2015"/>
      <sheetName val="FY12-16 Hospital per Report Mgr"/>
      <sheetName val="Payer Mix 2016"/>
      <sheetName val="Communities 2016"/>
      <sheetName val="Quality EED -2015"/>
      <sheetName val="Quality 2015"/>
      <sheetName val="IP Discharges FY 12-16"/>
      <sheetName val="OP and ER Visits FY 12-16"/>
      <sheetName val="Case Mix 2016"/>
      <sheetName val="Case Mix 2015"/>
      <sheetName val="Case Mix"/>
      <sheetName val="IP Rev per CMAD 2016"/>
      <sheetName val="OP Revenue 2012-2016"/>
      <sheetName val="Top DRGs 2016"/>
      <sheetName val="DRGs short desc"/>
      <sheetName val="DRG by Cohort 2016"/>
      <sheetName val="2016 DRG Count"/>
      <sheetName val="HPP"/>
      <sheetName val="Readmission Rates FY 11-15"/>
      <sheetName val="CMI Quintiles"/>
      <sheetName val="Top 3 Payers"/>
    </sheetNames>
    <sheetDataSet>
      <sheetData sheetId="0" refreshError="1"/>
      <sheetData sheetId="1" refreshError="1"/>
      <sheetData sheetId="2" refreshError="1"/>
      <sheetData sheetId="3" refreshError="1"/>
      <sheetData sheetId="4" refreshError="1"/>
      <sheetData sheetId="5" refreshError="1">
        <row r="2">
          <cell r="C2">
            <v>91</v>
          </cell>
          <cell r="D2">
            <v>2168</v>
          </cell>
        </row>
        <row r="3">
          <cell r="A3" t="str">
            <v>Academic Medical Center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ute Profile"/>
      <sheetName val="Acute Cohort Profile"/>
      <sheetName val="Shriners"/>
      <sheetName val="Hospital Selector"/>
      <sheetName val="Static Data"/>
      <sheetName val="Narrative"/>
      <sheetName val="At A Glance"/>
      <sheetName val="AAG Beds and Occ"/>
      <sheetName val="AAG Beds and Occ 2015 1-4-17"/>
      <sheetName val="AAG &amp; Occ 2015 1-17-17 No chang"/>
      <sheetName val="AAG Beds and Occ 2015 10-20-16"/>
      <sheetName val="Hosp Size Cmts"/>
      <sheetName val="Hosp Size Cmts 2015 1-4-17"/>
      <sheetName val="Hosp Size Cmts 2015"/>
      <sheetName val="AAG IP vs OP GPSR 2015"/>
      <sheetName val="AAG In vs OP GPSR"/>
      <sheetName val="RP Report"/>
      <sheetName val="RP Report 2015"/>
      <sheetName val="FY10-13 Financial Performance"/>
      <sheetName val="FY14 Financial Performance"/>
      <sheetName val="Mercy Athol Morton from 2014"/>
      <sheetName val="FY11-15 Financial Performance"/>
      <sheetName val="Payer Mix"/>
      <sheetName val="Payer Mix 2015"/>
      <sheetName val="Communities"/>
      <sheetName val="Communities 2015"/>
      <sheetName val="Quality - EED"/>
      <sheetName val="Quality - EED 2015"/>
      <sheetName val="Quality"/>
      <sheetName val="Quality 2015"/>
      <sheetName val="IP Discharges"/>
      <sheetName val="IP Discharges FY 11-15"/>
      <sheetName val="IP Discharges 2015"/>
      <sheetName val="OP and ER Visits"/>
      <sheetName val="OP and ER Visits FY 11-15"/>
      <sheetName val="OP and ER Visits 2015"/>
      <sheetName val="Casemix"/>
      <sheetName val="Casemix 2015"/>
      <sheetName val="IP Rev per CMAD"/>
      <sheetName val="IP Rev per CMAD 2015"/>
      <sheetName val="OP Revenue"/>
      <sheetName val="OP Revenue FY 11-15"/>
      <sheetName val="OP Revenue 2015"/>
      <sheetName val="Adjust Cost Per CMAD"/>
      <sheetName val="Adjust Cost per CMAD 2015"/>
      <sheetName val="NonComp FAA"/>
      <sheetName val="Noncomp FAA FY11-14 1-13-17"/>
      <sheetName val="NonComp Calc"/>
      <sheetName val="Top DRGs"/>
      <sheetName val="Comp Costs 2015"/>
      <sheetName val="Top DRGs 2015"/>
      <sheetName val="DRG short desc"/>
      <sheetName val="SOI CMI by Cohort"/>
      <sheetName val="DRG by Cohort"/>
      <sheetName val="DRG by Cohort 2015"/>
      <sheetName val="Top 30 by Cohort"/>
      <sheetName val="Top 30 by Cohort old"/>
      <sheetName val="2015 DRG Count"/>
      <sheetName val="Avg Length of Stay"/>
      <sheetName val="DSH calc 1-19-17"/>
      <sheetName val="DSH calc 1-5-17"/>
      <sheetName val="DSH calc"/>
      <sheetName val="DSH Summary 1-19-17"/>
      <sheetName val="DSH Summary 1-5-17"/>
      <sheetName val="DSH Summary"/>
      <sheetName val="HPP calc 1-19-17"/>
      <sheetName val="HPP calc 1-5-17"/>
      <sheetName val="HPP calc"/>
      <sheetName val="HPP Summary 1-19-17"/>
      <sheetName val="HPP Summary 1-5-17"/>
      <sheetName val="HPP Summary"/>
      <sheetName val="Readmission Rates FY11-15"/>
      <sheetName val="CMI Quintiles"/>
      <sheetName val="Top 3 Payers"/>
      <sheetName val="2015 Math Check"/>
    </sheetNames>
    <sheetDataSet>
      <sheetData sheetId="0" refreshError="1"/>
      <sheetData sheetId="1" refreshError="1"/>
      <sheetData sheetId="2" refreshError="1"/>
      <sheetData sheetId="3" refreshError="1">
        <row r="2">
          <cell r="C2">
            <v>41</v>
          </cell>
          <cell r="D2">
            <v>2114</v>
          </cell>
        </row>
        <row r="3">
          <cell r="A3" t="str">
            <v>Community Hospital</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spital Profile"/>
      <sheetName val="Hospital Selector and Graphs"/>
      <sheetName val="Static Data"/>
      <sheetName val="Narrative"/>
      <sheetName val="At a Glance"/>
      <sheetName val="AAG Beds and Occ"/>
      <sheetName val="AAG In vs OP GPSR"/>
      <sheetName val="Top DRGs"/>
      <sheetName val="Communities"/>
      <sheetName val="Payer Mix"/>
      <sheetName val="RP Report"/>
      <sheetName val="OP and ER Visits"/>
      <sheetName val="IP Discharges"/>
      <sheetName val="IP Rev Per CMAD"/>
      <sheetName val="OP Revenue"/>
      <sheetName val="Cost Per CMAD (Full)"/>
      <sheetName val="Adjust Cost Per CMAD"/>
      <sheetName val="Financial Performance"/>
      <sheetName val="FP Table"/>
      <sheetName val="DRG short desc"/>
      <sheetName val="CaseMix"/>
      <sheetName val="NonComp FAA"/>
      <sheetName val="Non-Comp Calc"/>
      <sheetName val="Special Public Funding"/>
      <sheetName val="DataVal"/>
      <sheetName val="Ad. Comp DataVal"/>
    </sheetNames>
    <sheetDataSet>
      <sheetData sheetId="0"/>
      <sheetData sheetId="1">
        <row r="2">
          <cell r="E2">
            <v>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8">
          <cell r="B8">
            <v>2006</v>
          </cell>
        </row>
      </sheetData>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0"/>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8E6351-4008-40B3-86DD-7FB457EAACC5}" name="Table2" displayName="Table2" ref="A1:X63" totalsRowShown="0" headerRowDxfId="76" dataDxfId="74" headerRowBorderDxfId="75" tableBorderDxfId="73" totalsRowBorderDxfId="72">
  <autoFilter ref="A1:X63" xr:uid="{5C8E6351-4008-40B3-86DD-7FB457EAACC5}"/>
  <tableColumns count="24">
    <tableColumn id="1" xr3:uid="{99324831-F333-46CB-97D5-6D4798ECD1E6}" name="Hospital {CHECK ANNUALLY}" dataDxfId="71"/>
    <tableColumn id="2" xr3:uid="{30CCB498-E265-4BE7-900C-D65A7DEE0AB3}" name="ORGID " dataDxfId="70"/>
    <tableColumn id="3" xr3:uid="{3049A0D2-3CED-487C-AC36-DE159C53529B}" name="FACID " dataDxfId="69"/>
    <tableColumn id="4" xr3:uid="{E1C2C886-16F1-4350-9843-A4376FD38189}" name="ORGID 2" dataDxfId="68"/>
    <tableColumn id="5" xr3:uid="{4279C9F5-5A6F-4286-9F92-3058C209AD61}" name="Cohort {UPDATE ANNUALLY}" dataDxfId="67"/>
    <tableColumn id="6" xr3:uid="{D564CB3E-1C65-47EB-82C5-940644DEEF91}" name="City/State {DOUBLE CHECK for  mergers/closures}" dataDxfId="66"/>
    <tableColumn id="7" xr3:uid="{622BE64A-158B-4FA3-A05E-4D6E0BCBF7C0}" name="County" dataDxfId="65"/>
    <tableColumn id="8" xr3:uid="{E0900609-7C22-4BC2-BC5A-A2A19D5AA587}" name="Region" dataDxfId="64"/>
    <tableColumn id="9" xr3:uid="{8782E5E2-8D46-4908-85CE-3714F52748A7}" name="Trauma Designation" dataDxfId="63"/>
    <tableColumn id="10" xr3:uid="{70A620B3-16E4-4DD7-8C3C-56B4AA15ECA4}" name="Adult Trauma  " dataDxfId="62"/>
    <tableColumn id="11" xr3:uid="{3C0A6620-EEA6-4F68-A09A-C7192E71769D}" name="Pedi Trauma " dataDxfId="61"/>
    <tableColumn id="12" xr3:uid="{786C6A70-A8AA-4BA9-B29C-09307EC3B9AD}" name="Multi-System Hospital  {CONFIRM ANNUALLY}" dataDxfId="60"/>
    <tableColumn id="13" xr3:uid="{3628265C-CB9C-4D88-BC91-9EA571DCBA5C}" name="Multi or Single {CONFIRM ANNUALLY}" dataDxfId="59"/>
    <tableColumn id="14" xr3:uid="{A3F7D466-1A4C-49ED-9EE1-BE2BC2E17FCB}" name="Ownership Change {CONFIRM ANNUALLY}" dataDxfId="58"/>
    <tableColumn id="15" xr3:uid="{18A24ABF-E3CE-4C4F-8566-4D1369C63490}" name="Tax Status " dataDxfId="57"/>
    <tableColumn id="16" xr3:uid="{6C3717A9-CBCA-445F-89D9-2022D895BA92}" name="Name" dataDxfId="56"/>
    <tableColumn id="17" xr3:uid="{3AC8B5A3-A198-40B5-939C-E5E0BB6947A9}" name="Spec Pub Funding" dataDxfId="55"/>
    <tableColumn id="18" xr3:uid="{6CCCAFE5-3707-455D-B947-492F91426CDC}" name="SPF commas" dataDxfId="54"/>
    <tableColumn id="19" xr3:uid="{4D2AFB56-645D-47C4-8A76-7CBDABD39C9E}" name="SPF commas3" dataDxfId="53"/>
    <tableColumn id="20" xr3:uid="{FED39EFF-6F14-4B94-8565-848190BC13F4}" name="FYE" dataDxfId="52"/>
    <tableColumn id="21" xr3:uid="{74EBA9AC-9250-43D7-9D8C-53C2F9A04F0E}" name="Address" dataDxfId="51"/>
    <tableColumn id="22" xr3:uid="{5F4AB56F-6BC2-406A-A9E8-961D4CC8048C}" name="Latitude" dataDxfId="50"/>
    <tableColumn id="23" xr3:uid="{FCBD026A-3FBF-47A2-BD3A-E3C736B76A89}" name="Longitude" dataDxfId="49"/>
    <tableColumn id="24" xr3:uid="{2792B572-5131-4B1A-983C-73C5C1B8AC16}" name="System Name" dataDxfId="48"/>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3596AAB-4C51-4893-949E-FF62C83C6EAD}" name="Static_Data3" displayName="Static_Data3" ref="A1:L39" totalsRowShown="0" headerRowDxfId="47" dataDxfId="46">
  <autoFilter ref="A1:L39" xr:uid="{E3596AAB-4C51-4893-949E-FF62C83C6EAD}"/>
  <sortState xmlns:xlrd2="http://schemas.microsoft.com/office/spreadsheetml/2017/richdata2" ref="A2:L39">
    <sortCondition ref="A1:A39"/>
  </sortState>
  <tableColumns count="12">
    <tableColumn id="1" xr3:uid="{00E98286-1884-483A-A9EB-D028E64290BF}" name="Hospital " dataDxfId="45"/>
    <tableColumn id="2" xr3:uid="{9E492A23-2A7F-460D-A341-96A9FEDD2BB0}" name="FACID " dataDxfId="44"/>
    <tableColumn id="3" xr3:uid="{3AB4B163-7BA7-4B90-AB5C-C7C5EA6E4A2B}" name="Org ID" dataDxfId="43"/>
    <tableColumn id="4" xr3:uid="{04664308-0803-4183-8998-66A6E4EC093A}" name="Type" dataDxfId="42"/>
    <tableColumn id="5" xr3:uid="{B3D0AE5D-722D-4E8C-84C9-016970B04C15}" name="City/State" dataDxfId="41"/>
    <tableColumn id="6" xr3:uid="{1813888D-50A0-4239-8478-2897A6B1CF60}" name="County" dataDxfId="40"/>
    <tableColumn id="7" xr3:uid="{3C1E2741-E6EB-4FCF-8316-0E3682311726}" name="Region" dataDxfId="39"/>
    <tableColumn id="8" xr3:uid="{27C940B1-9656-42EB-9673-FC0A43E2E230}" name="Larger Region" dataDxfId="38"/>
    <tableColumn id="9" xr3:uid="{E7910DD9-8FB3-4414-A944-C60A711712A6}" name="Parent Company" dataDxfId="37"/>
    <tableColumn id="10" xr3:uid="{A1E7C420-0371-4840-8B8F-EB372138C3C1}" name="Tax Status " dataDxfId="36"/>
    <tableColumn id="12" xr3:uid="{860CE941-440B-4A25-9759-A0D515955277}" name="Fiscal Year End" dataDxfId="35"/>
    <tableColumn id="11" xr3:uid="{BA9C99CE-C69B-4721-9FD7-3A5DD928D7B4}" name="Change in Ownership (FY18-FY22)" dataDxfId="3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A1665E5-A432-44F7-B90A-D01AB71EA003}" name="SRP_Merge" displayName="SRP_Merge" ref="A1:I61" totalsRowShown="0" headerRowDxfId="33" headerRowBorderDxfId="32" tableBorderDxfId="31">
  <autoFilter ref="A1:I61" xr:uid="{FA1665E5-A432-44F7-B90A-D01AB71EA003}"/>
  <sortState xmlns:xlrd2="http://schemas.microsoft.com/office/spreadsheetml/2017/richdata2" ref="A2:I61">
    <sortCondition ref="B1:B61"/>
  </sortState>
  <tableColumns count="9">
    <tableColumn id="26" xr3:uid="{B41A8BAB-C61D-4C3F-8580-DAAF1561081C}" name="Data Year"/>
    <tableColumn id="27" xr3:uid="{CA76C518-9935-4DA1-AEB4-39B3D6A78F9B}" name="Hospital"/>
    <tableColumn id="28" xr3:uid="{EE943DE8-BAB2-4939-AAE7-169D7C5BBFD5}" name="Hospital OrgID"/>
    <tableColumn id="19" xr3:uid="{977B9D49-1409-44AB-99FE-0DED40542AE1}" name="Hospital Cohort" dataDxfId="30"/>
    <tableColumn id="29" xr3:uid="{98A5F40D-7D75-4AF6-83B0-C6391570BB9A}" name="Hospital System"/>
    <tableColumn id="30" xr3:uid="{AEF10675-7037-4FFE-83A0-E128E75C0AF1}" name="Insurance Category"/>
    <tableColumn id="31" xr3:uid="{281B8733-210B-4F4F-964B-C61AC6E1164C}" name="Statewide (Cross-Payer) RP"/>
    <tableColumn id="1" xr3:uid="{541ACA9C-5713-4C6F-847E-0A2ECCB0FEA2}" name="Cohort Median SRP" dataCellStyle="Percent"/>
    <tableColumn id="32" xr3:uid="{B2203BEB-3446-49E4-BFB7-03DA2B52A5E8}" name="Percent of Statewide Payments" dataDxfId="29" dataCellStyle="Percent"/>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5C8C365-A717-4FBF-B53C-1344C370FE18}" name="Table1" displayName="Table1" ref="A1:B360" totalsRowShown="0" headerRowDxfId="28" dataDxfId="26" headerRowBorderDxfId="27" tableBorderDxfId="25">
  <autoFilter ref="A1:B360" xr:uid="{75C8C365-A717-4FBF-B53C-1344C370FE18}"/>
  <tableColumns count="2">
    <tableColumn id="1" xr3:uid="{E74B4EF5-A725-4D6F-B45D-BD1201F4681F}" name="DESCRIPTION " dataDxfId="24"/>
    <tableColumn id="2" xr3:uid="{341E5A3A-EE51-4BFE-A8F2-716E05A7F078}" name="Short Name" dataDxfId="23"/>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mass.gov/info-details/trauma-hospital-destinations" TargetMode="External"/></Relationships>
</file>

<file path=xl/worksheets/_rels/sheet2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2.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mass.gov/info-details/trauma-hospital-destination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Q19"/>
  <sheetViews>
    <sheetView tabSelected="1" zoomScaleNormal="100" workbookViewId="0">
      <selection activeCell="P3" sqref="P3"/>
    </sheetView>
  </sheetViews>
  <sheetFormatPr defaultColWidth="9.44140625" defaultRowHeight="14.4" x14ac:dyDescent="0.3"/>
  <cols>
    <col min="1" max="16384" width="9.44140625" style="21"/>
  </cols>
  <sheetData>
    <row r="19" spans="17:17" x14ac:dyDescent="0.3">
      <c r="Q19"/>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64563-5B06-4E2E-9F2B-A732AEE85F44}">
  <sheetPr>
    <tabColor theme="6" tint="0.39997558519241921"/>
  </sheetPr>
  <dimension ref="A1:AH71"/>
  <sheetViews>
    <sheetView zoomScaleNormal="100" workbookViewId="0">
      <pane xSplit="4" ySplit="4" topLeftCell="E5" activePane="bottomRight" state="frozen"/>
      <selection pane="topRight" activeCell="D1" sqref="D1"/>
      <selection pane="bottomLeft" activeCell="A4" sqref="A4"/>
      <selection pane="bottomRight"/>
    </sheetView>
  </sheetViews>
  <sheetFormatPr defaultColWidth="9.44140625" defaultRowHeight="13.8" x14ac:dyDescent="0.25"/>
  <cols>
    <col min="1" max="1" width="37.5546875" style="2" customWidth="1"/>
    <col min="2" max="2" width="9.44140625" style="4" customWidth="1"/>
    <col min="3" max="3" width="36.44140625" style="3" customWidth="1"/>
    <col min="4" max="4" width="39.44140625" style="2" customWidth="1"/>
    <col min="5" max="33" width="18.5546875" style="3" customWidth="1"/>
    <col min="34" max="34" width="15.44140625" style="3" customWidth="1"/>
    <col min="35" max="16384" width="9.44140625" style="3"/>
  </cols>
  <sheetData>
    <row r="1" spans="1:34" x14ac:dyDescent="0.25">
      <c r="A1" s="1" t="s">
        <v>82</v>
      </c>
      <c r="D1" s="30"/>
    </row>
    <row r="2" spans="1:34" s="144" customFormat="1" ht="34.049999999999997" customHeight="1" thickBot="1" x14ac:dyDescent="0.3">
      <c r="A2" s="146" t="s">
        <v>113</v>
      </c>
      <c r="B2" s="145"/>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row>
    <row r="3" spans="1:34" ht="14.4" thickBot="1" x14ac:dyDescent="0.3">
      <c r="C3" s="144"/>
      <c r="D3" s="144"/>
      <c r="E3" s="385" t="s">
        <v>114</v>
      </c>
      <c r="F3" s="385"/>
      <c r="G3" s="385"/>
      <c r="H3" s="385"/>
      <c r="I3" s="385"/>
      <c r="J3" s="385" t="s">
        <v>40</v>
      </c>
      <c r="K3" s="385"/>
      <c r="L3" s="385"/>
      <c r="M3" s="385"/>
      <c r="N3" s="385"/>
      <c r="O3" s="385" t="s">
        <v>115</v>
      </c>
      <c r="P3" s="385"/>
      <c r="Q3" s="385"/>
      <c r="R3" s="385"/>
      <c r="S3" s="385"/>
      <c r="T3" s="385" t="s">
        <v>41</v>
      </c>
      <c r="U3" s="385"/>
      <c r="V3" s="385"/>
      <c r="W3" s="385"/>
      <c r="X3" s="385"/>
      <c r="Y3" s="385" t="s">
        <v>42</v>
      </c>
      <c r="Z3" s="385"/>
      <c r="AA3" s="385"/>
      <c r="AB3" s="385"/>
      <c r="AC3" s="385"/>
      <c r="AD3" s="385" t="s">
        <v>43</v>
      </c>
      <c r="AE3" s="385"/>
      <c r="AF3" s="385"/>
      <c r="AG3" s="385"/>
      <c r="AH3" s="385"/>
    </row>
    <row r="4" spans="1:34" ht="14.4" thickBot="1" x14ac:dyDescent="0.3">
      <c r="A4" s="1" t="s">
        <v>108</v>
      </c>
      <c r="B4" s="14" t="s">
        <v>109</v>
      </c>
      <c r="C4" s="15" t="s">
        <v>12</v>
      </c>
      <c r="D4" s="1" t="s">
        <v>7</v>
      </c>
      <c r="E4" s="163" t="s">
        <v>2631</v>
      </c>
      <c r="F4" s="163" t="s">
        <v>2737</v>
      </c>
      <c r="G4" s="163" t="s">
        <v>2738</v>
      </c>
      <c r="H4" s="163" t="s">
        <v>2736</v>
      </c>
      <c r="I4" s="163" t="s">
        <v>2735</v>
      </c>
      <c r="J4" s="163" t="s">
        <v>2631</v>
      </c>
      <c r="K4" s="163" t="s">
        <v>2737</v>
      </c>
      <c r="L4" s="163" t="s">
        <v>2738</v>
      </c>
      <c r="M4" s="163" t="s">
        <v>2736</v>
      </c>
      <c r="N4" s="163" t="s">
        <v>2735</v>
      </c>
      <c r="O4" s="163" t="s">
        <v>2631</v>
      </c>
      <c r="P4" s="163" t="s">
        <v>2737</v>
      </c>
      <c r="Q4" s="163" t="s">
        <v>2738</v>
      </c>
      <c r="R4" s="163" t="s">
        <v>2736</v>
      </c>
      <c r="S4" s="163" t="s">
        <v>2735</v>
      </c>
      <c r="T4" s="163" t="s">
        <v>2631</v>
      </c>
      <c r="U4" s="163" t="s">
        <v>2737</v>
      </c>
      <c r="V4" s="163" t="s">
        <v>2738</v>
      </c>
      <c r="W4" s="163" t="s">
        <v>2736</v>
      </c>
      <c r="X4" s="163" t="s">
        <v>2735</v>
      </c>
      <c r="Y4" s="163" t="s">
        <v>2631</v>
      </c>
      <c r="Z4" s="163" t="s">
        <v>2737</v>
      </c>
      <c r="AA4" s="163" t="s">
        <v>2738</v>
      </c>
      <c r="AB4" s="163" t="s">
        <v>2736</v>
      </c>
      <c r="AC4" s="163" t="s">
        <v>2735</v>
      </c>
      <c r="AD4" s="163" t="s">
        <v>2631</v>
      </c>
      <c r="AE4" s="163" t="s">
        <v>2737</v>
      </c>
      <c r="AF4" s="163" t="s">
        <v>2738</v>
      </c>
      <c r="AG4" s="163" t="s">
        <v>2736</v>
      </c>
      <c r="AH4" s="163" t="s">
        <v>2735</v>
      </c>
    </row>
    <row r="5" spans="1:34" x14ac:dyDescent="0.25">
      <c r="A5" s="2" t="s">
        <v>713</v>
      </c>
      <c r="B5" s="2">
        <v>1</v>
      </c>
      <c r="C5" s="3" t="s">
        <v>1524</v>
      </c>
      <c r="D5" s="2" t="s">
        <v>1553</v>
      </c>
      <c r="E5" s="110">
        <v>33545675</v>
      </c>
      <c r="F5" s="7">
        <v>20975000</v>
      </c>
      <c r="G5" s="7">
        <v>8684000</v>
      </c>
      <c r="H5" s="7">
        <v>26643000</v>
      </c>
      <c r="I5" s="7">
        <v>39462000</v>
      </c>
      <c r="J5" s="44">
        <v>2.1</v>
      </c>
      <c r="K5" s="44">
        <v>3.5</v>
      </c>
      <c r="L5" s="44">
        <v>1.6</v>
      </c>
      <c r="M5" s="44">
        <v>1.6</v>
      </c>
      <c r="N5" s="44">
        <v>1.3</v>
      </c>
      <c r="O5" s="44">
        <v>3.7</v>
      </c>
      <c r="P5" s="44">
        <v>5.7</v>
      </c>
      <c r="Q5" s="44">
        <v>-0.1</v>
      </c>
      <c r="R5" s="44">
        <v>4.4000000000000004</v>
      </c>
      <c r="S5" s="44">
        <v>-4.5999999999999996</v>
      </c>
      <c r="T5" s="42">
        <v>0.17899999999999999</v>
      </c>
      <c r="U5" s="42">
        <v>0.28199999999999997</v>
      </c>
      <c r="V5" s="42">
        <v>-1.2E-2</v>
      </c>
      <c r="W5" s="42">
        <v>0.121</v>
      </c>
      <c r="X5" s="42">
        <v>-0.16300000000000001</v>
      </c>
      <c r="Y5" s="42">
        <v>0.38100000000000001</v>
      </c>
      <c r="Z5" s="42">
        <v>0.22700000000000001</v>
      </c>
      <c r="AA5" s="42">
        <v>8.3000000000000004E-2</v>
      </c>
      <c r="AB5" s="42">
        <v>0.23100000000000001</v>
      </c>
      <c r="AC5" s="42">
        <v>0.34300000000000003</v>
      </c>
      <c r="AD5" s="59">
        <v>20</v>
      </c>
      <c r="AE5" s="59">
        <v>0</v>
      </c>
      <c r="AF5" s="59">
        <v>0</v>
      </c>
      <c r="AG5" s="59">
        <v>3</v>
      </c>
      <c r="AH5" s="59">
        <v>4</v>
      </c>
    </row>
    <row r="6" spans="1:34" x14ac:dyDescent="0.25">
      <c r="A6" s="2" t="s">
        <v>930</v>
      </c>
      <c r="B6" s="2">
        <v>2</v>
      </c>
      <c r="C6" s="3" t="s">
        <v>1533</v>
      </c>
      <c r="D6" s="2" t="s">
        <v>1520</v>
      </c>
      <c r="E6" s="110">
        <v>8170160</v>
      </c>
      <c r="F6" s="7">
        <v>9263169</v>
      </c>
      <c r="G6" s="7">
        <v>22016678</v>
      </c>
      <c r="H6" s="7">
        <v>14473764</v>
      </c>
      <c r="I6" s="7">
        <v>-531044</v>
      </c>
      <c r="J6" s="44">
        <v>0.9</v>
      </c>
      <c r="K6" s="44">
        <v>0.8</v>
      </c>
      <c r="L6" s="44">
        <v>2</v>
      </c>
      <c r="M6" s="44">
        <v>0.7</v>
      </c>
      <c r="N6" s="44">
        <v>0.2</v>
      </c>
      <c r="O6" s="44">
        <v>2.7</v>
      </c>
      <c r="P6" s="44">
        <v>2.4</v>
      </c>
      <c r="Q6" s="44">
        <v>21.5</v>
      </c>
      <c r="R6" s="44">
        <v>8.1</v>
      </c>
      <c r="S6" s="44">
        <v>-28.6</v>
      </c>
      <c r="T6" s="42">
        <v>0.13300000000000001</v>
      </c>
      <c r="U6" s="42">
        <v>8.4000000000000005E-2</v>
      </c>
      <c r="V6" s="42">
        <v>0.29899999999999999</v>
      </c>
      <c r="W6" s="42">
        <v>6.4000000000000001E-2</v>
      </c>
      <c r="X6" s="42">
        <v>-0.20899999999999999</v>
      </c>
      <c r="Y6" s="42">
        <v>0.34399999999999997</v>
      </c>
      <c r="Z6" s="42">
        <v>0.36599999999999999</v>
      </c>
      <c r="AA6" s="42">
        <v>0.60499999999999998</v>
      </c>
      <c r="AB6" s="42">
        <v>0.48299999999999998</v>
      </c>
      <c r="AC6" s="42">
        <v>-2.1000000000000001E-2</v>
      </c>
      <c r="AD6" s="59">
        <v>14</v>
      </c>
      <c r="AE6" s="59">
        <v>17</v>
      </c>
      <c r="AF6" s="59">
        <v>17</v>
      </c>
      <c r="AG6" s="59">
        <v>18</v>
      </c>
      <c r="AH6" s="59">
        <v>19</v>
      </c>
    </row>
    <row r="7" spans="1:34" x14ac:dyDescent="0.25">
      <c r="A7" s="2" t="s">
        <v>715</v>
      </c>
      <c r="B7" s="2">
        <v>5</v>
      </c>
      <c r="C7" s="3" t="s">
        <v>1536</v>
      </c>
      <c r="D7" s="2" t="s">
        <v>1520</v>
      </c>
      <c r="E7" s="110">
        <v>53212000</v>
      </c>
      <c r="F7" s="7">
        <v>46180000</v>
      </c>
      <c r="G7" s="7">
        <v>42633000</v>
      </c>
      <c r="H7" s="7">
        <v>52439000</v>
      </c>
      <c r="I7" s="7">
        <v>39875000</v>
      </c>
      <c r="J7" s="44">
        <v>1.7</v>
      </c>
      <c r="K7" s="44">
        <v>1.7</v>
      </c>
      <c r="L7" s="44">
        <v>1.3</v>
      </c>
      <c r="M7" s="44">
        <v>1.1000000000000001</v>
      </c>
      <c r="N7" s="44">
        <v>1</v>
      </c>
      <c r="O7" s="44">
        <v>3.9</v>
      </c>
      <c r="P7" s="44">
        <v>4</v>
      </c>
      <c r="Q7" s="44">
        <v>2.2999999999999998</v>
      </c>
      <c r="R7" s="44">
        <v>2.2999999999999998</v>
      </c>
      <c r="S7" s="44">
        <v>-1.6</v>
      </c>
      <c r="T7" s="42">
        <v>0.17399999999999999</v>
      </c>
      <c r="U7" s="42">
        <v>0.182</v>
      </c>
      <c r="V7" s="42">
        <v>6.9000000000000006E-2</v>
      </c>
      <c r="W7" s="42">
        <v>7.5999999999999998E-2</v>
      </c>
      <c r="X7" s="42">
        <v>-0.108</v>
      </c>
      <c r="Y7" s="42">
        <v>0.57399999999999995</v>
      </c>
      <c r="Z7" s="42">
        <v>0.505</v>
      </c>
      <c r="AA7" s="42">
        <v>0.39100000000000001</v>
      </c>
      <c r="AB7" s="42">
        <v>0.50900000000000001</v>
      </c>
      <c r="AC7" s="42">
        <v>0.498</v>
      </c>
      <c r="AD7" s="59">
        <v>17</v>
      </c>
      <c r="AE7" s="59">
        <v>19</v>
      </c>
      <c r="AF7" s="59">
        <v>20</v>
      </c>
      <c r="AG7" s="59">
        <v>21</v>
      </c>
      <c r="AH7" s="59">
        <v>23</v>
      </c>
    </row>
    <row r="8" spans="1:34" x14ac:dyDescent="0.25">
      <c r="A8" s="2" t="s">
        <v>716</v>
      </c>
      <c r="B8" s="2">
        <v>4</v>
      </c>
      <c r="C8" s="3" t="s">
        <v>1536</v>
      </c>
      <c r="D8" s="2" t="s">
        <v>1538</v>
      </c>
      <c r="E8" s="110">
        <v>827683000</v>
      </c>
      <c r="F8" s="7">
        <v>839037000</v>
      </c>
      <c r="G8" s="7">
        <v>856433000</v>
      </c>
      <c r="H8" s="7">
        <v>1071277000</v>
      </c>
      <c r="I8" s="7">
        <v>792811000</v>
      </c>
      <c r="J8" s="44">
        <v>3.5</v>
      </c>
      <c r="K8" s="44">
        <v>3.8</v>
      </c>
      <c r="L8" s="44">
        <v>2.2999999999999998</v>
      </c>
      <c r="M8" s="44">
        <v>2.6</v>
      </c>
      <c r="N8" s="44">
        <v>2.6</v>
      </c>
      <c r="O8" s="44">
        <v>7.1</v>
      </c>
      <c r="P8" s="44">
        <v>8.1</v>
      </c>
      <c r="Q8" s="44">
        <v>5.9</v>
      </c>
      <c r="R8" s="44">
        <v>5.8</v>
      </c>
      <c r="S8" s="44">
        <v>-4.3</v>
      </c>
      <c r="T8" s="42">
        <v>0.30599999999999999</v>
      </c>
      <c r="U8" s="42">
        <v>0.36199999999999999</v>
      </c>
      <c r="V8" s="42">
        <v>0.16400000000000001</v>
      </c>
      <c r="W8" s="42">
        <v>0.313</v>
      </c>
      <c r="X8" s="42">
        <v>-0.14899999999999999</v>
      </c>
      <c r="Y8" s="42">
        <v>0.60699999999999998</v>
      </c>
      <c r="Z8" s="42">
        <v>0.59499999999999997</v>
      </c>
      <c r="AA8" s="42">
        <v>0.45800000000000002</v>
      </c>
      <c r="AB8" s="42">
        <v>0.55400000000000005</v>
      </c>
      <c r="AC8" s="42">
        <v>0.51200000000000001</v>
      </c>
      <c r="AD8" s="59">
        <v>16</v>
      </c>
      <c r="AE8" s="59">
        <v>17</v>
      </c>
      <c r="AF8" s="59">
        <v>18</v>
      </c>
      <c r="AG8" s="59">
        <v>20</v>
      </c>
      <c r="AH8" s="59">
        <v>18</v>
      </c>
    </row>
    <row r="9" spans="1:34" x14ac:dyDescent="0.25">
      <c r="A9" s="2" t="s">
        <v>717</v>
      </c>
      <c r="B9" s="2">
        <v>106</v>
      </c>
      <c r="C9" s="3" t="s">
        <v>1536</v>
      </c>
      <c r="D9" s="2" t="s">
        <v>1520</v>
      </c>
      <c r="E9" s="110">
        <v>16772000</v>
      </c>
      <c r="F9" s="7">
        <v>14660000</v>
      </c>
      <c r="G9" s="7">
        <v>25179000</v>
      </c>
      <c r="H9" s="7">
        <v>30773000</v>
      </c>
      <c r="I9" s="7">
        <v>20756000</v>
      </c>
      <c r="J9" s="44">
        <v>0.4</v>
      </c>
      <c r="K9" s="44">
        <v>0.3</v>
      </c>
      <c r="L9" s="44">
        <v>0.7</v>
      </c>
      <c r="M9" s="44">
        <v>1</v>
      </c>
      <c r="N9" s="44">
        <v>0.7</v>
      </c>
      <c r="O9" s="44">
        <v>6.2</v>
      </c>
      <c r="P9" s="44">
        <v>-9.1999999999999993</v>
      </c>
      <c r="Q9" s="44">
        <v>-10.199999999999999</v>
      </c>
      <c r="R9" s="44">
        <v>14</v>
      </c>
      <c r="S9" s="44">
        <v>-7.9</v>
      </c>
      <c r="T9" s="42">
        <v>0.17799999999999999</v>
      </c>
      <c r="U9" s="42">
        <v>-0.19500000000000001</v>
      </c>
      <c r="V9" s="42">
        <v>-0.23499999999999999</v>
      </c>
      <c r="W9" s="42">
        <v>0.224</v>
      </c>
      <c r="X9" s="42">
        <v>-0.14599999999999999</v>
      </c>
      <c r="Y9" s="42">
        <v>0.40899999999999997</v>
      </c>
      <c r="Z9" s="42">
        <v>0.30199999999999999</v>
      </c>
      <c r="AA9" s="42">
        <v>0.47199999999999998</v>
      </c>
      <c r="AB9" s="42">
        <v>0.55400000000000005</v>
      </c>
      <c r="AC9" s="42">
        <v>0.52400000000000002</v>
      </c>
      <c r="AD9" s="59">
        <v>21</v>
      </c>
      <c r="AE9" s="59">
        <v>16</v>
      </c>
      <c r="AF9" s="59">
        <v>14</v>
      </c>
      <c r="AG9" s="59">
        <v>14</v>
      </c>
      <c r="AH9" s="59">
        <v>15</v>
      </c>
    </row>
    <row r="10" spans="1:34" x14ac:dyDescent="0.25">
      <c r="A10" s="2" t="s">
        <v>718</v>
      </c>
      <c r="B10" s="2">
        <v>14495</v>
      </c>
      <c r="C10" s="3" t="s">
        <v>1536</v>
      </c>
      <c r="D10" s="2" t="s">
        <v>1520</v>
      </c>
      <c r="E10" s="110">
        <v>50235000</v>
      </c>
      <c r="F10" s="7">
        <v>42903000</v>
      </c>
      <c r="G10" s="7">
        <v>38609000</v>
      </c>
      <c r="H10" s="7">
        <v>43752000</v>
      </c>
      <c r="I10" s="7">
        <v>25710000</v>
      </c>
      <c r="J10" s="44">
        <v>1.2</v>
      </c>
      <c r="K10" s="44">
        <v>1.1000000000000001</v>
      </c>
      <c r="L10" s="44">
        <v>1</v>
      </c>
      <c r="M10" s="44">
        <v>1.1000000000000001</v>
      </c>
      <c r="N10" s="44">
        <v>0.8</v>
      </c>
      <c r="O10" s="44">
        <v>1.9</v>
      </c>
      <c r="P10" s="44">
        <v>0.6</v>
      </c>
      <c r="Q10" s="44">
        <v>-0.1</v>
      </c>
      <c r="R10" s="44">
        <v>3.9</v>
      </c>
      <c r="S10" s="44">
        <v>-3.8</v>
      </c>
      <c r="T10" s="42">
        <v>3.1E-2</v>
      </c>
      <c r="U10" s="42">
        <v>4.0000000000000001E-3</v>
      </c>
      <c r="V10" s="42">
        <v>-1.7000000000000001E-2</v>
      </c>
      <c r="W10" s="42">
        <v>0.10299999999999999</v>
      </c>
      <c r="X10" s="42">
        <v>-0.13200000000000001</v>
      </c>
      <c r="Y10" s="42">
        <v>0.47899999999999998</v>
      </c>
      <c r="Z10" s="42">
        <v>0.438</v>
      </c>
      <c r="AA10" s="42">
        <v>0.36699999999999999</v>
      </c>
      <c r="AB10" s="42">
        <v>0.41899999999999998</v>
      </c>
      <c r="AC10" s="42">
        <v>0.311</v>
      </c>
      <c r="AD10" s="59">
        <v>8</v>
      </c>
      <c r="AE10" s="59">
        <v>8</v>
      </c>
      <c r="AF10" s="59">
        <v>10</v>
      </c>
      <c r="AG10" s="59">
        <v>11</v>
      </c>
      <c r="AH10" s="59">
        <v>13</v>
      </c>
    </row>
    <row r="11" spans="1:34" x14ac:dyDescent="0.25">
      <c r="A11" s="2" t="s">
        <v>719</v>
      </c>
      <c r="B11" s="2">
        <v>6309</v>
      </c>
      <c r="C11" s="3" t="s">
        <v>1550</v>
      </c>
      <c r="D11" s="2" t="s">
        <v>1520</v>
      </c>
      <c r="E11" s="110">
        <v>440038511</v>
      </c>
      <c r="F11" s="7">
        <v>461087309</v>
      </c>
      <c r="G11" s="7">
        <v>457178523</v>
      </c>
      <c r="H11" s="7">
        <v>540856004</v>
      </c>
      <c r="I11" s="7">
        <v>498851513</v>
      </c>
      <c r="J11" s="44">
        <v>1.4</v>
      </c>
      <c r="K11" s="44">
        <v>1.4</v>
      </c>
      <c r="L11" s="44">
        <v>1.6</v>
      </c>
      <c r="M11" s="44">
        <v>1.4</v>
      </c>
      <c r="N11" s="44">
        <v>1.4</v>
      </c>
      <c r="O11" s="44">
        <v>10</v>
      </c>
      <c r="P11" s="44">
        <v>8.9</v>
      </c>
      <c r="Q11" s="44">
        <v>10.7</v>
      </c>
      <c r="R11" s="44">
        <v>64.099999999999994</v>
      </c>
      <c r="S11" s="44">
        <v>5.3</v>
      </c>
      <c r="T11" s="42">
        <v>0.53100000000000003</v>
      </c>
      <c r="U11" s="42">
        <v>0.502</v>
      </c>
      <c r="V11" s="42">
        <v>0.27100000000000002</v>
      </c>
      <c r="W11" s="42">
        <v>0.58299999999999996</v>
      </c>
      <c r="X11" s="42">
        <v>0.125</v>
      </c>
      <c r="Y11" s="42">
        <v>0.72599999999999998</v>
      </c>
      <c r="Z11" s="42">
        <v>0.74399999999999999</v>
      </c>
      <c r="AA11" s="42">
        <v>0.624</v>
      </c>
      <c r="AB11" s="42">
        <v>0.69099999999999995</v>
      </c>
      <c r="AC11" s="42">
        <v>0.72499999999999998</v>
      </c>
      <c r="AD11" s="59">
        <v>12</v>
      </c>
      <c r="AE11" s="59">
        <v>12</v>
      </c>
      <c r="AF11" s="59">
        <v>14</v>
      </c>
      <c r="AG11" s="59">
        <v>15</v>
      </c>
      <c r="AH11" s="59">
        <v>15</v>
      </c>
    </row>
    <row r="12" spans="1:34" x14ac:dyDescent="0.25">
      <c r="A12" s="2" t="s">
        <v>720</v>
      </c>
      <c r="B12" s="2">
        <v>98</v>
      </c>
      <c r="C12" s="3" t="s">
        <v>1524</v>
      </c>
      <c r="D12" s="2" t="s">
        <v>1553</v>
      </c>
      <c r="E12" s="110">
        <v>91344000</v>
      </c>
      <c r="F12" s="7">
        <v>92307000</v>
      </c>
      <c r="G12" s="7">
        <v>99748000</v>
      </c>
      <c r="H12" s="7">
        <v>123342000</v>
      </c>
      <c r="I12" s="7">
        <v>108675000</v>
      </c>
      <c r="J12" s="44">
        <v>2.2999999999999998</v>
      </c>
      <c r="K12" s="44">
        <v>2.4</v>
      </c>
      <c r="L12" s="44">
        <v>1.6</v>
      </c>
      <c r="M12" s="44">
        <v>1.8</v>
      </c>
      <c r="N12" s="44">
        <v>1.6</v>
      </c>
      <c r="O12" s="44">
        <v>3.7</v>
      </c>
      <c r="P12" s="44">
        <v>3.3</v>
      </c>
      <c r="Q12" s="44">
        <v>4.9000000000000004</v>
      </c>
      <c r="R12" s="44">
        <v>7.1</v>
      </c>
      <c r="S12" s="44">
        <v>-1.1000000000000001</v>
      </c>
      <c r="T12" s="42">
        <v>0.222</v>
      </c>
      <c r="U12" s="42">
        <v>0.192</v>
      </c>
      <c r="V12" s="42">
        <v>0.20799999999999999</v>
      </c>
      <c r="W12" s="42">
        <v>0.34</v>
      </c>
      <c r="X12" s="42">
        <v>-9.0999999999999998E-2</v>
      </c>
      <c r="Y12" s="42">
        <v>0.56399999999999995</v>
      </c>
      <c r="Z12" s="42">
        <v>0.57899999999999996</v>
      </c>
      <c r="AA12" s="42">
        <v>0.52</v>
      </c>
      <c r="AB12" s="42">
        <v>0.60499999999999998</v>
      </c>
      <c r="AC12" s="42">
        <v>0.63200000000000001</v>
      </c>
      <c r="AD12" s="59">
        <v>0</v>
      </c>
      <c r="AE12" s="59">
        <v>0</v>
      </c>
      <c r="AF12" s="59">
        <v>0</v>
      </c>
      <c r="AG12" s="59">
        <v>7</v>
      </c>
      <c r="AH12" s="59">
        <v>8</v>
      </c>
    </row>
    <row r="13" spans="1:34" x14ac:dyDescent="0.25">
      <c r="A13" s="2" t="s">
        <v>721</v>
      </c>
      <c r="B13" s="2">
        <v>53</v>
      </c>
      <c r="C13" s="3" t="s">
        <v>1524</v>
      </c>
      <c r="D13" s="2" t="s">
        <v>1553</v>
      </c>
      <c r="E13" s="110">
        <v>54235000</v>
      </c>
      <c r="F13" s="7">
        <v>57343000</v>
      </c>
      <c r="G13" s="7">
        <v>57036000</v>
      </c>
      <c r="H13" s="7">
        <v>64017000</v>
      </c>
      <c r="I13" s="7">
        <v>70468000</v>
      </c>
      <c r="J13" s="44">
        <v>1.7</v>
      </c>
      <c r="K13" s="44">
        <v>1.8</v>
      </c>
      <c r="L13" s="44">
        <v>1.5</v>
      </c>
      <c r="M13" s="44">
        <v>1.5</v>
      </c>
      <c r="N13" s="44">
        <v>1.7</v>
      </c>
      <c r="O13" s="44">
        <v>4.3</v>
      </c>
      <c r="P13" s="44">
        <v>2</v>
      </c>
      <c r="Q13" s="44">
        <v>2.4</v>
      </c>
      <c r="R13" s="44">
        <v>3</v>
      </c>
      <c r="S13" s="44">
        <v>2.9</v>
      </c>
      <c r="T13" s="42">
        <v>0.13500000000000001</v>
      </c>
      <c r="U13" s="42">
        <v>6.3E-2</v>
      </c>
      <c r="V13" s="42">
        <v>8.7999999999999995E-2</v>
      </c>
      <c r="W13" s="42">
        <v>0.126</v>
      </c>
      <c r="X13" s="42">
        <v>0.14299999999999999</v>
      </c>
      <c r="Y13" s="42">
        <v>0.34799999999999998</v>
      </c>
      <c r="Z13" s="42">
        <v>0.36799999999999999</v>
      </c>
      <c r="AA13" s="42">
        <v>0.34200000000000003</v>
      </c>
      <c r="AB13" s="42">
        <v>0.375</v>
      </c>
      <c r="AC13" s="42">
        <v>0.42399999999999999</v>
      </c>
      <c r="AD13" s="59">
        <v>0</v>
      </c>
      <c r="AE13" s="59">
        <v>0</v>
      </c>
      <c r="AF13" s="59">
        <v>0</v>
      </c>
      <c r="AG13" s="59">
        <v>9</v>
      </c>
      <c r="AH13" s="59">
        <v>10</v>
      </c>
    </row>
    <row r="14" spans="1:34" x14ac:dyDescent="0.25">
      <c r="A14" s="2" t="s">
        <v>722</v>
      </c>
      <c r="B14" s="2">
        <v>79</v>
      </c>
      <c r="C14" s="3" t="s">
        <v>1524</v>
      </c>
      <c r="D14" s="2" t="s">
        <v>1520</v>
      </c>
      <c r="E14" s="110">
        <v>101011000</v>
      </c>
      <c r="F14" s="7">
        <v>107253000</v>
      </c>
      <c r="G14" s="7">
        <v>117920000</v>
      </c>
      <c r="H14" s="7">
        <v>122341000</v>
      </c>
      <c r="I14" s="7">
        <v>99860000</v>
      </c>
      <c r="J14" s="44">
        <v>2.1</v>
      </c>
      <c r="K14" s="44">
        <v>2.1</v>
      </c>
      <c r="L14" s="44">
        <v>1.4</v>
      </c>
      <c r="M14" s="44">
        <v>1.4</v>
      </c>
      <c r="N14" s="44">
        <v>1.3</v>
      </c>
      <c r="O14" s="44">
        <v>4.8</v>
      </c>
      <c r="P14" s="44">
        <v>4.0999999999999996</v>
      </c>
      <c r="Q14" s="44">
        <v>5.9</v>
      </c>
      <c r="R14" s="44">
        <v>4.0999999999999996</v>
      </c>
      <c r="S14" s="44">
        <v>1.1000000000000001</v>
      </c>
      <c r="T14" s="42">
        <v>0.246</v>
      </c>
      <c r="U14" s="42">
        <v>0.19</v>
      </c>
      <c r="V14" s="42">
        <v>0.192</v>
      </c>
      <c r="W14" s="42">
        <v>0.14699999999999999</v>
      </c>
      <c r="X14" s="42">
        <v>4.8000000000000001E-2</v>
      </c>
      <c r="Y14" s="42">
        <v>0.48699999999999999</v>
      </c>
      <c r="Z14" s="42">
        <v>0.5</v>
      </c>
      <c r="AA14" s="42">
        <v>0.40400000000000003</v>
      </c>
      <c r="AB14" s="42">
        <v>0.441</v>
      </c>
      <c r="AC14" s="42">
        <v>0.48</v>
      </c>
      <c r="AD14" s="59">
        <v>0</v>
      </c>
      <c r="AE14" s="59">
        <v>0</v>
      </c>
      <c r="AF14" s="59">
        <v>0</v>
      </c>
      <c r="AG14" s="59">
        <v>7</v>
      </c>
      <c r="AH14" s="59">
        <v>8</v>
      </c>
    </row>
    <row r="15" spans="1:34" x14ac:dyDescent="0.25">
      <c r="A15" s="2" t="s">
        <v>723</v>
      </c>
      <c r="B15" s="2">
        <v>8702</v>
      </c>
      <c r="C15" s="3" t="s">
        <v>1524</v>
      </c>
      <c r="D15" s="2" t="s">
        <v>1560</v>
      </c>
      <c r="E15" s="110">
        <v>1105704000</v>
      </c>
      <c r="F15" s="7">
        <v>1070483000</v>
      </c>
      <c r="G15" s="7">
        <v>1062591000</v>
      </c>
      <c r="H15" s="7">
        <v>1303604000</v>
      </c>
      <c r="I15" s="7">
        <v>1285400000</v>
      </c>
      <c r="J15" s="44">
        <v>3</v>
      </c>
      <c r="K15" s="44">
        <v>3</v>
      </c>
      <c r="L15" s="44">
        <v>2.2000000000000002</v>
      </c>
      <c r="M15" s="44">
        <v>2.2000000000000002</v>
      </c>
      <c r="N15" s="44">
        <v>3.6</v>
      </c>
      <c r="O15" s="44">
        <v>6.1</v>
      </c>
      <c r="P15" s="44">
        <v>2.7</v>
      </c>
      <c r="Q15" s="44">
        <v>6</v>
      </c>
      <c r="R15" s="44">
        <v>8</v>
      </c>
      <c r="S15" s="44">
        <v>1.5</v>
      </c>
      <c r="T15" s="42">
        <v>0.20399999999999999</v>
      </c>
      <c r="U15" s="42">
        <v>8.5000000000000006E-2</v>
      </c>
      <c r="V15" s="42">
        <v>0.16700000000000001</v>
      </c>
      <c r="W15" s="42">
        <v>0.23899999999999999</v>
      </c>
      <c r="X15" s="42">
        <v>2.3E-2</v>
      </c>
      <c r="Y15" s="42">
        <v>0.502</v>
      </c>
      <c r="Z15" s="42">
        <v>0.48499999999999999</v>
      </c>
      <c r="AA15" s="42">
        <v>0.42499999999999999</v>
      </c>
      <c r="AB15" s="42">
        <v>0.47299999999999998</v>
      </c>
      <c r="AC15" s="42">
        <v>0.42899999999999999</v>
      </c>
      <c r="AD15" s="59">
        <v>0</v>
      </c>
      <c r="AE15" s="59">
        <v>0</v>
      </c>
      <c r="AF15" s="59">
        <v>0</v>
      </c>
      <c r="AG15" s="59">
        <v>26</v>
      </c>
      <c r="AH15" s="59">
        <v>28</v>
      </c>
    </row>
    <row r="16" spans="1:34" x14ac:dyDescent="0.25">
      <c r="A16" s="2" t="s">
        <v>724</v>
      </c>
      <c r="B16" s="2">
        <v>46</v>
      </c>
      <c r="C16" s="3" t="s">
        <v>1568</v>
      </c>
      <c r="D16" s="2" t="s">
        <v>1565</v>
      </c>
      <c r="E16" s="110">
        <v>4047788000</v>
      </c>
      <c r="F16" s="7">
        <v>4204324000</v>
      </c>
      <c r="G16" s="7">
        <v>4561966000</v>
      </c>
      <c r="H16" s="7">
        <v>5170725000</v>
      </c>
      <c r="I16" s="7">
        <v>5067412000</v>
      </c>
      <c r="J16" s="44">
        <v>7.6</v>
      </c>
      <c r="K16" s="44">
        <v>7.8</v>
      </c>
      <c r="L16" s="44">
        <v>7.2</v>
      </c>
      <c r="M16" s="44">
        <v>6.6</v>
      </c>
      <c r="N16" s="44">
        <v>6.1</v>
      </c>
      <c r="O16" s="44">
        <v>6.8</v>
      </c>
      <c r="P16" s="44">
        <v>4.5</v>
      </c>
      <c r="Q16" s="44">
        <v>3.7</v>
      </c>
      <c r="R16" s="44">
        <v>7.6</v>
      </c>
      <c r="S16" s="44">
        <v>7.5</v>
      </c>
      <c r="T16" s="42">
        <v>0.14699999999999999</v>
      </c>
      <c r="U16" s="42">
        <v>7.4999999999999997E-2</v>
      </c>
      <c r="V16" s="42">
        <v>3.9E-2</v>
      </c>
      <c r="W16" s="42">
        <v>9.4E-2</v>
      </c>
      <c r="X16" s="42">
        <v>0.113</v>
      </c>
      <c r="Y16" s="42">
        <v>0.67800000000000005</v>
      </c>
      <c r="Z16" s="42">
        <v>0.66600000000000004</v>
      </c>
      <c r="AA16" s="42">
        <v>0.61199999999999999</v>
      </c>
      <c r="AB16" s="42">
        <v>0.65400000000000003</v>
      </c>
      <c r="AC16" s="42">
        <v>0.64200000000000002</v>
      </c>
      <c r="AD16" s="59">
        <v>15</v>
      </c>
      <c r="AE16" s="59">
        <v>15</v>
      </c>
      <c r="AF16" s="59">
        <v>31</v>
      </c>
      <c r="AG16" s="59">
        <v>17</v>
      </c>
      <c r="AH16" s="59">
        <v>15</v>
      </c>
    </row>
    <row r="17" spans="1:34" x14ac:dyDescent="0.25">
      <c r="A17" s="2" t="s">
        <v>725</v>
      </c>
      <c r="B17" s="2">
        <v>3107</v>
      </c>
      <c r="C17" s="3" t="s">
        <v>1571</v>
      </c>
      <c r="D17" s="2" t="s">
        <v>1560</v>
      </c>
      <c r="E17" s="110">
        <v>1344066000</v>
      </c>
      <c r="F17" s="7">
        <v>1327468000</v>
      </c>
      <c r="G17" s="7">
        <v>1323923000</v>
      </c>
      <c r="H17" s="7">
        <v>1420528000</v>
      </c>
      <c r="I17" s="7">
        <v>1255647000</v>
      </c>
      <c r="J17" s="44">
        <v>1.7</v>
      </c>
      <c r="K17" s="44">
        <v>2</v>
      </c>
      <c r="L17" s="44">
        <v>1.8</v>
      </c>
      <c r="M17" s="44">
        <v>1.9</v>
      </c>
      <c r="N17" s="44">
        <v>1.7</v>
      </c>
      <c r="O17" s="44">
        <v>1.5</v>
      </c>
      <c r="P17" s="44">
        <v>5.3</v>
      </c>
      <c r="Q17" s="44">
        <v>6.5</v>
      </c>
      <c r="R17" s="44">
        <v>5.2</v>
      </c>
      <c r="S17" s="44">
        <v>1.4</v>
      </c>
      <c r="T17" s="42">
        <v>0.13</v>
      </c>
      <c r="U17" s="42">
        <v>0.13800000000000001</v>
      </c>
      <c r="V17" s="42">
        <v>0.158</v>
      </c>
      <c r="W17" s="42">
        <v>0.128</v>
      </c>
      <c r="X17" s="42">
        <v>0.02</v>
      </c>
      <c r="Y17" s="42">
        <v>0.54200000000000004</v>
      </c>
      <c r="Z17" s="42">
        <v>0.54700000000000004</v>
      </c>
      <c r="AA17" s="42">
        <v>0.48299999999999998</v>
      </c>
      <c r="AB17" s="42">
        <v>0.51800000000000002</v>
      </c>
      <c r="AC17" s="42">
        <v>0.501</v>
      </c>
      <c r="AD17" s="59">
        <v>12</v>
      </c>
      <c r="AE17" s="59">
        <v>12</v>
      </c>
      <c r="AF17" s="59">
        <v>10</v>
      </c>
      <c r="AG17" s="59">
        <v>11</v>
      </c>
      <c r="AH17" s="59">
        <v>11</v>
      </c>
    </row>
    <row r="18" spans="1:34" x14ac:dyDescent="0.25">
      <c r="A18" s="2" t="s">
        <v>726</v>
      </c>
      <c r="B18" s="2">
        <v>59</v>
      </c>
      <c r="C18" s="3" t="s">
        <v>1573</v>
      </c>
      <c r="D18" s="2" t="s">
        <v>1553</v>
      </c>
      <c r="E18" s="110">
        <v>103359000</v>
      </c>
      <c r="F18" s="7">
        <v>104018000</v>
      </c>
      <c r="G18" s="7">
        <v>117409000</v>
      </c>
      <c r="H18" s="7">
        <v>68440000</v>
      </c>
      <c r="I18" s="7">
        <v>100774000</v>
      </c>
      <c r="J18" s="44">
        <v>1.4</v>
      </c>
      <c r="K18" s="44">
        <v>1.3</v>
      </c>
      <c r="L18" s="44">
        <v>1.3</v>
      </c>
      <c r="M18" s="44">
        <v>0.7</v>
      </c>
      <c r="N18" s="44">
        <v>0.9</v>
      </c>
      <c r="O18" s="44">
        <v>17.7</v>
      </c>
      <c r="P18" s="44">
        <v>15.2</v>
      </c>
      <c r="Q18" s="44">
        <v>14</v>
      </c>
      <c r="R18" s="44">
        <v>13.5</v>
      </c>
      <c r="S18" s="44">
        <v>-1.3</v>
      </c>
      <c r="T18" s="42">
        <v>1.0509999999999999</v>
      </c>
      <c r="U18" s="42">
        <v>0.94899999999999995</v>
      </c>
      <c r="V18" s="42">
        <v>0.377</v>
      </c>
      <c r="W18" s="42">
        <v>0.39400000000000002</v>
      </c>
      <c r="X18" s="42">
        <v>-4.1000000000000002E-2</v>
      </c>
      <c r="Y18" s="42">
        <v>0.67900000000000005</v>
      </c>
      <c r="Z18" s="42">
        <v>0.68500000000000005</v>
      </c>
      <c r="AA18" s="42">
        <v>0.53600000000000003</v>
      </c>
      <c r="AB18" s="42">
        <v>0.45300000000000001</v>
      </c>
      <c r="AC18" s="42">
        <v>0.63200000000000001</v>
      </c>
      <c r="AD18" s="59">
        <v>9</v>
      </c>
      <c r="AE18" s="59">
        <v>9</v>
      </c>
      <c r="AF18" s="59">
        <v>9</v>
      </c>
      <c r="AG18" s="59">
        <v>10</v>
      </c>
      <c r="AH18" s="59">
        <v>11</v>
      </c>
    </row>
    <row r="19" spans="1:34" x14ac:dyDescent="0.25">
      <c r="A19" s="2" t="s">
        <v>727</v>
      </c>
      <c r="B19" s="2">
        <v>22</v>
      </c>
      <c r="C19" s="3" t="s">
        <v>1573</v>
      </c>
      <c r="D19" s="2" t="s">
        <v>1560</v>
      </c>
      <c r="E19" s="110">
        <v>833171000</v>
      </c>
      <c r="F19" s="7">
        <v>977465000</v>
      </c>
      <c r="G19" s="7">
        <v>780674000</v>
      </c>
      <c r="H19" s="7">
        <v>612841000</v>
      </c>
      <c r="I19" s="7">
        <v>857901000</v>
      </c>
      <c r="J19" s="44">
        <v>1.3</v>
      </c>
      <c r="K19" s="44">
        <v>1.3</v>
      </c>
      <c r="L19" s="44">
        <v>1.2</v>
      </c>
      <c r="M19" s="44">
        <v>0.8</v>
      </c>
      <c r="N19" s="44">
        <v>1.3</v>
      </c>
      <c r="O19" s="44">
        <v>2.6</v>
      </c>
      <c r="P19" s="44">
        <v>3</v>
      </c>
      <c r="Q19" s="44">
        <v>1.8</v>
      </c>
      <c r="R19" s="44">
        <v>3.1</v>
      </c>
      <c r="S19" s="44">
        <v>1.9</v>
      </c>
      <c r="T19" s="42">
        <v>0.19700000000000001</v>
      </c>
      <c r="U19" s="42">
        <v>0.222</v>
      </c>
      <c r="V19" s="42">
        <v>0.11</v>
      </c>
      <c r="W19" s="42">
        <v>0.214</v>
      </c>
      <c r="X19" s="42">
        <v>0.16</v>
      </c>
      <c r="Y19" s="42">
        <v>0.27400000000000002</v>
      </c>
      <c r="Z19" s="42">
        <v>0.32100000000000001</v>
      </c>
      <c r="AA19" s="42">
        <v>0.217</v>
      </c>
      <c r="AB19" s="42">
        <v>0.186</v>
      </c>
      <c r="AC19" s="42">
        <v>0.26800000000000002</v>
      </c>
      <c r="AD19" s="59">
        <v>7</v>
      </c>
      <c r="AE19" s="59">
        <v>8</v>
      </c>
      <c r="AF19" s="59">
        <v>8</v>
      </c>
      <c r="AG19" s="59">
        <v>9</v>
      </c>
      <c r="AH19" s="59">
        <v>9</v>
      </c>
    </row>
    <row r="20" spans="1:34" x14ac:dyDescent="0.25">
      <c r="A20" s="2" t="s">
        <v>728</v>
      </c>
      <c r="B20" s="2">
        <v>3108</v>
      </c>
      <c r="C20" s="3" t="s">
        <v>728</v>
      </c>
      <c r="D20" s="2" t="s">
        <v>1538</v>
      </c>
      <c r="E20" s="110">
        <v>24831400</v>
      </c>
      <c r="F20" s="7">
        <v>249669509</v>
      </c>
      <c r="G20" s="7">
        <v>248548151</v>
      </c>
      <c r="H20" s="7">
        <v>299181509</v>
      </c>
      <c r="I20" s="7">
        <v>289214270</v>
      </c>
      <c r="J20" s="44">
        <v>2.1</v>
      </c>
      <c r="K20" s="44">
        <v>4.4000000000000004</v>
      </c>
      <c r="L20" s="44">
        <v>2.2999999999999998</v>
      </c>
      <c r="M20" s="44">
        <v>4.0999999999999996</v>
      </c>
      <c r="N20" s="44">
        <v>3.3</v>
      </c>
      <c r="O20" s="44">
        <v>52</v>
      </c>
      <c r="P20" s="44">
        <v>245.9</v>
      </c>
      <c r="Q20" s="44">
        <v>205.2</v>
      </c>
      <c r="R20" s="44">
        <v>996.6</v>
      </c>
      <c r="S20" s="44">
        <v>4.8</v>
      </c>
      <c r="T20" s="42">
        <v>0.30599999999999999</v>
      </c>
      <c r="U20" s="42">
        <v>0.27400000000000002</v>
      </c>
      <c r="V20" s="42">
        <v>8.7999999999999995E-2</v>
      </c>
      <c r="W20" s="42">
        <v>0.57299999999999995</v>
      </c>
      <c r="X20" s="42">
        <v>0.23</v>
      </c>
      <c r="Y20" s="42">
        <v>7.1999999999999995E-2</v>
      </c>
      <c r="Z20" s="42">
        <v>0.438</v>
      </c>
      <c r="AA20" s="42">
        <v>0.36099999999999999</v>
      </c>
      <c r="AB20" s="42">
        <v>0.42699999999999999</v>
      </c>
      <c r="AC20" s="42">
        <v>0.38900000000000001</v>
      </c>
      <c r="AD20" s="59">
        <v>21</v>
      </c>
      <c r="AE20" s="59">
        <v>22</v>
      </c>
      <c r="AF20" s="59">
        <v>20</v>
      </c>
      <c r="AG20" s="59">
        <v>19</v>
      </c>
      <c r="AH20" s="59">
        <v>18</v>
      </c>
    </row>
    <row r="21" spans="1:34" x14ac:dyDescent="0.25">
      <c r="A21" s="2" t="s">
        <v>729</v>
      </c>
      <c r="B21" s="2">
        <v>39</v>
      </c>
      <c r="C21" s="3" t="s">
        <v>1581</v>
      </c>
      <c r="D21" s="2" t="s">
        <v>1520</v>
      </c>
      <c r="E21" s="110">
        <v>450061276</v>
      </c>
      <c r="F21" s="7">
        <v>476055443</v>
      </c>
      <c r="G21" s="7">
        <v>488308559</v>
      </c>
      <c r="H21" s="7">
        <v>512990137</v>
      </c>
      <c r="I21" s="7">
        <v>480334794</v>
      </c>
      <c r="J21" s="44">
        <v>2.2000000000000002</v>
      </c>
      <c r="K21" s="44">
        <v>2.2000000000000002</v>
      </c>
      <c r="L21" s="44">
        <v>1.4</v>
      </c>
      <c r="M21" s="44">
        <v>1.5</v>
      </c>
      <c r="N21" s="44">
        <v>2.1</v>
      </c>
      <c r="O21" s="44">
        <v>5.3</v>
      </c>
      <c r="P21" s="44">
        <v>6.1</v>
      </c>
      <c r="Q21" s="44">
        <v>4.8</v>
      </c>
      <c r="R21" s="44">
        <v>5.3</v>
      </c>
      <c r="S21" s="44">
        <v>1.5</v>
      </c>
      <c r="T21" s="42">
        <v>0.36699999999999999</v>
      </c>
      <c r="U21" s="42">
        <v>0.436</v>
      </c>
      <c r="V21" s="42">
        <v>0.20899999999999999</v>
      </c>
      <c r="W21" s="42">
        <v>0.27300000000000002</v>
      </c>
      <c r="X21" s="42">
        <v>0.09</v>
      </c>
      <c r="Y21" s="42">
        <v>0.70899999999999996</v>
      </c>
      <c r="Z21" s="42">
        <v>0.72799999999999998</v>
      </c>
      <c r="AA21" s="42">
        <v>0.624</v>
      </c>
      <c r="AB21" s="42">
        <v>0.65600000000000003</v>
      </c>
      <c r="AC21" s="42">
        <v>0.76200000000000001</v>
      </c>
      <c r="AD21" s="59">
        <v>13</v>
      </c>
      <c r="AE21" s="59">
        <v>12</v>
      </c>
      <c r="AF21" s="59">
        <v>8</v>
      </c>
      <c r="AG21" s="59">
        <v>15</v>
      </c>
      <c r="AH21" s="59">
        <v>16</v>
      </c>
    </row>
    <row r="22" spans="1:34" x14ac:dyDescent="0.25">
      <c r="A22" s="2" t="s">
        <v>869</v>
      </c>
      <c r="B22" s="2">
        <v>50</v>
      </c>
      <c r="C22" s="3" t="s">
        <v>1573</v>
      </c>
      <c r="D22" s="2" t="s">
        <v>1520</v>
      </c>
      <c r="E22" s="110">
        <v>23731000</v>
      </c>
      <c r="F22" s="7">
        <v>52260000</v>
      </c>
      <c r="G22" s="7">
        <v>39845000</v>
      </c>
      <c r="H22" s="7">
        <v>41662000</v>
      </c>
      <c r="I22" s="7">
        <v>46032000</v>
      </c>
      <c r="J22" s="44">
        <v>0.6</v>
      </c>
      <c r="K22" s="44">
        <v>0.8</v>
      </c>
      <c r="L22" s="44">
        <v>0.7</v>
      </c>
      <c r="M22" s="44">
        <v>0.7</v>
      </c>
      <c r="N22" s="44">
        <v>0.7</v>
      </c>
      <c r="O22" s="44">
        <v>2.2000000000000002</v>
      </c>
      <c r="P22" s="44">
        <v>4.5999999999999996</v>
      </c>
      <c r="Q22" s="44">
        <v>2</v>
      </c>
      <c r="R22" s="44">
        <v>5.8</v>
      </c>
      <c r="S22" s="44">
        <v>4.3</v>
      </c>
      <c r="T22" s="42">
        <v>0.154</v>
      </c>
      <c r="U22" s="42">
        <v>0.40699999999999997</v>
      </c>
      <c r="V22" s="42">
        <v>0.11700000000000001</v>
      </c>
      <c r="W22" s="42">
        <v>0.40799999999999997</v>
      </c>
      <c r="X22" s="42">
        <v>0.316</v>
      </c>
      <c r="Y22" s="42">
        <v>0.17699999999999999</v>
      </c>
      <c r="Z22" s="42">
        <v>0.38100000000000001</v>
      </c>
      <c r="AA22" s="42">
        <v>0.249</v>
      </c>
      <c r="AB22" s="42">
        <v>0.27500000000000002</v>
      </c>
      <c r="AC22" s="42">
        <v>0.36</v>
      </c>
      <c r="AD22" s="59">
        <v>8</v>
      </c>
      <c r="AE22" s="59">
        <v>9</v>
      </c>
      <c r="AF22" s="59">
        <v>10</v>
      </c>
      <c r="AG22" s="59">
        <v>11</v>
      </c>
      <c r="AH22" s="59">
        <v>12</v>
      </c>
    </row>
    <row r="23" spans="1:34" x14ac:dyDescent="0.25">
      <c r="A23" s="2" t="s">
        <v>731</v>
      </c>
      <c r="B23" s="2">
        <v>51</v>
      </c>
      <c r="C23" s="3" t="s">
        <v>1586</v>
      </c>
      <c r="D23" s="2" t="s">
        <v>1565</v>
      </c>
      <c r="E23" s="110">
        <v>1754871403</v>
      </c>
      <c r="F23" s="7">
        <v>1944454267</v>
      </c>
      <c r="G23" s="7">
        <v>2153174627.0300002</v>
      </c>
      <c r="H23" s="7">
        <v>2942803570.8899999</v>
      </c>
      <c r="I23" s="7">
        <v>2798235948.6199999</v>
      </c>
      <c r="J23" s="44">
        <v>1.6</v>
      </c>
      <c r="K23" s="44">
        <v>1.6</v>
      </c>
      <c r="L23" s="44">
        <v>1.1000000000000001</v>
      </c>
      <c r="M23" s="44">
        <v>1.2</v>
      </c>
      <c r="N23" s="44">
        <v>1.2</v>
      </c>
      <c r="O23" s="44">
        <v>8.5</v>
      </c>
      <c r="P23" s="44">
        <v>6.3</v>
      </c>
      <c r="Q23" s="44">
        <v>7.2</v>
      </c>
      <c r="R23" s="44">
        <v>20.100000000000001</v>
      </c>
      <c r="S23" s="44">
        <v>4.5</v>
      </c>
      <c r="T23" s="42">
        <v>0.219</v>
      </c>
      <c r="U23" s="42">
        <v>0.16300000000000001</v>
      </c>
      <c r="V23" s="42">
        <v>0.125</v>
      </c>
      <c r="W23" s="42">
        <v>0.38400000000000001</v>
      </c>
      <c r="X23" s="42">
        <v>8.3000000000000004E-2</v>
      </c>
      <c r="Y23" s="42">
        <v>0.60699999999999998</v>
      </c>
      <c r="Z23" s="42">
        <v>0.622</v>
      </c>
      <c r="AA23" s="42">
        <v>0.55200000000000005</v>
      </c>
      <c r="AB23" s="42">
        <v>0.64700000000000002</v>
      </c>
      <c r="AC23" s="42">
        <v>0.65300000000000002</v>
      </c>
      <c r="AD23" s="59">
        <v>9</v>
      </c>
      <c r="AE23" s="59">
        <v>10</v>
      </c>
      <c r="AF23" s="59">
        <v>11</v>
      </c>
      <c r="AG23" s="59">
        <v>11</v>
      </c>
      <c r="AH23" s="59">
        <v>12</v>
      </c>
    </row>
    <row r="24" spans="1:34" x14ac:dyDescent="0.25">
      <c r="A24" s="2" t="s">
        <v>732</v>
      </c>
      <c r="B24" s="2">
        <v>57</v>
      </c>
      <c r="C24" s="3" t="s">
        <v>1589</v>
      </c>
      <c r="D24" s="2" t="s">
        <v>1553</v>
      </c>
      <c r="E24" s="110">
        <v>58205204</v>
      </c>
      <c r="F24" s="7">
        <v>49873170</v>
      </c>
      <c r="G24" s="7">
        <v>45245544</v>
      </c>
      <c r="H24" s="7">
        <v>88202210</v>
      </c>
      <c r="I24" s="7">
        <v>98637765</v>
      </c>
      <c r="J24" s="44">
        <v>1.6</v>
      </c>
      <c r="K24" s="44">
        <v>1.5</v>
      </c>
      <c r="L24" s="44">
        <v>1.2</v>
      </c>
      <c r="M24" s="44">
        <v>1.7</v>
      </c>
      <c r="N24" s="44">
        <v>1.1000000000000001</v>
      </c>
      <c r="O24" s="44">
        <v>2.6</v>
      </c>
      <c r="P24" s="44">
        <v>1.9</v>
      </c>
      <c r="Q24" s="44">
        <v>0.8</v>
      </c>
      <c r="R24" s="44">
        <v>4.5</v>
      </c>
      <c r="S24" s="44">
        <v>1.7</v>
      </c>
      <c r="T24" s="42">
        <v>0.154</v>
      </c>
      <c r="U24" s="42">
        <v>0.10299999999999999</v>
      </c>
      <c r="V24" s="42">
        <v>4.9000000000000002E-2</v>
      </c>
      <c r="W24" s="42">
        <v>0.309</v>
      </c>
      <c r="X24" s="42">
        <v>0.107</v>
      </c>
      <c r="Y24" s="42">
        <v>0.29499999999999998</v>
      </c>
      <c r="Z24" s="42">
        <v>0.23400000000000001</v>
      </c>
      <c r="AA24" s="42">
        <v>0.19400000000000001</v>
      </c>
      <c r="AB24" s="42">
        <v>0.33200000000000002</v>
      </c>
      <c r="AC24" s="42">
        <v>0.376</v>
      </c>
      <c r="AD24" s="59">
        <v>23</v>
      </c>
      <c r="AE24" s="59">
        <v>24</v>
      </c>
      <c r="AF24" s="59">
        <v>24</v>
      </c>
      <c r="AG24" s="59">
        <v>24</v>
      </c>
      <c r="AH24" s="59">
        <v>21</v>
      </c>
    </row>
    <row r="25" spans="1:34" x14ac:dyDescent="0.25">
      <c r="A25" s="2" t="s">
        <v>733</v>
      </c>
      <c r="B25" s="2">
        <v>8</v>
      </c>
      <c r="C25" s="3" t="s">
        <v>1550</v>
      </c>
      <c r="D25" s="2" t="s">
        <v>1520</v>
      </c>
      <c r="E25" s="110">
        <v>36694469</v>
      </c>
      <c r="F25" s="7">
        <v>40917935</v>
      </c>
      <c r="G25" s="7">
        <v>38637115</v>
      </c>
      <c r="H25" s="7">
        <v>55295863</v>
      </c>
      <c r="I25" s="7">
        <v>66669847</v>
      </c>
      <c r="J25" s="44">
        <v>1.3</v>
      </c>
      <c r="K25" s="44">
        <v>1.6</v>
      </c>
      <c r="L25" s="44">
        <v>1.2</v>
      </c>
      <c r="M25" s="44">
        <v>1.4</v>
      </c>
      <c r="N25" s="44">
        <v>2.2000000000000002</v>
      </c>
      <c r="O25" s="44">
        <v>13.5</v>
      </c>
      <c r="P25" s="44">
        <v>17</v>
      </c>
      <c r="Q25" s="44">
        <v>6.4</v>
      </c>
      <c r="R25" s="44">
        <v>174.4</v>
      </c>
      <c r="S25" s="44">
        <v>63.3</v>
      </c>
      <c r="T25" s="42">
        <v>0.49399999999999999</v>
      </c>
      <c r="U25" s="42">
        <v>0.65100000000000002</v>
      </c>
      <c r="V25" s="42">
        <v>8.5999999999999993E-2</v>
      </c>
      <c r="W25" s="42">
        <v>0.68600000000000005</v>
      </c>
      <c r="X25" s="42">
        <v>0.60099999999999998</v>
      </c>
      <c r="Y25" s="42">
        <v>0.73899999999999999</v>
      </c>
      <c r="Z25" s="42">
        <v>0.76100000000000001</v>
      </c>
      <c r="AA25" s="42">
        <v>0.58899999999999997</v>
      </c>
      <c r="AB25" s="42">
        <v>0.66100000000000003</v>
      </c>
      <c r="AC25" s="42">
        <v>0.72899999999999998</v>
      </c>
      <c r="AD25" s="59">
        <v>11</v>
      </c>
      <c r="AE25" s="59">
        <v>12</v>
      </c>
      <c r="AF25" s="59">
        <v>12</v>
      </c>
      <c r="AG25" s="59">
        <v>13</v>
      </c>
      <c r="AH25" s="59">
        <v>14</v>
      </c>
    </row>
    <row r="26" spans="1:34" x14ac:dyDescent="0.25">
      <c r="A26" s="2" t="s">
        <v>734</v>
      </c>
      <c r="B26" s="2">
        <v>40</v>
      </c>
      <c r="C26" s="3" t="s">
        <v>1581</v>
      </c>
      <c r="D26" s="2" t="s">
        <v>1520</v>
      </c>
      <c r="E26" s="110">
        <v>232377376</v>
      </c>
      <c r="F26" s="7">
        <v>230810843</v>
      </c>
      <c r="G26" s="7">
        <v>237550163</v>
      </c>
      <c r="H26" s="7">
        <v>247617661</v>
      </c>
      <c r="I26" s="7">
        <v>219082432</v>
      </c>
      <c r="J26" s="44">
        <v>1.4</v>
      </c>
      <c r="K26" s="44">
        <v>1.3</v>
      </c>
      <c r="L26" s="44">
        <v>1</v>
      </c>
      <c r="M26" s="44">
        <v>0.9</v>
      </c>
      <c r="N26" s="44">
        <v>0.8</v>
      </c>
      <c r="O26" s="44">
        <v>6</v>
      </c>
      <c r="P26" s="44">
        <v>6.3</v>
      </c>
      <c r="Q26" s="44">
        <v>5.8</v>
      </c>
      <c r="R26" s="44">
        <v>7.9</v>
      </c>
      <c r="S26" s="44">
        <v>-2.8</v>
      </c>
      <c r="T26" s="42">
        <v>0.38200000000000001</v>
      </c>
      <c r="U26" s="42">
        <v>0.44</v>
      </c>
      <c r="V26" s="42">
        <v>0.24299999999999999</v>
      </c>
      <c r="W26" s="42">
        <v>0.38500000000000001</v>
      </c>
      <c r="X26" s="42">
        <v>-0.193</v>
      </c>
      <c r="Y26" s="42">
        <v>0.82799999999999996</v>
      </c>
      <c r="Z26" s="42">
        <v>0.83399999999999996</v>
      </c>
      <c r="AA26" s="42">
        <v>0.75900000000000001</v>
      </c>
      <c r="AB26" s="42">
        <v>0.751</v>
      </c>
      <c r="AC26" s="42">
        <v>0.80800000000000005</v>
      </c>
      <c r="AD26" s="59">
        <v>13</v>
      </c>
      <c r="AE26" s="59">
        <v>13</v>
      </c>
      <c r="AF26" s="59">
        <v>14</v>
      </c>
      <c r="AG26" s="59">
        <v>16</v>
      </c>
      <c r="AH26" s="59">
        <v>19</v>
      </c>
    </row>
    <row r="27" spans="1:34" x14ac:dyDescent="0.25">
      <c r="A27" s="2" t="s">
        <v>735</v>
      </c>
      <c r="B27" s="2">
        <v>68</v>
      </c>
      <c r="C27" s="3" t="s">
        <v>1596</v>
      </c>
      <c r="D27" s="2" t="s">
        <v>1520</v>
      </c>
      <c r="E27" s="110">
        <v>75304517</v>
      </c>
      <c r="F27" s="7">
        <v>74265515</v>
      </c>
      <c r="G27" s="7">
        <v>73121968</v>
      </c>
      <c r="H27" s="7">
        <v>80574543</v>
      </c>
      <c r="I27" s="7">
        <v>69926000</v>
      </c>
      <c r="J27" s="44">
        <v>2.8</v>
      </c>
      <c r="K27" s="44">
        <v>2.4</v>
      </c>
      <c r="L27" s="44">
        <v>2.2000000000000002</v>
      </c>
      <c r="M27" s="44">
        <v>2.2000000000000002</v>
      </c>
      <c r="N27" s="44">
        <v>1.2</v>
      </c>
      <c r="O27" s="44">
        <v>10.6</v>
      </c>
      <c r="P27" s="44">
        <v>9.5</v>
      </c>
      <c r="Q27" s="44">
        <v>2.2999999999999998</v>
      </c>
      <c r="R27" s="44">
        <v>8.8000000000000007</v>
      </c>
      <c r="S27" s="44">
        <v>7.1</v>
      </c>
      <c r="T27" s="42">
        <v>0.33</v>
      </c>
      <c r="U27" s="42">
        <v>0.33600000000000002</v>
      </c>
      <c r="V27" s="42">
        <v>7.9000000000000001E-2</v>
      </c>
      <c r="W27" s="42">
        <v>0.31</v>
      </c>
      <c r="X27" s="42">
        <v>0.27</v>
      </c>
      <c r="Y27" s="42">
        <v>0.54700000000000004</v>
      </c>
      <c r="Z27" s="42">
        <v>0.54600000000000004</v>
      </c>
      <c r="AA27" s="42">
        <v>0.501</v>
      </c>
      <c r="AB27" s="42">
        <v>0.53800000000000003</v>
      </c>
      <c r="AC27" s="42">
        <v>0.52700000000000002</v>
      </c>
      <c r="AD27" s="59">
        <v>18</v>
      </c>
      <c r="AE27" s="59">
        <v>18</v>
      </c>
      <c r="AF27" s="59">
        <v>20</v>
      </c>
      <c r="AG27" s="59">
        <v>18</v>
      </c>
      <c r="AH27" s="59">
        <v>17</v>
      </c>
    </row>
    <row r="28" spans="1:34" x14ac:dyDescent="0.25">
      <c r="A28" s="2" t="s">
        <v>871</v>
      </c>
      <c r="B28" s="2">
        <v>14496</v>
      </c>
      <c r="C28" s="3" t="s">
        <v>1596</v>
      </c>
      <c r="D28" s="2" t="s">
        <v>1520</v>
      </c>
      <c r="E28" s="110">
        <v>166072000</v>
      </c>
      <c r="F28" s="7">
        <v>155106000</v>
      </c>
      <c r="G28" s="7">
        <v>161831000</v>
      </c>
      <c r="H28" s="7">
        <v>178395000</v>
      </c>
      <c r="I28" s="7">
        <v>133931000</v>
      </c>
      <c r="J28" s="44">
        <v>1.1000000000000001</v>
      </c>
      <c r="K28" s="44">
        <v>0.9</v>
      </c>
      <c r="L28" s="44">
        <v>1</v>
      </c>
      <c r="M28" s="44">
        <v>1.1000000000000001</v>
      </c>
      <c r="N28" s="44">
        <v>0.6</v>
      </c>
      <c r="O28" s="44">
        <v>-0.7</v>
      </c>
      <c r="P28" s="44">
        <v>1.7</v>
      </c>
      <c r="Q28" s="44">
        <v>7.2</v>
      </c>
      <c r="R28" s="44">
        <v>10.9</v>
      </c>
      <c r="S28" s="44">
        <v>-8</v>
      </c>
      <c r="T28" s="42">
        <v>-2.7E-2</v>
      </c>
      <c r="U28" s="42">
        <v>3.5000000000000003E-2</v>
      </c>
      <c r="V28" s="42">
        <v>0.23100000000000001</v>
      </c>
      <c r="W28" s="42">
        <v>0.32400000000000001</v>
      </c>
      <c r="X28" s="42">
        <v>-0.27100000000000002</v>
      </c>
      <c r="Y28" s="42">
        <v>0.59599999999999997</v>
      </c>
      <c r="Z28" s="42">
        <v>0.59599999999999997</v>
      </c>
      <c r="AA28" s="42">
        <v>0.53600000000000003</v>
      </c>
      <c r="AB28" s="42">
        <v>0.55500000000000005</v>
      </c>
      <c r="AC28" s="42">
        <v>0.47799999999999998</v>
      </c>
      <c r="AD28" s="59">
        <v>16</v>
      </c>
      <c r="AE28" s="59">
        <v>16</v>
      </c>
      <c r="AF28" s="59">
        <v>15</v>
      </c>
      <c r="AG28" s="59">
        <v>15</v>
      </c>
      <c r="AH28" s="59">
        <v>14</v>
      </c>
    </row>
    <row r="29" spans="1:34" x14ac:dyDescent="0.25">
      <c r="A29" s="2" t="s">
        <v>737</v>
      </c>
      <c r="B29" s="2">
        <v>73</v>
      </c>
      <c r="C29" s="3" t="s">
        <v>1533</v>
      </c>
      <c r="D29" s="2" t="s">
        <v>1520</v>
      </c>
      <c r="E29" s="110">
        <v>52966449</v>
      </c>
      <c r="F29" s="7">
        <v>53517812</v>
      </c>
      <c r="G29" s="7">
        <v>40696263</v>
      </c>
      <c r="H29" s="7">
        <v>27236556</v>
      </c>
      <c r="I29" s="7">
        <v>9406945</v>
      </c>
      <c r="J29" s="44">
        <v>1</v>
      </c>
      <c r="K29" s="44">
        <v>1</v>
      </c>
      <c r="L29" s="44">
        <v>1.7</v>
      </c>
      <c r="M29" s="44">
        <v>0.6</v>
      </c>
      <c r="N29" s="44">
        <v>0.8</v>
      </c>
      <c r="O29" s="44">
        <v>5.6</v>
      </c>
      <c r="P29" s="44">
        <v>5.0999999999999996</v>
      </c>
      <c r="Q29" s="44">
        <v>2.2999999999999998</v>
      </c>
      <c r="R29" s="44">
        <v>-2.6</v>
      </c>
      <c r="S29" s="44">
        <v>-3.1</v>
      </c>
      <c r="T29" s="42">
        <v>0.17599999999999999</v>
      </c>
      <c r="U29" s="42">
        <v>0.187</v>
      </c>
      <c r="V29" s="42">
        <v>8.5999999999999993E-2</v>
      </c>
      <c r="W29" s="42">
        <v>-0.125</v>
      </c>
      <c r="X29" s="42">
        <v>-0.14299999999999999</v>
      </c>
      <c r="Y29" s="42">
        <v>0.56599999999999995</v>
      </c>
      <c r="Z29" s="42">
        <v>0.56000000000000005</v>
      </c>
      <c r="AA29" s="42">
        <v>0.30099999999999999</v>
      </c>
      <c r="AB29" s="42">
        <v>0.21099999999999999</v>
      </c>
      <c r="AC29" s="42">
        <v>0.08</v>
      </c>
      <c r="AD29" s="59">
        <v>18</v>
      </c>
      <c r="AE29" s="59">
        <v>20</v>
      </c>
      <c r="AF29" s="59">
        <v>21</v>
      </c>
      <c r="AG29" s="59">
        <v>22</v>
      </c>
      <c r="AH29" s="59">
        <v>16</v>
      </c>
    </row>
    <row r="30" spans="1:34" x14ac:dyDescent="0.25">
      <c r="A30" s="2" t="s">
        <v>738</v>
      </c>
      <c r="B30" s="2">
        <v>77</v>
      </c>
      <c r="C30" s="3" t="s">
        <v>1604</v>
      </c>
      <c r="D30" s="2" t="s">
        <v>1520</v>
      </c>
      <c r="E30" s="110">
        <v>-907995</v>
      </c>
      <c r="F30" s="7">
        <v>-16414038</v>
      </c>
      <c r="G30" s="7">
        <v>-10819550</v>
      </c>
      <c r="H30" s="7">
        <v>10536535</v>
      </c>
      <c r="I30" s="7">
        <v>33740439</v>
      </c>
      <c r="J30" s="44">
        <v>1.4</v>
      </c>
      <c r="K30" s="44">
        <v>1.3</v>
      </c>
      <c r="L30" s="44">
        <v>1.6</v>
      </c>
      <c r="M30" s="44">
        <v>1.3</v>
      </c>
      <c r="N30" s="44">
        <v>1.3</v>
      </c>
      <c r="O30" s="44">
        <v>4.9000000000000004</v>
      </c>
      <c r="P30" s="44">
        <v>4</v>
      </c>
      <c r="Q30" s="44">
        <v>7.9</v>
      </c>
      <c r="R30" s="44">
        <v>2.1</v>
      </c>
      <c r="S30" s="44">
        <v>2.1</v>
      </c>
      <c r="T30" s="42">
        <v>0.22600000000000001</v>
      </c>
      <c r="U30" s="42">
        <v>0.184</v>
      </c>
      <c r="V30" s="42">
        <v>0.40699999999999997</v>
      </c>
      <c r="W30" s="42">
        <v>9.9000000000000005E-2</v>
      </c>
      <c r="X30" s="42">
        <v>9.4E-2</v>
      </c>
      <c r="Y30" s="42">
        <v>-0.01</v>
      </c>
      <c r="Z30" s="42">
        <v>-0.18099999999999999</v>
      </c>
      <c r="AA30" s="42">
        <v>-0.1</v>
      </c>
      <c r="AB30" s="42">
        <v>9.2999999999999999E-2</v>
      </c>
      <c r="AC30" s="42">
        <v>0.29699999999999999</v>
      </c>
      <c r="AD30" s="59">
        <v>27</v>
      </c>
      <c r="AE30" s="59">
        <v>29</v>
      </c>
      <c r="AF30" s="59">
        <v>28</v>
      </c>
      <c r="AG30" s="59">
        <v>23</v>
      </c>
      <c r="AH30" s="59">
        <v>21</v>
      </c>
    </row>
    <row r="31" spans="1:34" x14ac:dyDescent="0.25">
      <c r="A31" s="2" t="s">
        <v>875</v>
      </c>
      <c r="B31" s="2">
        <v>6546</v>
      </c>
      <c r="C31" s="3" t="s">
        <v>1524</v>
      </c>
      <c r="D31" s="2" t="s">
        <v>1538</v>
      </c>
      <c r="E31" s="110">
        <v>-6538022</v>
      </c>
      <c r="F31" s="7">
        <v>127343000</v>
      </c>
      <c r="G31" s="7">
        <v>89271000</v>
      </c>
      <c r="H31" s="7">
        <v>555734000</v>
      </c>
      <c r="I31" s="7">
        <v>421773000</v>
      </c>
      <c r="J31" s="44">
        <v>0.7</v>
      </c>
      <c r="K31" s="44">
        <v>2</v>
      </c>
      <c r="L31" s="44">
        <v>1.2</v>
      </c>
      <c r="M31" s="44">
        <v>1.7</v>
      </c>
      <c r="N31" s="44">
        <v>1.9</v>
      </c>
      <c r="O31" s="44">
        <v>10.7</v>
      </c>
      <c r="P31" s="44">
        <v>18.600000000000001</v>
      </c>
      <c r="Q31" s="44">
        <v>3</v>
      </c>
      <c r="R31" s="44">
        <v>8.1</v>
      </c>
      <c r="S31" s="44">
        <v>3.8</v>
      </c>
      <c r="T31" s="42">
        <v>0.56200000000000006</v>
      </c>
      <c r="U31" s="42">
        <v>0.89600000000000002</v>
      </c>
      <c r="V31" s="42">
        <v>0.40200000000000002</v>
      </c>
      <c r="W31" s="42">
        <v>0.24199999999999999</v>
      </c>
      <c r="X31" s="42">
        <v>4.5999999999999999E-2</v>
      </c>
      <c r="Y31" s="42">
        <v>-2.9000000000000001E-2</v>
      </c>
      <c r="Z31" s="42">
        <v>0.495</v>
      </c>
      <c r="AA31" s="42">
        <v>0.20300000000000001</v>
      </c>
      <c r="AB31" s="42">
        <v>0.34399999999999997</v>
      </c>
      <c r="AC31" s="42">
        <v>0.35199999999999998</v>
      </c>
      <c r="AD31" s="59">
        <v>0</v>
      </c>
      <c r="AE31" s="59">
        <v>0</v>
      </c>
      <c r="AF31" s="59">
        <v>0</v>
      </c>
      <c r="AG31" s="59">
        <v>16</v>
      </c>
      <c r="AH31" s="59">
        <v>15</v>
      </c>
    </row>
    <row r="32" spans="1:34" x14ac:dyDescent="0.25">
      <c r="A32" s="2" t="s">
        <v>740</v>
      </c>
      <c r="B32" s="2">
        <v>83</v>
      </c>
      <c r="C32" s="3" t="s">
        <v>1609</v>
      </c>
      <c r="D32" s="2" t="s">
        <v>1520</v>
      </c>
      <c r="E32" s="110">
        <v>115408000</v>
      </c>
      <c r="F32" s="7">
        <v>107439000</v>
      </c>
      <c r="G32" s="7">
        <v>93857000</v>
      </c>
      <c r="H32" s="7">
        <v>72834000</v>
      </c>
      <c r="I32" s="7">
        <v>45892000</v>
      </c>
      <c r="J32" s="44">
        <v>1.7</v>
      </c>
      <c r="K32" s="44">
        <v>1.4</v>
      </c>
      <c r="L32" s="44">
        <v>1.5</v>
      </c>
      <c r="M32" s="44">
        <v>1.3</v>
      </c>
      <c r="N32" s="44">
        <v>1</v>
      </c>
      <c r="O32" s="44">
        <v>3.1</v>
      </c>
      <c r="P32" s="44">
        <v>2.1</v>
      </c>
      <c r="Q32" s="44">
        <v>1.2</v>
      </c>
      <c r="R32" s="44">
        <v>1.9</v>
      </c>
      <c r="S32" s="44">
        <v>-0.8</v>
      </c>
      <c r="T32" s="42">
        <v>0.09</v>
      </c>
      <c r="U32" s="42">
        <v>4.5999999999999999E-2</v>
      </c>
      <c r="V32" s="42">
        <v>1.6E-2</v>
      </c>
      <c r="W32" s="42">
        <v>0.04</v>
      </c>
      <c r="X32" s="42">
        <v>-4.8000000000000001E-2</v>
      </c>
      <c r="Y32" s="42">
        <v>0.46300000000000002</v>
      </c>
      <c r="Z32" s="42">
        <v>0.40600000000000003</v>
      </c>
      <c r="AA32" s="42">
        <v>0.29099999999999998</v>
      </c>
      <c r="AB32" s="42">
        <v>0.24</v>
      </c>
      <c r="AC32" s="42">
        <v>0.16800000000000001</v>
      </c>
      <c r="AD32" s="59">
        <v>11</v>
      </c>
      <c r="AE32" s="59">
        <v>0</v>
      </c>
      <c r="AF32" s="59">
        <v>12</v>
      </c>
      <c r="AG32" s="59">
        <v>12</v>
      </c>
      <c r="AH32" s="59">
        <v>13</v>
      </c>
    </row>
    <row r="33" spans="1:34" x14ac:dyDescent="0.25">
      <c r="A33" s="2" t="s">
        <v>741</v>
      </c>
      <c r="B33" s="2">
        <v>85</v>
      </c>
      <c r="C33" s="3" t="s">
        <v>1612</v>
      </c>
      <c r="D33" s="2" t="s">
        <v>1520</v>
      </c>
      <c r="E33" s="110">
        <v>160992000</v>
      </c>
      <c r="F33" s="7">
        <v>137789000</v>
      </c>
      <c r="G33" s="7">
        <v>123666000</v>
      </c>
      <c r="H33" s="7">
        <v>160404000</v>
      </c>
      <c r="I33" s="7">
        <v>96853000</v>
      </c>
      <c r="J33" s="44">
        <v>1.2</v>
      </c>
      <c r="K33" s="44">
        <v>1.1000000000000001</v>
      </c>
      <c r="L33" s="44">
        <v>1.1000000000000001</v>
      </c>
      <c r="M33" s="44">
        <v>1.2</v>
      </c>
      <c r="N33" s="44">
        <v>1.4</v>
      </c>
      <c r="O33" s="44">
        <v>3.6</v>
      </c>
      <c r="P33" s="44">
        <v>3.3</v>
      </c>
      <c r="Q33" s="44">
        <v>4.5</v>
      </c>
      <c r="R33" s="44">
        <v>3.4</v>
      </c>
      <c r="S33" s="44">
        <v>-5.0999999999999996</v>
      </c>
      <c r="T33" s="42">
        <v>0.18</v>
      </c>
      <c r="U33" s="42">
        <v>0.14799999999999999</v>
      </c>
      <c r="V33" s="42">
        <v>8.2000000000000003E-2</v>
      </c>
      <c r="W33" s="42">
        <v>0.13600000000000001</v>
      </c>
      <c r="X33" s="42">
        <v>-0.191</v>
      </c>
      <c r="Y33" s="42">
        <v>0.32900000000000001</v>
      </c>
      <c r="Z33" s="42">
        <v>0.30299999999999999</v>
      </c>
      <c r="AA33" s="42">
        <v>0.20399999999999999</v>
      </c>
      <c r="AB33" s="42">
        <v>0.27300000000000002</v>
      </c>
      <c r="AC33" s="42">
        <v>0.19800000000000001</v>
      </c>
      <c r="AD33" s="59">
        <v>11</v>
      </c>
      <c r="AE33" s="59">
        <v>13</v>
      </c>
      <c r="AF33" s="59">
        <v>15</v>
      </c>
      <c r="AG33" s="59">
        <v>14</v>
      </c>
      <c r="AH33" s="59">
        <v>11</v>
      </c>
    </row>
    <row r="34" spans="1:34" x14ac:dyDescent="0.25">
      <c r="A34" s="2" t="s">
        <v>742</v>
      </c>
      <c r="B34" s="2">
        <v>133</v>
      </c>
      <c r="C34" s="3" t="s">
        <v>1596</v>
      </c>
      <c r="D34" s="2" t="s">
        <v>1520</v>
      </c>
      <c r="E34" s="110">
        <v>48629000</v>
      </c>
      <c r="F34" s="7">
        <v>46031000</v>
      </c>
      <c r="G34" s="7">
        <v>51507000</v>
      </c>
      <c r="H34" s="7">
        <v>58405000</v>
      </c>
      <c r="I34" s="7">
        <v>49638000</v>
      </c>
      <c r="J34" s="44">
        <v>2.5</v>
      </c>
      <c r="K34" s="44">
        <v>2.5</v>
      </c>
      <c r="L34" s="44">
        <v>1.3</v>
      </c>
      <c r="M34" s="44">
        <v>1.3</v>
      </c>
      <c r="N34" s="44">
        <v>1.3</v>
      </c>
      <c r="O34" s="44">
        <v>3</v>
      </c>
      <c r="P34" s="44">
        <v>3.7</v>
      </c>
      <c r="Q34" s="44">
        <v>7.1</v>
      </c>
      <c r="R34" s="44">
        <v>12.5</v>
      </c>
      <c r="S34" s="44">
        <v>-6</v>
      </c>
      <c r="T34" s="42">
        <v>0.13900000000000001</v>
      </c>
      <c r="U34" s="42">
        <v>0.159</v>
      </c>
      <c r="V34" s="42">
        <v>0.115</v>
      </c>
      <c r="W34" s="42">
        <v>0.20399999999999999</v>
      </c>
      <c r="X34" s="42">
        <v>-0.124</v>
      </c>
      <c r="Y34" s="42">
        <v>0.63300000000000001</v>
      </c>
      <c r="Z34" s="42">
        <v>0.59899999999999998</v>
      </c>
      <c r="AA34" s="42">
        <v>0.47199999999999998</v>
      </c>
      <c r="AB34" s="42">
        <v>0.50600000000000001</v>
      </c>
      <c r="AC34" s="42">
        <v>0.55400000000000005</v>
      </c>
      <c r="AD34" s="59">
        <v>10</v>
      </c>
      <c r="AE34" s="59">
        <v>10</v>
      </c>
      <c r="AF34" s="59">
        <v>10</v>
      </c>
      <c r="AG34" s="59">
        <v>10</v>
      </c>
      <c r="AH34" s="59">
        <v>12</v>
      </c>
    </row>
    <row r="35" spans="1:34" x14ac:dyDescent="0.25">
      <c r="A35" s="2" t="s">
        <v>743</v>
      </c>
      <c r="B35" s="2">
        <v>88</v>
      </c>
      <c r="C35" s="3" t="s">
        <v>1573</v>
      </c>
      <c r="D35" s="2" t="s">
        <v>1553</v>
      </c>
      <c r="E35" s="110">
        <v>120125000</v>
      </c>
      <c r="F35" s="7">
        <v>128824000</v>
      </c>
      <c r="G35" s="7">
        <v>137826000</v>
      </c>
      <c r="H35" s="7">
        <v>160022000</v>
      </c>
      <c r="I35" s="7">
        <v>151317000</v>
      </c>
      <c r="J35" s="44">
        <v>2.1</v>
      </c>
      <c r="K35" s="44">
        <v>2.2000000000000002</v>
      </c>
      <c r="L35" s="44">
        <v>1.9</v>
      </c>
      <c r="M35" s="44">
        <v>2.1</v>
      </c>
      <c r="N35" s="44">
        <v>2.6</v>
      </c>
      <c r="O35" s="44" t="s">
        <v>687</v>
      </c>
      <c r="P35" s="44" t="s">
        <v>687</v>
      </c>
      <c r="Q35" s="44">
        <v>852.3</v>
      </c>
      <c r="R35" s="44">
        <v>377.1</v>
      </c>
      <c r="S35" s="44">
        <v>12</v>
      </c>
      <c r="T35" s="42">
        <v>0.41</v>
      </c>
      <c r="U35" s="42">
        <v>0.61399999999999999</v>
      </c>
      <c r="V35" s="42">
        <v>0.39200000000000002</v>
      </c>
      <c r="W35" s="42">
        <v>0.60299999999999998</v>
      </c>
      <c r="X35" s="42">
        <v>0.03</v>
      </c>
      <c r="Y35" s="42">
        <v>0.79400000000000004</v>
      </c>
      <c r="Z35" s="42">
        <v>0.77900000000000003</v>
      </c>
      <c r="AA35" s="42">
        <v>0.73399999999999999</v>
      </c>
      <c r="AB35" s="42">
        <v>0.75700000000000001</v>
      </c>
      <c r="AC35" s="42">
        <v>0.81899999999999995</v>
      </c>
      <c r="AD35" s="59">
        <v>8</v>
      </c>
      <c r="AE35" s="59">
        <v>9</v>
      </c>
      <c r="AF35" s="59">
        <v>10</v>
      </c>
      <c r="AG35" s="59">
        <v>11</v>
      </c>
      <c r="AH35" s="59">
        <v>12</v>
      </c>
    </row>
    <row r="36" spans="1:34" x14ac:dyDescent="0.25">
      <c r="A36" s="2" t="s">
        <v>744</v>
      </c>
      <c r="B36" s="2">
        <v>89</v>
      </c>
      <c r="C36" s="3" t="s">
        <v>1573</v>
      </c>
      <c r="D36" s="2" t="s">
        <v>1565</v>
      </c>
      <c r="E36" s="110">
        <v>318083000</v>
      </c>
      <c r="F36" s="7">
        <v>49473000</v>
      </c>
      <c r="G36" s="7">
        <v>19796000</v>
      </c>
      <c r="H36" s="7">
        <v>19242000</v>
      </c>
      <c r="I36" s="7">
        <v>15496000</v>
      </c>
      <c r="J36" s="44">
        <v>1.5</v>
      </c>
      <c r="K36" s="44">
        <v>1.5</v>
      </c>
      <c r="L36" s="44">
        <v>1.1000000000000001</v>
      </c>
      <c r="M36" s="44">
        <v>1.1000000000000001</v>
      </c>
      <c r="N36" s="44">
        <v>1.1000000000000001</v>
      </c>
      <c r="O36" s="44">
        <v>2.4</v>
      </c>
      <c r="P36" s="44">
        <v>1.2</v>
      </c>
      <c r="Q36" s="44">
        <v>0</v>
      </c>
      <c r="R36" s="44">
        <v>2</v>
      </c>
      <c r="S36" s="44">
        <v>2.1</v>
      </c>
      <c r="T36" s="42">
        <v>0.14599999999999999</v>
      </c>
      <c r="U36" s="42">
        <v>7.1999999999999995E-2</v>
      </c>
      <c r="V36" s="42">
        <v>-2.5000000000000001E-2</v>
      </c>
      <c r="W36" s="42">
        <v>9.8000000000000004E-2</v>
      </c>
      <c r="X36" s="42">
        <v>0.126</v>
      </c>
      <c r="Y36" s="42">
        <v>0.58099999999999996</v>
      </c>
      <c r="Z36" s="42">
        <v>0.19600000000000001</v>
      </c>
      <c r="AA36" s="42">
        <v>6.7000000000000004E-2</v>
      </c>
      <c r="AB36" s="42">
        <v>6.7000000000000004E-2</v>
      </c>
      <c r="AC36" s="42">
        <v>6.5000000000000002E-2</v>
      </c>
      <c r="AD36" s="59">
        <v>25</v>
      </c>
      <c r="AE36" s="59">
        <v>7</v>
      </c>
      <c r="AF36" s="59">
        <v>7</v>
      </c>
      <c r="AG36" s="59">
        <v>8</v>
      </c>
      <c r="AH36" s="59">
        <v>8</v>
      </c>
    </row>
    <row r="37" spans="1:34" x14ac:dyDescent="0.25">
      <c r="A37" s="2" t="s">
        <v>745</v>
      </c>
      <c r="B37" s="2">
        <v>91</v>
      </c>
      <c r="C37" s="3" t="s">
        <v>1573</v>
      </c>
      <c r="D37" s="2" t="s">
        <v>1560</v>
      </c>
      <c r="E37" s="110">
        <v>2488381000</v>
      </c>
      <c r="F37" s="7">
        <v>2701762000</v>
      </c>
      <c r="G37" s="7">
        <v>2810602000</v>
      </c>
      <c r="H37" s="7">
        <v>3194215000</v>
      </c>
      <c r="I37" s="7">
        <v>3546011000</v>
      </c>
      <c r="J37" s="44">
        <v>1.7</v>
      </c>
      <c r="K37" s="44">
        <v>1.4</v>
      </c>
      <c r="L37" s="44">
        <v>1.2</v>
      </c>
      <c r="M37" s="44">
        <v>0.8</v>
      </c>
      <c r="N37" s="44">
        <v>1.1000000000000001</v>
      </c>
      <c r="O37" s="44">
        <v>5.6</v>
      </c>
      <c r="P37" s="44">
        <v>7.8</v>
      </c>
      <c r="Q37" s="44">
        <v>6</v>
      </c>
      <c r="R37" s="44">
        <v>5.9</v>
      </c>
      <c r="S37" s="44">
        <v>5.0999999999999996</v>
      </c>
      <c r="T37" s="42">
        <v>0.43</v>
      </c>
      <c r="U37" s="42">
        <v>0.59299999999999997</v>
      </c>
      <c r="V37" s="42">
        <v>0.28299999999999997</v>
      </c>
      <c r="W37" s="42">
        <v>0.3</v>
      </c>
      <c r="X37" s="42">
        <v>0.32400000000000001</v>
      </c>
      <c r="Y37" s="42">
        <v>0.63</v>
      </c>
      <c r="Z37" s="42">
        <v>0.64300000000000002</v>
      </c>
      <c r="AA37" s="42">
        <v>0.54200000000000004</v>
      </c>
      <c r="AB37" s="42">
        <v>0.58299999999999996</v>
      </c>
      <c r="AC37" s="42">
        <v>0.64500000000000002</v>
      </c>
      <c r="AD37" s="59">
        <v>9</v>
      </c>
      <c r="AE37" s="59">
        <v>10</v>
      </c>
      <c r="AF37" s="59">
        <v>10</v>
      </c>
      <c r="AG37" s="59">
        <v>11</v>
      </c>
      <c r="AH37" s="59">
        <v>11</v>
      </c>
    </row>
    <row r="38" spans="1:34" x14ac:dyDescent="0.25">
      <c r="A38" s="2" t="s">
        <v>1020</v>
      </c>
      <c r="B38" s="2">
        <v>3111</v>
      </c>
      <c r="C38" s="3" t="s">
        <v>1612</v>
      </c>
      <c r="D38" s="2" t="s">
        <v>1520</v>
      </c>
      <c r="E38" s="110">
        <v>150330000</v>
      </c>
      <c r="F38" s="7">
        <v>178285000</v>
      </c>
      <c r="G38" s="7">
        <v>179898000</v>
      </c>
      <c r="H38" s="7">
        <v>191065000</v>
      </c>
      <c r="I38" s="7">
        <v>121001000</v>
      </c>
      <c r="J38" s="44">
        <v>1.4</v>
      </c>
      <c r="K38" s="44">
        <v>1.4</v>
      </c>
      <c r="L38" s="44">
        <v>1.1000000000000001</v>
      </c>
      <c r="M38" s="44">
        <v>0.7</v>
      </c>
      <c r="N38" s="44">
        <v>1.1000000000000001</v>
      </c>
      <c r="O38" s="44">
        <v>2.9</v>
      </c>
      <c r="P38" s="44">
        <v>4.2</v>
      </c>
      <c r="Q38" s="44">
        <v>4.4000000000000004</v>
      </c>
      <c r="R38" s="44">
        <v>3.9</v>
      </c>
      <c r="S38" s="44">
        <v>-8.4</v>
      </c>
      <c r="T38" s="42">
        <v>0.27</v>
      </c>
      <c r="U38" s="42">
        <v>0.20599999999999999</v>
      </c>
      <c r="V38" s="42">
        <v>0.14399999999999999</v>
      </c>
      <c r="W38" s="42">
        <v>0.14299999999999999</v>
      </c>
      <c r="X38" s="42">
        <v>-0.45200000000000001</v>
      </c>
      <c r="Y38" s="42">
        <v>0.51100000000000001</v>
      </c>
      <c r="Z38" s="42">
        <v>0.48799999999999999</v>
      </c>
      <c r="AA38" s="42">
        <v>0.39600000000000002</v>
      </c>
      <c r="AB38" s="42">
        <v>0.432</v>
      </c>
      <c r="AC38" s="42">
        <v>0.35499999999999998</v>
      </c>
      <c r="AD38" s="59">
        <v>23</v>
      </c>
      <c r="AE38" s="59">
        <v>24</v>
      </c>
      <c r="AF38" s="59">
        <v>28</v>
      </c>
      <c r="AG38" s="59">
        <v>31</v>
      </c>
      <c r="AH38" s="59">
        <v>27</v>
      </c>
    </row>
    <row r="39" spans="1:34" x14ac:dyDescent="0.25">
      <c r="A39" s="2" t="s">
        <v>747</v>
      </c>
      <c r="B39" s="2">
        <v>6547</v>
      </c>
      <c r="C39" s="3" t="s">
        <v>1626</v>
      </c>
      <c r="D39" s="2" t="s">
        <v>1520</v>
      </c>
      <c r="E39" s="110">
        <v>155613314</v>
      </c>
      <c r="F39" s="7">
        <v>157465239</v>
      </c>
      <c r="G39" s="7">
        <v>150107309</v>
      </c>
      <c r="H39" s="7">
        <v>199467714</v>
      </c>
      <c r="I39" s="7">
        <v>63925392</v>
      </c>
      <c r="J39" s="44">
        <v>4.0999999999999996</v>
      </c>
      <c r="K39" s="44">
        <v>4.5</v>
      </c>
      <c r="L39" s="44">
        <v>2.6</v>
      </c>
      <c r="M39" s="44">
        <v>1.8</v>
      </c>
      <c r="N39" s="44">
        <v>1.7</v>
      </c>
      <c r="O39" s="44">
        <v>0.3</v>
      </c>
      <c r="P39" s="44">
        <v>0</v>
      </c>
      <c r="Q39" s="44">
        <v>1.1000000000000001</v>
      </c>
      <c r="R39" s="44">
        <v>5.0999999999999996</v>
      </c>
      <c r="S39" s="44">
        <v>3.7</v>
      </c>
      <c r="T39" s="42">
        <v>-1.4999999999999999E-2</v>
      </c>
      <c r="U39" s="42">
        <v>-2.5000000000000001E-2</v>
      </c>
      <c r="V39" s="42">
        <v>1.0999999999999999E-2</v>
      </c>
      <c r="W39" s="42">
        <v>8.1000000000000003E-2</v>
      </c>
      <c r="X39" s="42">
        <v>9.2999999999999999E-2</v>
      </c>
      <c r="Y39" s="42">
        <v>0.54500000000000004</v>
      </c>
      <c r="Z39" s="42">
        <v>0.53800000000000003</v>
      </c>
      <c r="AA39" s="42">
        <v>0.47599999999999998</v>
      </c>
      <c r="AB39" s="42">
        <v>0.35399999999999998</v>
      </c>
      <c r="AC39" s="42">
        <v>0.25</v>
      </c>
      <c r="AD39" s="59">
        <v>16</v>
      </c>
      <c r="AE39" s="59">
        <v>18</v>
      </c>
      <c r="AF39" s="59">
        <v>19</v>
      </c>
      <c r="AG39" s="59">
        <v>16</v>
      </c>
      <c r="AH39" s="59">
        <v>15</v>
      </c>
    </row>
    <row r="40" spans="1:34" x14ac:dyDescent="0.25">
      <c r="A40" s="2" t="s">
        <v>748</v>
      </c>
      <c r="B40" s="2">
        <v>3110</v>
      </c>
      <c r="C40" s="3" t="s">
        <v>1629</v>
      </c>
      <c r="D40" s="2" t="s">
        <v>1520</v>
      </c>
      <c r="E40" s="110">
        <v>48080645</v>
      </c>
      <c r="F40" s="7">
        <v>54897054</v>
      </c>
      <c r="G40" s="7">
        <v>10356620</v>
      </c>
      <c r="H40" s="7">
        <v>24933071</v>
      </c>
      <c r="I40" s="7">
        <v>-79100000</v>
      </c>
      <c r="J40" s="44">
        <v>1.5</v>
      </c>
      <c r="K40" s="44">
        <v>1.9</v>
      </c>
      <c r="L40" s="44">
        <v>0.6</v>
      </c>
      <c r="M40" s="44">
        <v>0.8</v>
      </c>
      <c r="N40" s="44">
        <v>1.6</v>
      </c>
      <c r="O40" s="44">
        <v>4.3</v>
      </c>
      <c r="P40" s="44">
        <v>5.6</v>
      </c>
      <c r="Q40" s="44">
        <v>10.7</v>
      </c>
      <c r="R40" s="44">
        <v>-1.6</v>
      </c>
      <c r="S40" s="44">
        <v>-0.9</v>
      </c>
      <c r="T40" s="42">
        <v>0.35499999999999998</v>
      </c>
      <c r="U40" s="42">
        <v>0.45300000000000001</v>
      </c>
      <c r="V40" s="42">
        <v>0.26800000000000002</v>
      </c>
      <c r="W40" s="42">
        <v>-3.9E-2</v>
      </c>
      <c r="X40" s="42">
        <v>-4.3999999999999997E-2</v>
      </c>
      <c r="Y40" s="42">
        <v>0.42199999999999999</v>
      </c>
      <c r="Z40" s="42">
        <v>0.42299999999999999</v>
      </c>
      <c r="AA40" s="42">
        <v>9.6000000000000002E-2</v>
      </c>
      <c r="AB40" s="42">
        <v>0.217</v>
      </c>
      <c r="AC40" s="42">
        <v>-0.308</v>
      </c>
      <c r="AD40" s="59">
        <v>4</v>
      </c>
      <c r="AE40" s="59">
        <v>5</v>
      </c>
      <c r="AF40" s="59">
        <v>5</v>
      </c>
      <c r="AG40" s="59">
        <v>6</v>
      </c>
      <c r="AH40" s="59">
        <v>6</v>
      </c>
    </row>
    <row r="41" spans="1:34" x14ac:dyDescent="0.25">
      <c r="A41" s="2" t="s">
        <v>749</v>
      </c>
      <c r="B41" s="2">
        <v>97</v>
      </c>
      <c r="C41" s="3" t="s">
        <v>1633</v>
      </c>
      <c r="D41" s="2" t="s">
        <v>1553</v>
      </c>
      <c r="E41" s="110">
        <v>121961911</v>
      </c>
      <c r="F41" s="7">
        <v>124969562</v>
      </c>
      <c r="G41" s="7">
        <v>127805549</v>
      </c>
      <c r="H41" s="7">
        <v>119374050</v>
      </c>
      <c r="I41" s="7">
        <v>99397311</v>
      </c>
      <c r="J41" s="44">
        <v>3.2</v>
      </c>
      <c r="K41" s="44">
        <v>2.6</v>
      </c>
      <c r="L41" s="44">
        <v>1.9</v>
      </c>
      <c r="M41" s="44">
        <v>1.8</v>
      </c>
      <c r="N41" s="44">
        <v>1.9</v>
      </c>
      <c r="O41" s="44">
        <v>2.8</v>
      </c>
      <c r="P41" s="44">
        <v>2.9</v>
      </c>
      <c r="Q41" s="44">
        <v>3.3</v>
      </c>
      <c r="R41" s="44">
        <v>2.1</v>
      </c>
      <c r="S41" s="44">
        <v>0.7</v>
      </c>
      <c r="T41" s="42">
        <v>0.14399999999999999</v>
      </c>
      <c r="U41" s="42">
        <v>0.17100000000000001</v>
      </c>
      <c r="V41" s="42">
        <v>0.109</v>
      </c>
      <c r="W41" s="42">
        <v>5.8999999999999997E-2</v>
      </c>
      <c r="X41" s="42">
        <v>2E-3</v>
      </c>
      <c r="Y41" s="42">
        <v>0.48099999999999998</v>
      </c>
      <c r="Z41" s="42">
        <v>0.46400000000000002</v>
      </c>
      <c r="AA41" s="42">
        <v>0.42899999999999999</v>
      </c>
      <c r="AB41" s="42">
        <v>0.40500000000000003</v>
      </c>
      <c r="AC41" s="42">
        <v>0.39900000000000002</v>
      </c>
      <c r="AD41" s="59">
        <v>11</v>
      </c>
      <c r="AE41" s="59">
        <v>11</v>
      </c>
      <c r="AF41" s="59">
        <v>11</v>
      </c>
      <c r="AG41" s="59">
        <v>12</v>
      </c>
      <c r="AH41" s="59">
        <v>10</v>
      </c>
    </row>
    <row r="42" spans="1:34" x14ac:dyDescent="0.25">
      <c r="A42" s="2" t="s">
        <v>1022</v>
      </c>
      <c r="B42" s="2">
        <v>99</v>
      </c>
      <c r="C42" s="3" t="s">
        <v>1637</v>
      </c>
      <c r="D42" s="2" t="s">
        <v>1520</v>
      </c>
      <c r="E42" s="110">
        <v>16605944.16</v>
      </c>
      <c r="F42" s="7">
        <v>25064464.600000001</v>
      </c>
      <c r="G42" s="7">
        <v>17558094</v>
      </c>
      <c r="H42" s="7">
        <v>37454247</v>
      </c>
      <c r="I42" s="7">
        <v>26942175</v>
      </c>
      <c r="J42" s="44">
        <v>1.2</v>
      </c>
      <c r="K42" s="44">
        <v>1.4</v>
      </c>
      <c r="L42" s="44">
        <v>0.9</v>
      </c>
      <c r="M42" s="44">
        <v>1.3</v>
      </c>
      <c r="N42" s="44">
        <v>2.2999999999999998</v>
      </c>
      <c r="O42" s="44">
        <v>-0.4</v>
      </c>
      <c r="P42" s="44">
        <v>47.7</v>
      </c>
      <c r="Q42" s="44">
        <v>66</v>
      </c>
      <c r="R42" s="44">
        <v>-14.7</v>
      </c>
      <c r="S42" s="44">
        <v>1.3</v>
      </c>
      <c r="T42" s="42">
        <v>-0.253</v>
      </c>
      <c r="U42" s="42">
        <v>0.54600000000000004</v>
      </c>
      <c r="V42" s="42">
        <v>0.75600000000000001</v>
      </c>
      <c r="W42" s="42">
        <v>-0.14799999999999999</v>
      </c>
      <c r="X42" s="42">
        <v>1.7999999999999999E-2</v>
      </c>
      <c r="Y42" s="42">
        <v>0.50900000000000001</v>
      </c>
      <c r="Z42" s="42">
        <v>0.64400000000000002</v>
      </c>
      <c r="AA42" s="42">
        <v>0.46400000000000002</v>
      </c>
      <c r="AB42" s="42">
        <v>0.66300000000000003</v>
      </c>
      <c r="AC42" s="42">
        <v>0.17199999999999999</v>
      </c>
      <c r="AD42" s="59">
        <v>2</v>
      </c>
      <c r="AE42" s="59">
        <v>5</v>
      </c>
      <c r="AF42" s="59">
        <v>7</v>
      </c>
      <c r="AG42" s="59">
        <v>9</v>
      </c>
      <c r="AH42" s="59">
        <v>3</v>
      </c>
    </row>
    <row r="43" spans="1:34" x14ac:dyDescent="0.25">
      <c r="A43" s="2" t="s">
        <v>751</v>
      </c>
      <c r="B43" s="2">
        <v>100</v>
      </c>
      <c r="C43" s="3" t="s">
        <v>1524</v>
      </c>
      <c r="D43" s="2" t="s">
        <v>1538</v>
      </c>
      <c r="E43" s="110">
        <v>251774000</v>
      </c>
      <c r="F43" s="7">
        <v>254397000</v>
      </c>
      <c r="G43" s="7">
        <v>243973000</v>
      </c>
      <c r="H43" s="7">
        <v>255617000</v>
      </c>
      <c r="I43" s="7">
        <v>194300000</v>
      </c>
      <c r="J43" s="44">
        <v>3.3</v>
      </c>
      <c r="K43" s="44">
        <v>3.4</v>
      </c>
      <c r="L43" s="44">
        <v>2</v>
      </c>
      <c r="M43" s="44">
        <v>1.9</v>
      </c>
      <c r="N43" s="44">
        <v>1.4</v>
      </c>
      <c r="O43" s="44">
        <v>4</v>
      </c>
      <c r="P43" s="44">
        <v>2.7</v>
      </c>
      <c r="Q43" s="44">
        <v>3.2</v>
      </c>
      <c r="R43" s="44">
        <v>4.5</v>
      </c>
      <c r="S43" s="44">
        <v>0.6</v>
      </c>
      <c r="T43" s="42">
        <v>0.255</v>
      </c>
      <c r="U43" s="42">
        <v>0.16</v>
      </c>
      <c r="V43" s="42">
        <v>0.17599999999999999</v>
      </c>
      <c r="W43" s="42">
        <v>0.24199999999999999</v>
      </c>
      <c r="X43" s="42">
        <v>2.4E-2</v>
      </c>
      <c r="Y43" s="42">
        <v>0.56699999999999995</v>
      </c>
      <c r="Z43" s="42">
        <v>0.57599999999999996</v>
      </c>
      <c r="AA43" s="42">
        <v>0.51400000000000001</v>
      </c>
      <c r="AB43" s="42">
        <v>0.46800000000000003</v>
      </c>
      <c r="AC43" s="42">
        <v>0.49299999999999999</v>
      </c>
      <c r="AD43" s="59">
        <v>0</v>
      </c>
      <c r="AE43" s="59">
        <v>0</v>
      </c>
      <c r="AF43" s="59">
        <v>0</v>
      </c>
      <c r="AG43" s="59">
        <v>16</v>
      </c>
      <c r="AH43" s="59">
        <v>16</v>
      </c>
    </row>
    <row r="44" spans="1:34" x14ac:dyDescent="0.25">
      <c r="A44" s="2" t="s">
        <v>752</v>
      </c>
      <c r="B44" s="2">
        <v>101</v>
      </c>
      <c r="C44" s="3" t="s">
        <v>1573</v>
      </c>
      <c r="D44" s="2" t="s">
        <v>1553</v>
      </c>
      <c r="E44" s="110">
        <v>142325000</v>
      </c>
      <c r="F44" s="7">
        <v>158676000</v>
      </c>
      <c r="G44" s="7">
        <v>155576000</v>
      </c>
      <c r="H44" s="7">
        <v>162938000</v>
      </c>
      <c r="I44" s="7">
        <v>150345000</v>
      </c>
      <c r="J44" s="44">
        <v>4.8</v>
      </c>
      <c r="K44" s="44">
        <v>3.4</v>
      </c>
      <c r="L44" s="44">
        <v>3</v>
      </c>
      <c r="M44" s="44">
        <v>3.5</v>
      </c>
      <c r="N44" s="44">
        <v>4</v>
      </c>
      <c r="O44" s="44">
        <v>23.6</v>
      </c>
      <c r="P44" s="44">
        <v>1.1000000000000001</v>
      </c>
      <c r="Q44" s="44">
        <v>23.8</v>
      </c>
      <c r="R44" s="44">
        <v>53.2</v>
      </c>
      <c r="S44" s="44">
        <v>-1.5</v>
      </c>
      <c r="T44" s="42">
        <v>0.61299999999999999</v>
      </c>
      <c r="U44" s="42">
        <v>1.0999999999999999E-2</v>
      </c>
      <c r="V44" s="42">
        <v>0.42199999999999999</v>
      </c>
      <c r="W44" s="42">
        <v>0.95499999999999996</v>
      </c>
      <c r="X44" s="42">
        <v>-5.3999999999999999E-2</v>
      </c>
      <c r="Y44" s="42">
        <v>0.94099999999999995</v>
      </c>
      <c r="Z44" s="42">
        <v>0.93899999999999995</v>
      </c>
      <c r="AA44" s="42">
        <v>0.93100000000000005</v>
      </c>
      <c r="AB44" s="42">
        <v>0.93400000000000005</v>
      </c>
      <c r="AC44" s="42">
        <v>0.94799999999999995</v>
      </c>
      <c r="AD44" s="59">
        <v>2</v>
      </c>
      <c r="AE44" s="59">
        <v>8</v>
      </c>
      <c r="AF44" s="59">
        <v>5</v>
      </c>
      <c r="AG44" s="59">
        <v>6</v>
      </c>
      <c r="AH44" s="59">
        <v>6</v>
      </c>
    </row>
    <row r="45" spans="1:34" x14ac:dyDescent="0.25">
      <c r="A45" s="2" t="s">
        <v>1643</v>
      </c>
      <c r="B45" s="2">
        <v>11467</v>
      </c>
      <c r="C45" s="3" t="s">
        <v>1645</v>
      </c>
      <c r="D45" s="2" t="s">
        <v>1520</v>
      </c>
      <c r="E45" s="110">
        <v>2246436.31</v>
      </c>
      <c r="F45" s="7">
        <v>7077600.8299999898</v>
      </c>
      <c r="G45" s="7">
        <v>6430420</v>
      </c>
      <c r="H45" s="7">
        <v>8278054</v>
      </c>
      <c r="I45" s="7">
        <v>963307</v>
      </c>
      <c r="J45" s="44">
        <v>1.7</v>
      </c>
      <c r="K45" s="44">
        <v>1.5</v>
      </c>
      <c r="L45" s="44">
        <v>0.9</v>
      </c>
      <c r="M45" s="44">
        <v>1.3</v>
      </c>
      <c r="N45" s="44">
        <v>2.4</v>
      </c>
      <c r="O45" s="44">
        <v>1</v>
      </c>
      <c r="P45" s="44">
        <v>1.1000000000000001</v>
      </c>
      <c r="Q45" s="44">
        <v>-22.4</v>
      </c>
      <c r="R45" s="44">
        <v>-0.4</v>
      </c>
      <c r="S45" s="44">
        <v>1.4</v>
      </c>
      <c r="T45" s="42">
        <v>2.5999999999999999E-2</v>
      </c>
      <c r="U45" s="42">
        <v>1.7000000000000001E-2</v>
      </c>
      <c r="V45" s="42">
        <v>-2.3149999999999999</v>
      </c>
      <c r="W45" s="42">
        <v>-0.122</v>
      </c>
      <c r="X45" s="42">
        <v>3.2000000000000001E-2</v>
      </c>
      <c r="Y45" s="42">
        <v>0.188</v>
      </c>
      <c r="Z45" s="42">
        <v>0.51900000000000002</v>
      </c>
      <c r="AA45" s="42">
        <v>0.44800000000000001</v>
      </c>
      <c r="AB45" s="42">
        <v>0.501</v>
      </c>
      <c r="AC45" s="42">
        <v>8.9999999999999993E-3</v>
      </c>
      <c r="AD45" s="59">
        <v>4</v>
      </c>
      <c r="AE45" s="59">
        <v>9</v>
      </c>
      <c r="AF45" s="59">
        <v>10</v>
      </c>
      <c r="AG45" s="59">
        <v>8</v>
      </c>
      <c r="AH45" s="59">
        <v>3</v>
      </c>
    </row>
    <row r="46" spans="1:34" x14ac:dyDescent="0.25">
      <c r="A46" s="2" t="s">
        <v>754</v>
      </c>
      <c r="B46" s="2">
        <v>103</v>
      </c>
      <c r="C46" s="3" t="s">
        <v>1524</v>
      </c>
      <c r="D46" s="2" t="s">
        <v>1565</v>
      </c>
      <c r="E46" s="110">
        <v>148291000</v>
      </c>
      <c r="F46" s="7">
        <v>153871000</v>
      </c>
      <c r="G46" s="7">
        <v>146166000</v>
      </c>
      <c r="H46" s="7">
        <v>177944000</v>
      </c>
      <c r="I46" s="7">
        <v>189783000</v>
      </c>
      <c r="J46" s="44">
        <v>4.8</v>
      </c>
      <c r="K46" s="44">
        <v>6</v>
      </c>
      <c r="L46" s="44">
        <v>2.6</v>
      </c>
      <c r="M46" s="44">
        <v>3.1</v>
      </c>
      <c r="N46" s="44">
        <v>5.5</v>
      </c>
      <c r="O46" s="44">
        <v>7.5</v>
      </c>
      <c r="P46" s="44">
        <v>5.2</v>
      </c>
      <c r="Q46" s="44">
        <v>1.7</v>
      </c>
      <c r="R46" s="44">
        <v>14</v>
      </c>
      <c r="S46" s="44">
        <v>4.5999999999999996</v>
      </c>
      <c r="T46" s="42">
        <v>0.29199999999999998</v>
      </c>
      <c r="U46" s="42">
        <v>0.17699999999999999</v>
      </c>
      <c r="V46" s="42">
        <v>3.5999999999999997E-2</v>
      </c>
      <c r="W46" s="42">
        <v>0.37</v>
      </c>
      <c r="X46" s="42">
        <v>0.20300000000000001</v>
      </c>
      <c r="Y46" s="42">
        <v>0.626</v>
      </c>
      <c r="Z46" s="42">
        <v>0.64200000000000002</v>
      </c>
      <c r="AA46" s="42">
        <v>0.54100000000000004</v>
      </c>
      <c r="AB46" s="42">
        <v>0.55100000000000005</v>
      </c>
      <c r="AC46" s="42">
        <v>0.63600000000000001</v>
      </c>
      <c r="AD46" s="59">
        <v>0</v>
      </c>
      <c r="AE46" s="59">
        <v>0</v>
      </c>
      <c r="AF46" s="59">
        <v>0</v>
      </c>
      <c r="AG46" s="59">
        <v>24</v>
      </c>
      <c r="AH46" s="59">
        <v>21</v>
      </c>
    </row>
    <row r="47" spans="1:34" x14ac:dyDescent="0.25">
      <c r="A47" s="2" t="s">
        <v>755</v>
      </c>
      <c r="B47" s="2">
        <v>105</v>
      </c>
      <c r="C47" s="3" t="s">
        <v>1573</v>
      </c>
      <c r="D47" s="2" t="s">
        <v>1553</v>
      </c>
      <c r="E47" s="110">
        <v>203094000</v>
      </c>
      <c r="F47" s="7">
        <v>159943000</v>
      </c>
      <c r="G47" s="7">
        <v>127684000</v>
      </c>
      <c r="H47" s="7">
        <v>87632000</v>
      </c>
      <c r="I47" s="7">
        <v>285887000</v>
      </c>
      <c r="J47" s="44">
        <v>1.7</v>
      </c>
      <c r="K47" s="44">
        <v>0.9</v>
      </c>
      <c r="L47" s="44">
        <v>1</v>
      </c>
      <c r="M47" s="44">
        <v>0.7</v>
      </c>
      <c r="N47" s="44">
        <v>2</v>
      </c>
      <c r="O47" s="44">
        <v>2.1</v>
      </c>
      <c r="P47" s="44">
        <v>-0.4</v>
      </c>
      <c r="Q47" s="44">
        <v>0.5</v>
      </c>
      <c r="R47" s="44">
        <v>1.7</v>
      </c>
      <c r="S47" s="44">
        <v>1.1000000000000001</v>
      </c>
      <c r="T47" s="42">
        <v>0.182</v>
      </c>
      <c r="U47" s="42">
        <v>-0.06</v>
      </c>
      <c r="V47" s="42">
        <v>2.4E-2</v>
      </c>
      <c r="W47" s="42">
        <v>0.115</v>
      </c>
      <c r="X47" s="42">
        <v>7.5999999999999998E-2</v>
      </c>
      <c r="Y47" s="42">
        <v>0.48099999999999998</v>
      </c>
      <c r="Z47" s="42">
        <v>0.39400000000000002</v>
      </c>
      <c r="AA47" s="42">
        <v>0.251</v>
      </c>
      <c r="AB47" s="42">
        <v>0.19</v>
      </c>
      <c r="AC47" s="42">
        <v>0.44700000000000001</v>
      </c>
      <c r="AD47" s="59">
        <v>9</v>
      </c>
      <c r="AE47" s="59">
        <v>9</v>
      </c>
      <c r="AF47" s="59">
        <v>9</v>
      </c>
      <c r="AG47" s="59">
        <v>10</v>
      </c>
      <c r="AH47" s="59">
        <v>10</v>
      </c>
    </row>
    <row r="48" spans="1:34" x14ac:dyDescent="0.25">
      <c r="A48" s="2" t="s">
        <v>756</v>
      </c>
      <c r="B48" s="2">
        <v>345</v>
      </c>
      <c r="C48" s="3" t="s">
        <v>1573</v>
      </c>
      <c r="D48" s="2" t="s">
        <v>1520</v>
      </c>
      <c r="E48" s="110">
        <v>-90975000</v>
      </c>
      <c r="F48" s="7">
        <v>-318010000</v>
      </c>
      <c r="G48" s="7">
        <v>331339000</v>
      </c>
      <c r="H48" s="7">
        <v>212289000</v>
      </c>
      <c r="I48" s="7">
        <v>349085000</v>
      </c>
      <c r="J48" s="44">
        <v>2.8</v>
      </c>
      <c r="K48" s="44">
        <v>0.8</v>
      </c>
      <c r="L48" s="44">
        <v>1.6</v>
      </c>
      <c r="M48" s="44">
        <v>0.7</v>
      </c>
      <c r="N48" s="44">
        <v>1.9</v>
      </c>
      <c r="O48" s="44">
        <v>0.2</v>
      </c>
      <c r="P48" s="44">
        <v>0.6</v>
      </c>
      <c r="Q48" s="44">
        <v>6</v>
      </c>
      <c r="R48" s="44">
        <v>3.7</v>
      </c>
      <c r="S48" s="44">
        <v>1</v>
      </c>
      <c r="T48" s="42">
        <v>-8.0000000000000002E-3</v>
      </c>
      <c r="U48" s="42">
        <v>3.2000000000000001E-2</v>
      </c>
      <c r="V48" s="42">
        <v>0.27400000000000002</v>
      </c>
      <c r="W48" s="42">
        <v>0.192</v>
      </c>
      <c r="X48" s="42">
        <v>4.2999999999999997E-2</v>
      </c>
      <c r="Y48" s="42">
        <v>-0.13700000000000001</v>
      </c>
      <c r="Z48" s="42">
        <v>-0.628</v>
      </c>
      <c r="AA48" s="42">
        <v>0.503</v>
      </c>
      <c r="AB48" s="42">
        <v>0.42399999999999999</v>
      </c>
      <c r="AC48" s="42">
        <v>0.54900000000000004</v>
      </c>
      <c r="AD48" s="59">
        <v>7</v>
      </c>
      <c r="AE48" s="59">
        <v>7</v>
      </c>
      <c r="AF48" s="59">
        <v>7</v>
      </c>
      <c r="AG48" s="59">
        <v>7</v>
      </c>
      <c r="AH48" s="59">
        <v>7</v>
      </c>
    </row>
    <row r="49" spans="1:34" x14ac:dyDescent="0.25">
      <c r="A49" s="2" t="s">
        <v>757</v>
      </c>
      <c r="B49" s="2">
        <v>3112</v>
      </c>
      <c r="C49" s="3" t="s">
        <v>1524</v>
      </c>
      <c r="D49" s="2" t="s">
        <v>1520</v>
      </c>
      <c r="E49" s="110">
        <v>234511754</v>
      </c>
      <c r="F49" s="7">
        <v>219238000</v>
      </c>
      <c r="G49" s="7">
        <v>251616000</v>
      </c>
      <c r="H49" s="7">
        <v>313223000</v>
      </c>
      <c r="I49" s="7">
        <v>274530000</v>
      </c>
      <c r="J49" s="44">
        <v>2</v>
      </c>
      <c r="K49" s="44">
        <v>5</v>
      </c>
      <c r="L49" s="44">
        <v>3.1</v>
      </c>
      <c r="M49" s="44">
        <v>3.4</v>
      </c>
      <c r="N49" s="44">
        <v>4.5</v>
      </c>
      <c r="O49" s="44">
        <v>7.1</v>
      </c>
      <c r="P49" s="44">
        <v>5.0999999999999996</v>
      </c>
      <c r="Q49" s="44">
        <v>11.2</v>
      </c>
      <c r="R49" s="44">
        <v>9.8000000000000007</v>
      </c>
      <c r="S49" s="44">
        <v>-2.4</v>
      </c>
      <c r="T49" s="42">
        <v>0.32600000000000001</v>
      </c>
      <c r="U49" s="42">
        <v>0.19500000000000001</v>
      </c>
      <c r="V49" s="42">
        <v>0.33100000000000002</v>
      </c>
      <c r="W49" s="42">
        <v>0.32100000000000001</v>
      </c>
      <c r="X49" s="42">
        <v>-0.11700000000000001</v>
      </c>
      <c r="Y49" s="42">
        <v>0.53800000000000003</v>
      </c>
      <c r="Z49" s="42">
        <v>0.47899999999999998</v>
      </c>
      <c r="AA49" s="42">
        <v>0.45700000000000002</v>
      </c>
      <c r="AB49" s="42">
        <v>0.55200000000000005</v>
      </c>
      <c r="AC49" s="42">
        <v>0.61</v>
      </c>
      <c r="AD49" s="59">
        <v>13</v>
      </c>
      <c r="AE49" s="59">
        <v>0</v>
      </c>
      <c r="AF49" s="59">
        <v>0</v>
      </c>
      <c r="AG49" s="59">
        <v>16</v>
      </c>
      <c r="AH49" s="59">
        <v>16</v>
      </c>
    </row>
    <row r="50" spans="1:34" x14ac:dyDescent="0.25">
      <c r="A50" s="2" t="s">
        <v>758</v>
      </c>
      <c r="B50" s="2">
        <v>127</v>
      </c>
      <c r="C50" s="3" t="s">
        <v>1629</v>
      </c>
      <c r="D50" s="2" t="s">
        <v>1538</v>
      </c>
      <c r="E50" s="110">
        <v>487570852</v>
      </c>
      <c r="F50" s="7">
        <v>561234236</v>
      </c>
      <c r="G50" s="7">
        <v>238172181</v>
      </c>
      <c r="H50" s="7">
        <v>247413073</v>
      </c>
      <c r="I50" s="7">
        <v>253500000</v>
      </c>
      <c r="J50" s="44">
        <v>2</v>
      </c>
      <c r="K50" s="44">
        <v>2.2999999999999998</v>
      </c>
      <c r="L50" s="44">
        <v>0.8</v>
      </c>
      <c r="M50" s="44">
        <v>1</v>
      </c>
      <c r="N50" s="44">
        <v>2.9</v>
      </c>
      <c r="O50" s="44">
        <v>24.8</v>
      </c>
      <c r="P50" s="44">
        <v>16.600000000000001</v>
      </c>
      <c r="Q50" s="44">
        <v>19.600000000000001</v>
      </c>
      <c r="R50" s="44">
        <v>-33.200000000000003</v>
      </c>
      <c r="S50" s="44">
        <v>14</v>
      </c>
      <c r="T50" s="42">
        <v>2.0030000000000001</v>
      </c>
      <c r="U50" s="42">
        <v>1.837</v>
      </c>
      <c r="V50" s="42">
        <v>0.81699999999999995</v>
      </c>
      <c r="W50" s="42">
        <v>-1.016</v>
      </c>
      <c r="X50" s="42">
        <v>0.92400000000000004</v>
      </c>
      <c r="Y50" s="42">
        <v>1.288</v>
      </c>
      <c r="Z50" s="42">
        <v>1.393</v>
      </c>
      <c r="AA50" s="42">
        <v>0.63400000000000001</v>
      </c>
      <c r="AB50" s="42">
        <v>0.66900000000000004</v>
      </c>
      <c r="AC50" s="42">
        <v>0.68200000000000005</v>
      </c>
      <c r="AD50" s="59">
        <v>5</v>
      </c>
      <c r="AE50" s="59">
        <v>6</v>
      </c>
      <c r="AF50" s="59">
        <v>7</v>
      </c>
      <c r="AG50" s="59">
        <v>8</v>
      </c>
      <c r="AH50" s="59">
        <v>9</v>
      </c>
    </row>
    <row r="51" spans="1:34" x14ac:dyDescent="0.25">
      <c r="A51" s="2" t="s">
        <v>1027</v>
      </c>
      <c r="B51" s="2">
        <v>6963</v>
      </c>
      <c r="C51" s="3" t="s">
        <v>1656</v>
      </c>
      <c r="D51" s="2" t="s">
        <v>1565</v>
      </c>
      <c r="E51" s="110">
        <v>51137000</v>
      </c>
      <c r="F51" s="7">
        <v>48000137</v>
      </c>
      <c r="G51" s="7">
        <v>48720275</v>
      </c>
      <c r="H51" s="7">
        <v>44490000</v>
      </c>
      <c r="I51" s="7">
        <v>42176865</v>
      </c>
      <c r="J51" s="44">
        <v>0.6</v>
      </c>
      <c r="K51" s="44">
        <v>0.5</v>
      </c>
      <c r="L51" s="44">
        <v>0.8</v>
      </c>
      <c r="M51" s="44">
        <v>0.6</v>
      </c>
      <c r="N51" s="44">
        <v>0.6</v>
      </c>
      <c r="O51" s="44" t="s">
        <v>687</v>
      </c>
      <c r="P51" s="44" t="s">
        <v>687</v>
      </c>
      <c r="Q51" s="44">
        <v>0</v>
      </c>
      <c r="R51" s="44">
        <v>0</v>
      </c>
      <c r="S51" s="44">
        <v>0</v>
      </c>
      <c r="T51" s="42">
        <v>-8.3930000000000007</v>
      </c>
      <c r="U51" s="42">
        <v>-7.952</v>
      </c>
      <c r="V51" s="42">
        <v>-6.3280000000000003</v>
      </c>
      <c r="W51" s="42">
        <v>-6.6879999999999997</v>
      </c>
      <c r="X51" s="42">
        <v>-6.617</v>
      </c>
      <c r="Y51" s="42">
        <v>0.93100000000000005</v>
      </c>
      <c r="Z51" s="42">
        <v>0.93</v>
      </c>
      <c r="AA51" s="42">
        <v>0.94199999999999995</v>
      </c>
      <c r="AB51" s="42">
        <v>0.92300000000000004</v>
      </c>
      <c r="AC51" s="42">
        <v>0.91400000000000003</v>
      </c>
      <c r="AD51" s="59" t="s">
        <v>687</v>
      </c>
      <c r="AE51" s="59">
        <v>16</v>
      </c>
      <c r="AF51" s="59">
        <v>19</v>
      </c>
      <c r="AG51" s="59">
        <v>18</v>
      </c>
      <c r="AH51" s="59">
        <v>27</v>
      </c>
    </row>
    <row r="52" spans="1:34" x14ac:dyDescent="0.25">
      <c r="A52" s="2" t="s">
        <v>1442</v>
      </c>
      <c r="B52" s="2">
        <v>11718</v>
      </c>
      <c r="C52" s="3" t="s">
        <v>1656</v>
      </c>
      <c r="D52" s="2" t="s">
        <v>1565</v>
      </c>
      <c r="E52" s="110">
        <v>12604000</v>
      </c>
      <c r="F52" s="7">
        <v>11584147</v>
      </c>
      <c r="G52" s="7">
        <v>10568643</v>
      </c>
      <c r="H52" s="7">
        <v>9965000</v>
      </c>
      <c r="I52" s="7">
        <v>7667175</v>
      </c>
      <c r="J52" s="44">
        <v>0.9</v>
      </c>
      <c r="K52" s="44">
        <v>0.8</v>
      </c>
      <c r="L52" s="44">
        <v>0.6</v>
      </c>
      <c r="M52" s="44">
        <v>0.8</v>
      </c>
      <c r="N52" s="44">
        <v>0.2</v>
      </c>
      <c r="O52" s="44" t="s">
        <v>687</v>
      </c>
      <c r="P52" s="44" t="s">
        <v>687</v>
      </c>
      <c r="Q52" s="44">
        <v>0</v>
      </c>
      <c r="R52" s="44">
        <v>0</v>
      </c>
      <c r="S52" s="44">
        <v>0</v>
      </c>
      <c r="T52" s="42">
        <v>-3.601</v>
      </c>
      <c r="U52" s="42">
        <v>-3.6720000000000002</v>
      </c>
      <c r="V52" s="42">
        <v>-4.2</v>
      </c>
      <c r="W52" s="42">
        <v>-4.8630000000000004</v>
      </c>
      <c r="X52" s="42">
        <v>-5.3369999999999997</v>
      </c>
      <c r="Y52" s="42">
        <v>0.79200000000000004</v>
      </c>
      <c r="Z52" s="42">
        <v>0.79900000000000004</v>
      </c>
      <c r="AA52" s="42">
        <v>0.83199999999999996</v>
      </c>
      <c r="AB52" s="42">
        <v>0.82499999999999996</v>
      </c>
      <c r="AC52" s="42">
        <v>0.78500000000000003</v>
      </c>
      <c r="AD52" s="59" t="s">
        <v>687</v>
      </c>
      <c r="AE52" s="59">
        <v>20</v>
      </c>
      <c r="AF52" s="59">
        <v>16</v>
      </c>
      <c r="AG52" s="59">
        <v>23</v>
      </c>
      <c r="AH52" s="59">
        <v>17</v>
      </c>
    </row>
    <row r="53" spans="1:34" x14ac:dyDescent="0.25">
      <c r="A53" s="2" t="s">
        <v>761</v>
      </c>
      <c r="B53" s="2">
        <v>25</v>
      </c>
      <c r="C53" s="3" t="s">
        <v>1660</v>
      </c>
      <c r="D53" s="2" t="s">
        <v>1520</v>
      </c>
      <c r="E53" s="110">
        <v>88819551</v>
      </c>
      <c r="F53" s="7">
        <v>64183765</v>
      </c>
      <c r="G53" s="7">
        <v>66957935</v>
      </c>
      <c r="H53" s="7">
        <v>92805814</v>
      </c>
      <c r="I53" s="7">
        <v>92652480</v>
      </c>
      <c r="J53" s="44">
        <v>1.2</v>
      </c>
      <c r="K53" s="44">
        <v>1.1000000000000001</v>
      </c>
      <c r="L53" s="44">
        <v>0.7</v>
      </c>
      <c r="M53" s="44">
        <v>0.7</v>
      </c>
      <c r="N53" s="44">
        <v>0.9</v>
      </c>
      <c r="O53" s="44">
        <v>4.4000000000000004</v>
      </c>
      <c r="P53" s="44">
        <v>3.6</v>
      </c>
      <c r="Q53" s="44">
        <v>3.8</v>
      </c>
      <c r="R53" s="44">
        <v>3.8</v>
      </c>
      <c r="S53" s="44">
        <v>3.8</v>
      </c>
      <c r="T53" s="42">
        <v>0.26700000000000002</v>
      </c>
      <c r="U53" s="42">
        <v>0.161</v>
      </c>
      <c r="V53" s="42">
        <v>0.14799999999999999</v>
      </c>
      <c r="W53" s="42">
        <v>0.17</v>
      </c>
      <c r="X53" s="42">
        <v>0.14099999999999999</v>
      </c>
      <c r="Y53" s="42">
        <v>0.36299999999999999</v>
      </c>
      <c r="Z53" s="42">
        <v>0.249</v>
      </c>
      <c r="AA53" s="42">
        <v>0.20300000000000001</v>
      </c>
      <c r="AB53" s="42">
        <v>0.29699999999999999</v>
      </c>
      <c r="AC53" s="42">
        <v>0.32900000000000001</v>
      </c>
      <c r="AD53" s="59">
        <v>10</v>
      </c>
      <c r="AE53" s="59">
        <v>10</v>
      </c>
      <c r="AF53" s="59">
        <v>10</v>
      </c>
      <c r="AG53" s="59">
        <v>10</v>
      </c>
      <c r="AH53" s="59">
        <v>12</v>
      </c>
    </row>
    <row r="54" spans="1:34" x14ac:dyDescent="0.25">
      <c r="A54" s="2" t="s">
        <v>762</v>
      </c>
      <c r="B54" s="2">
        <v>122</v>
      </c>
      <c r="C54" s="3" t="s">
        <v>1665</v>
      </c>
      <c r="D54" s="2" t="s">
        <v>1553</v>
      </c>
      <c r="E54" s="110">
        <v>304561917</v>
      </c>
      <c r="F54" s="7">
        <v>341340729</v>
      </c>
      <c r="G54" s="7">
        <v>369602512</v>
      </c>
      <c r="H54" s="7">
        <v>403451109</v>
      </c>
      <c r="I54" s="7">
        <v>324786945</v>
      </c>
      <c r="J54" s="44">
        <v>1.5</v>
      </c>
      <c r="K54" s="44">
        <v>1.4</v>
      </c>
      <c r="L54" s="44">
        <v>1</v>
      </c>
      <c r="M54" s="44">
        <v>1</v>
      </c>
      <c r="N54" s="44">
        <v>1.4</v>
      </c>
      <c r="O54" s="44">
        <v>2.7</v>
      </c>
      <c r="P54" s="44">
        <v>2.2000000000000002</v>
      </c>
      <c r="Q54" s="44">
        <v>3.1</v>
      </c>
      <c r="R54" s="44">
        <v>4.3</v>
      </c>
      <c r="S54" s="44">
        <v>-2.9</v>
      </c>
      <c r="T54" s="42">
        <v>0.129</v>
      </c>
      <c r="U54" s="42">
        <v>0.109</v>
      </c>
      <c r="V54" s="42">
        <v>0.13</v>
      </c>
      <c r="W54" s="42">
        <v>0.21199999999999999</v>
      </c>
      <c r="X54" s="42">
        <v>-0.22500000000000001</v>
      </c>
      <c r="Y54" s="42">
        <v>0.45700000000000002</v>
      </c>
      <c r="Z54" s="42">
        <v>0.499</v>
      </c>
      <c r="AA54" s="42">
        <v>0.443</v>
      </c>
      <c r="AB54" s="42">
        <v>0.48799999999999999</v>
      </c>
      <c r="AC54" s="42">
        <v>0.49</v>
      </c>
      <c r="AD54" s="59">
        <v>12</v>
      </c>
      <c r="AE54" s="59">
        <v>12</v>
      </c>
      <c r="AF54" s="59">
        <v>10</v>
      </c>
      <c r="AG54" s="59">
        <v>10</v>
      </c>
      <c r="AH54" s="59">
        <v>11</v>
      </c>
    </row>
    <row r="55" spans="1:34" x14ac:dyDescent="0.25">
      <c r="A55" s="2" t="s">
        <v>763</v>
      </c>
      <c r="B55" s="2">
        <v>3113</v>
      </c>
      <c r="C55" s="3" t="s">
        <v>1668</v>
      </c>
      <c r="D55" s="2" t="s">
        <v>1520</v>
      </c>
      <c r="E55" s="110">
        <v>556444545</v>
      </c>
      <c r="F55" s="7">
        <v>575313684</v>
      </c>
      <c r="G55" s="7">
        <v>663427000</v>
      </c>
      <c r="H55" s="7">
        <v>697039787</v>
      </c>
      <c r="I55" s="7">
        <v>542107872</v>
      </c>
      <c r="J55" s="44">
        <v>1.4</v>
      </c>
      <c r="K55" s="44">
        <v>1.4</v>
      </c>
      <c r="L55" s="44">
        <v>1.4</v>
      </c>
      <c r="M55" s="44">
        <v>1.1000000000000001</v>
      </c>
      <c r="N55" s="44">
        <v>1.4</v>
      </c>
      <c r="O55" s="44">
        <v>7.3</v>
      </c>
      <c r="P55" s="44">
        <v>7.4</v>
      </c>
      <c r="Q55" s="44">
        <v>10.1</v>
      </c>
      <c r="R55" s="44">
        <v>4.3</v>
      </c>
      <c r="S55" s="44">
        <v>-0.1</v>
      </c>
      <c r="T55" s="42">
        <v>0.35499999999999998</v>
      </c>
      <c r="U55" s="42">
        <v>0.375</v>
      </c>
      <c r="V55" s="42">
        <v>0.34399999999999997</v>
      </c>
      <c r="W55" s="42">
        <v>0.33200000000000002</v>
      </c>
      <c r="X55" s="42">
        <v>-2.3E-2</v>
      </c>
      <c r="Y55" s="42">
        <v>0.58099999999999996</v>
      </c>
      <c r="Z55" s="42">
        <v>0.59599999999999997</v>
      </c>
      <c r="AA55" s="42">
        <v>0.54700000000000004</v>
      </c>
      <c r="AB55" s="42">
        <v>0.55100000000000005</v>
      </c>
      <c r="AC55" s="42">
        <v>0.54700000000000004</v>
      </c>
      <c r="AD55" s="59">
        <v>12</v>
      </c>
      <c r="AE55" s="59">
        <v>12</v>
      </c>
      <c r="AF55" s="59">
        <v>10</v>
      </c>
      <c r="AG55" s="59">
        <v>10</v>
      </c>
      <c r="AH55" s="59">
        <v>10</v>
      </c>
    </row>
    <row r="56" spans="1:34" x14ac:dyDescent="0.25">
      <c r="A56" s="2" t="s">
        <v>858</v>
      </c>
      <c r="B56" s="2">
        <v>42</v>
      </c>
      <c r="C56" s="3" t="s">
        <v>1637</v>
      </c>
      <c r="D56" s="2" t="s">
        <v>1538</v>
      </c>
      <c r="E56" s="110">
        <v>11333709.380000001</v>
      </c>
      <c r="F56" s="7">
        <v>22940306.620000001</v>
      </c>
      <c r="G56" s="7">
        <v>26640054</v>
      </c>
      <c r="H56" s="7">
        <v>37283956</v>
      </c>
      <c r="I56" s="7">
        <v>-461607</v>
      </c>
      <c r="J56" s="44">
        <v>1.3</v>
      </c>
      <c r="K56" s="44">
        <v>1.4</v>
      </c>
      <c r="L56" s="44">
        <v>0.8</v>
      </c>
      <c r="M56" s="44">
        <v>1.1000000000000001</v>
      </c>
      <c r="N56" s="44">
        <v>1.2</v>
      </c>
      <c r="O56" s="44">
        <v>-0.4</v>
      </c>
      <c r="P56" s="44">
        <v>-12.4</v>
      </c>
      <c r="Q56" s="44">
        <v>6.6</v>
      </c>
      <c r="R56" s="44">
        <v>-12.9</v>
      </c>
      <c r="S56" s="44">
        <v>0.3</v>
      </c>
      <c r="T56" s="42">
        <v>-0.90100000000000002</v>
      </c>
      <c r="U56" s="42">
        <v>-1.143</v>
      </c>
      <c r="V56" s="42">
        <v>0.29899999999999999</v>
      </c>
      <c r="W56" s="42">
        <v>-0.83199999999999996</v>
      </c>
      <c r="X56" s="42">
        <v>-4.9000000000000002E-2</v>
      </c>
      <c r="Y56" s="42">
        <v>0.29599999999999999</v>
      </c>
      <c r="Z56" s="42">
        <v>0.56499999999999995</v>
      </c>
      <c r="AA56" s="42">
        <v>0.52</v>
      </c>
      <c r="AB56" s="42">
        <v>0.622</v>
      </c>
      <c r="AC56" s="42">
        <v>-2E-3</v>
      </c>
      <c r="AD56" s="59">
        <v>3</v>
      </c>
      <c r="AE56" s="59">
        <v>8</v>
      </c>
      <c r="AF56" s="59">
        <v>7</v>
      </c>
      <c r="AG56" s="59">
        <v>-19</v>
      </c>
      <c r="AH56" s="59">
        <v>2</v>
      </c>
    </row>
    <row r="57" spans="1:34" x14ac:dyDescent="0.25">
      <c r="A57" s="2" t="s">
        <v>765</v>
      </c>
      <c r="B57" s="2">
        <v>8701</v>
      </c>
      <c r="C57" s="3" t="s">
        <v>1637</v>
      </c>
      <c r="D57" s="2" t="s">
        <v>1520</v>
      </c>
      <c r="E57" s="110">
        <v>86724000.420000002</v>
      </c>
      <c r="F57" s="7">
        <v>34575397.329999998</v>
      </c>
      <c r="G57" s="7">
        <v>29858459</v>
      </c>
      <c r="H57" s="7">
        <v>46068941</v>
      </c>
      <c r="I57" s="7">
        <v>33438229</v>
      </c>
      <c r="J57" s="44">
        <v>3.7</v>
      </c>
      <c r="K57" s="44">
        <v>1.5</v>
      </c>
      <c r="L57" s="44">
        <v>0.9</v>
      </c>
      <c r="M57" s="44">
        <v>1.2</v>
      </c>
      <c r="N57" s="44">
        <v>2.2000000000000002</v>
      </c>
      <c r="O57" s="44">
        <v>16.3</v>
      </c>
      <c r="P57" s="44">
        <v>384.1</v>
      </c>
      <c r="Q57" s="44">
        <v>148.69999999999999</v>
      </c>
      <c r="R57" s="44">
        <v>36.9</v>
      </c>
      <c r="S57" s="44">
        <v>5.0999999999999996</v>
      </c>
      <c r="T57" s="42">
        <v>1.536</v>
      </c>
      <c r="U57" s="42">
        <v>2.6240000000000001</v>
      </c>
      <c r="V57" s="42">
        <v>1.988</v>
      </c>
      <c r="W57" s="42">
        <v>0.82399999999999995</v>
      </c>
      <c r="X57" s="42">
        <v>0.27600000000000002</v>
      </c>
      <c r="Y57" s="42">
        <v>0.71599999999999997</v>
      </c>
      <c r="Z57" s="42">
        <v>0.55600000000000005</v>
      </c>
      <c r="AA57" s="42">
        <v>0.45800000000000002</v>
      </c>
      <c r="AB57" s="42">
        <v>0.56599999999999995</v>
      </c>
      <c r="AC57" s="42">
        <v>0.184</v>
      </c>
      <c r="AD57" s="59">
        <v>5</v>
      </c>
      <c r="AE57" s="59">
        <v>9</v>
      </c>
      <c r="AF57" s="59">
        <v>10</v>
      </c>
      <c r="AG57" s="59">
        <v>10</v>
      </c>
      <c r="AH57" s="59">
        <v>5</v>
      </c>
    </row>
    <row r="58" spans="1:34" x14ac:dyDescent="0.25">
      <c r="A58" s="2" t="s">
        <v>861</v>
      </c>
      <c r="B58" s="2">
        <v>75</v>
      </c>
      <c r="C58" s="3" t="s">
        <v>1637</v>
      </c>
      <c r="D58" s="2" t="s">
        <v>1520</v>
      </c>
      <c r="E58" s="110">
        <v>5756215.5300000003</v>
      </c>
      <c r="F58" s="7">
        <v>23185697.469999999</v>
      </c>
      <c r="G58" s="7">
        <v>21247786</v>
      </c>
      <c r="H58" s="7">
        <v>41513995</v>
      </c>
      <c r="I58" s="7">
        <v>20151760</v>
      </c>
      <c r="J58" s="44">
        <v>1</v>
      </c>
      <c r="K58" s="44">
        <v>1.3</v>
      </c>
      <c r="L58" s="44">
        <v>0.8</v>
      </c>
      <c r="M58" s="44">
        <v>1.4</v>
      </c>
      <c r="N58" s="44">
        <v>2</v>
      </c>
      <c r="O58" s="44">
        <v>3</v>
      </c>
      <c r="P58" s="44">
        <v>57.8</v>
      </c>
      <c r="Q58" s="44">
        <v>4.8</v>
      </c>
      <c r="R58" s="44">
        <v>43.4</v>
      </c>
      <c r="S58" s="44">
        <v>1.8</v>
      </c>
      <c r="T58" s="42">
        <v>0.88800000000000001</v>
      </c>
      <c r="U58" s="42">
        <v>1.081</v>
      </c>
      <c r="V58" s="42">
        <v>8.5999999999999993E-2</v>
      </c>
      <c r="W58" s="42">
        <v>1.099</v>
      </c>
      <c r="X58" s="42">
        <v>0.06</v>
      </c>
      <c r="Y58" s="42">
        <v>0.161</v>
      </c>
      <c r="Z58" s="42">
        <v>0.436</v>
      </c>
      <c r="AA58" s="42">
        <v>0.377</v>
      </c>
      <c r="AB58" s="42">
        <v>0.56999999999999995</v>
      </c>
      <c r="AC58" s="42">
        <v>6.5000000000000002E-2</v>
      </c>
      <c r="AD58" s="59">
        <v>6</v>
      </c>
      <c r="AE58" s="59">
        <v>13</v>
      </c>
      <c r="AF58" s="59">
        <v>13</v>
      </c>
      <c r="AG58" s="59">
        <v>53</v>
      </c>
      <c r="AH58" s="59">
        <v>4</v>
      </c>
    </row>
    <row r="59" spans="1:34" x14ac:dyDescent="0.25">
      <c r="A59" s="2" t="s">
        <v>862</v>
      </c>
      <c r="B59" s="2">
        <v>41</v>
      </c>
      <c r="C59" s="3" t="s">
        <v>1637</v>
      </c>
      <c r="D59" s="2" t="s">
        <v>1520</v>
      </c>
      <c r="E59" s="110">
        <v>17123197.210000001</v>
      </c>
      <c r="F59" s="7">
        <v>32694882.760000002</v>
      </c>
      <c r="G59" s="7">
        <v>20571914</v>
      </c>
      <c r="H59" s="7">
        <v>-4322618</v>
      </c>
      <c r="I59" s="7">
        <v>4102319</v>
      </c>
      <c r="J59" s="44">
        <v>1.2</v>
      </c>
      <c r="K59" s="44">
        <v>1.3</v>
      </c>
      <c r="L59" s="44">
        <v>-0.1</v>
      </c>
      <c r="M59" s="44">
        <v>0.1</v>
      </c>
      <c r="N59" s="44">
        <v>0.1</v>
      </c>
      <c r="O59" s="44">
        <v>2.5</v>
      </c>
      <c r="P59" s="44">
        <v>45.6</v>
      </c>
      <c r="Q59" s="44">
        <v>23.7</v>
      </c>
      <c r="R59" s="44">
        <v>-55.3</v>
      </c>
      <c r="S59" s="44">
        <v>1</v>
      </c>
      <c r="T59" s="42">
        <v>0.72499999999999998</v>
      </c>
      <c r="U59" s="42">
        <v>1.52</v>
      </c>
      <c r="V59" s="42">
        <v>-1.327</v>
      </c>
      <c r="W59" s="42">
        <v>-0.94499999999999995</v>
      </c>
      <c r="X59" s="42">
        <v>1E-3</v>
      </c>
      <c r="Y59" s="42">
        <v>0.41099999999999998</v>
      </c>
      <c r="Z59" s="42">
        <v>0.62</v>
      </c>
      <c r="AA59" s="42">
        <v>0.55800000000000005</v>
      </c>
      <c r="AB59" s="42">
        <v>-0.11600000000000001</v>
      </c>
      <c r="AC59" s="42">
        <v>1.9E-2</v>
      </c>
      <c r="AD59" s="59">
        <v>6</v>
      </c>
      <c r="AE59" s="59">
        <v>12</v>
      </c>
      <c r="AF59" s="59">
        <v>12</v>
      </c>
      <c r="AG59" s="59">
        <v>15</v>
      </c>
      <c r="AH59" s="59">
        <v>5</v>
      </c>
    </row>
    <row r="60" spans="1:34" x14ac:dyDescent="0.25">
      <c r="A60" s="2" t="s">
        <v>863</v>
      </c>
      <c r="B60" s="2">
        <v>114</v>
      </c>
      <c r="C60" s="3" t="s">
        <v>1637</v>
      </c>
      <c r="D60" s="2" t="s">
        <v>1520</v>
      </c>
      <c r="E60" s="110">
        <v>142022194.30000001</v>
      </c>
      <c r="F60" s="7">
        <v>32402036.75</v>
      </c>
      <c r="G60" s="7">
        <v>38799967</v>
      </c>
      <c r="H60" s="7">
        <v>49300370</v>
      </c>
      <c r="I60" s="7">
        <v>37604361</v>
      </c>
      <c r="J60" s="44">
        <v>6.4</v>
      </c>
      <c r="K60" s="44">
        <v>1.7</v>
      </c>
      <c r="L60" s="44">
        <v>1</v>
      </c>
      <c r="M60" s="44">
        <v>1.3</v>
      </c>
      <c r="N60" s="44">
        <v>2.2000000000000002</v>
      </c>
      <c r="O60" s="44">
        <v>16.2</v>
      </c>
      <c r="P60" s="44">
        <v>154.69999999999999</v>
      </c>
      <c r="Q60" s="44">
        <v>47.2</v>
      </c>
      <c r="R60" s="44">
        <v>58.3</v>
      </c>
      <c r="S60" s="44">
        <v>5.7</v>
      </c>
      <c r="T60" s="42">
        <v>1.895</v>
      </c>
      <c r="U60" s="42">
        <v>2.859</v>
      </c>
      <c r="V60" s="42">
        <v>0.83</v>
      </c>
      <c r="W60" s="42">
        <v>1.4259999999999999</v>
      </c>
      <c r="X60" s="42">
        <v>0.33400000000000002</v>
      </c>
      <c r="Y60" s="42">
        <v>0.84399999999999997</v>
      </c>
      <c r="Z60" s="42">
        <v>0.56599999999999995</v>
      </c>
      <c r="AA60" s="42">
        <v>0.53400000000000003</v>
      </c>
      <c r="AB60" s="42">
        <v>0.59799999999999998</v>
      </c>
      <c r="AC60" s="42">
        <v>0.186</v>
      </c>
      <c r="AD60" s="59">
        <v>5</v>
      </c>
      <c r="AE60" s="59">
        <v>8</v>
      </c>
      <c r="AF60" s="59">
        <v>9</v>
      </c>
      <c r="AG60" s="59">
        <v>22</v>
      </c>
      <c r="AH60" s="59">
        <v>6</v>
      </c>
    </row>
    <row r="61" spans="1:34" x14ac:dyDescent="0.25">
      <c r="A61" s="2" t="s">
        <v>864</v>
      </c>
      <c r="B61" s="2">
        <v>126</v>
      </c>
      <c r="C61" s="3" t="s">
        <v>1637</v>
      </c>
      <c r="D61" s="2" t="s">
        <v>1538</v>
      </c>
      <c r="E61" s="110">
        <v>44703950.369999997</v>
      </c>
      <c r="F61" s="7">
        <v>28830445.82</v>
      </c>
      <c r="G61" s="7">
        <v>87433023</v>
      </c>
      <c r="H61" s="7">
        <v>131076822</v>
      </c>
      <c r="I61" s="7">
        <v>67559328</v>
      </c>
      <c r="J61" s="44">
        <v>1.1000000000000001</v>
      </c>
      <c r="K61" s="44">
        <v>1.2</v>
      </c>
      <c r="L61" s="44">
        <v>0.8</v>
      </c>
      <c r="M61" s="44">
        <v>1.1000000000000001</v>
      </c>
      <c r="N61" s="44">
        <v>2</v>
      </c>
      <c r="O61" s="44">
        <v>5.8</v>
      </c>
      <c r="P61" s="44">
        <v>331.9</v>
      </c>
      <c r="Q61" s="44">
        <v>19.600000000000001</v>
      </c>
      <c r="R61" s="44">
        <v>9.3000000000000007</v>
      </c>
      <c r="S61" s="44">
        <v>1.5</v>
      </c>
      <c r="T61" s="42">
        <v>0.6</v>
      </c>
      <c r="U61" s="42">
        <v>1.2929999999999999</v>
      </c>
      <c r="V61" s="42">
        <v>0.11899999999999999</v>
      </c>
      <c r="W61" s="42">
        <v>0.32300000000000001</v>
      </c>
      <c r="X61" s="42">
        <v>3.5000000000000003E-2</v>
      </c>
      <c r="Y61" s="42">
        <v>0.46700000000000003</v>
      </c>
      <c r="Z61" s="42">
        <v>0.38300000000000001</v>
      </c>
      <c r="AA61" s="42">
        <v>0.58899999999999997</v>
      </c>
      <c r="AB61" s="42">
        <v>0.69299999999999995</v>
      </c>
      <c r="AC61" s="42">
        <v>0.185</v>
      </c>
      <c r="AD61" s="59">
        <v>5</v>
      </c>
      <c r="AE61" s="59">
        <v>11</v>
      </c>
      <c r="AF61" s="59">
        <v>11</v>
      </c>
      <c r="AG61" s="59">
        <v>10</v>
      </c>
      <c r="AH61" s="59">
        <v>5</v>
      </c>
    </row>
    <row r="62" spans="1:34" x14ac:dyDescent="0.25">
      <c r="A62" s="2" t="s">
        <v>770</v>
      </c>
      <c r="B62" s="2">
        <v>129</v>
      </c>
      <c r="C62" s="3" t="s">
        <v>1682</v>
      </c>
      <c r="D62" s="2" t="s">
        <v>1520</v>
      </c>
      <c r="E62" s="110">
        <v>434652388</v>
      </c>
      <c r="F62" s="7">
        <v>402026349</v>
      </c>
      <c r="G62" s="7">
        <v>409982036</v>
      </c>
      <c r="H62" s="7">
        <v>514939704</v>
      </c>
      <c r="I62" s="7">
        <v>516156936</v>
      </c>
      <c r="J62" s="44">
        <v>2.2999999999999998</v>
      </c>
      <c r="K62" s="44">
        <v>1.4</v>
      </c>
      <c r="L62" s="44">
        <v>1</v>
      </c>
      <c r="M62" s="44">
        <v>1.2</v>
      </c>
      <c r="N62" s="44">
        <v>1.1000000000000001</v>
      </c>
      <c r="O62" s="44">
        <v>25600.5</v>
      </c>
      <c r="P62" s="44" t="s">
        <v>687</v>
      </c>
      <c r="Q62" s="44">
        <v>0</v>
      </c>
      <c r="R62" s="44">
        <v>0</v>
      </c>
      <c r="S62" s="44">
        <v>0</v>
      </c>
      <c r="T62" s="42">
        <v>1.6279999999999999</v>
      </c>
      <c r="U62" s="42">
        <v>1.4350000000000001</v>
      </c>
      <c r="V62" s="42">
        <v>0.69299999999999995</v>
      </c>
      <c r="W62" s="42">
        <v>1.4830000000000001</v>
      </c>
      <c r="X62" s="42">
        <v>-0.80800000000000005</v>
      </c>
      <c r="Y62" s="42">
        <v>0.92900000000000005</v>
      </c>
      <c r="Z62" s="42">
        <v>0.91300000000000003</v>
      </c>
      <c r="AA62" s="42">
        <v>0.86599999999999999</v>
      </c>
      <c r="AB62" s="42">
        <v>0.9</v>
      </c>
      <c r="AC62" s="42">
        <v>1.0429999999999999</v>
      </c>
      <c r="AD62" s="59">
        <v>13</v>
      </c>
      <c r="AE62" s="59">
        <v>14</v>
      </c>
      <c r="AF62" s="59">
        <v>15</v>
      </c>
      <c r="AG62" s="59">
        <v>15</v>
      </c>
      <c r="AH62" s="59">
        <v>15</v>
      </c>
    </row>
    <row r="63" spans="1:34" x14ac:dyDescent="0.25">
      <c r="A63" s="2" t="s">
        <v>771</v>
      </c>
      <c r="B63" s="2">
        <v>104</v>
      </c>
      <c r="C63" s="3" t="s">
        <v>1612</v>
      </c>
      <c r="D63" s="2" t="s">
        <v>1560</v>
      </c>
      <c r="E63" s="110">
        <v>155350000</v>
      </c>
      <c r="F63" s="7">
        <v>143273000</v>
      </c>
      <c r="G63" s="7">
        <v>184738000</v>
      </c>
      <c r="H63" s="7">
        <v>387943000</v>
      </c>
      <c r="I63" s="7">
        <v>51324000</v>
      </c>
      <c r="J63" s="44">
        <v>1.4</v>
      </c>
      <c r="K63" s="44">
        <v>1.2</v>
      </c>
      <c r="L63" s="44">
        <v>1.1000000000000001</v>
      </c>
      <c r="M63" s="44">
        <v>1.4</v>
      </c>
      <c r="N63" s="44">
        <v>0.9</v>
      </c>
      <c r="O63" s="44">
        <v>3.1</v>
      </c>
      <c r="P63" s="44">
        <v>2.7</v>
      </c>
      <c r="Q63" s="44">
        <v>2.8</v>
      </c>
      <c r="R63" s="44">
        <v>5.8</v>
      </c>
      <c r="S63" s="44">
        <v>-4.5</v>
      </c>
      <c r="T63" s="42">
        <v>0.13600000000000001</v>
      </c>
      <c r="U63" s="42">
        <v>0.10199999999999999</v>
      </c>
      <c r="V63" s="42">
        <v>8.4000000000000005E-2</v>
      </c>
      <c r="W63" s="42">
        <v>0.23499999999999999</v>
      </c>
      <c r="X63" s="42">
        <v>-0.21</v>
      </c>
      <c r="Y63" s="42">
        <v>0.21199999999999999</v>
      </c>
      <c r="Z63" s="42">
        <v>0.17</v>
      </c>
      <c r="AA63" s="42">
        <v>0.16400000000000001</v>
      </c>
      <c r="AB63" s="42">
        <v>0.31900000000000001</v>
      </c>
      <c r="AC63" s="42">
        <v>5.5E-2</v>
      </c>
      <c r="AD63" s="59">
        <v>16</v>
      </c>
      <c r="AE63" s="59">
        <v>16</v>
      </c>
      <c r="AF63" s="59">
        <v>16</v>
      </c>
      <c r="AG63" s="59">
        <v>16</v>
      </c>
      <c r="AH63" s="59">
        <v>14</v>
      </c>
    </row>
    <row r="64" spans="1:34" x14ac:dyDescent="0.25">
      <c r="A64" s="2" t="s">
        <v>772</v>
      </c>
      <c r="B64" s="2">
        <v>3115</v>
      </c>
      <c r="C64" s="3" t="s">
        <v>1596</v>
      </c>
      <c r="D64" s="2" t="s">
        <v>1560</v>
      </c>
      <c r="E64" s="110">
        <v>177271000</v>
      </c>
      <c r="F64" s="7">
        <v>194802000</v>
      </c>
      <c r="G64" s="7">
        <v>434110000</v>
      </c>
      <c r="H64" s="7">
        <v>479282000</v>
      </c>
      <c r="I64" s="7">
        <v>357917000</v>
      </c>
      <c r="J64" s="44">
        <v>1.2</v>
      </c>
      <c r="K64" s="44">
        <v>1.8</v>
      </c>
      <c r="L64" s="44">
        <v>1.1000000000000001</v>
      </c>
      <c r="M64" s="44">
        <v>1.1000000000000001</v>
      </c>
      <c r="N64" s="44">
        <v>0.9</v>
      </c>
      <c r="O64" s="44">
        <v>2.4</v>
      </c>
      <c r="P64" s="44">
        <v>3.8</v>
      </c>
      <c r="Q64" s="44">
        <v>3.5</v>
      </c>
      <c r="R64" s="44">
        <v>9.9</v>
      </c>
      <c r="S64" s="44">
        <v>-0.1</v>
      </c>
      <c r="T64" s="42">
        <v>0.09</v>
      </c>
      <c r="U64" s="42">
        <v>0.155</v>
      </c>
      <c r="V64" s="42">
        <v>0.106</v>
      </c>
      <c r="W64" s="42">
        <v>0.22700000000000001</v>
      </c>
      <c r="X64" s="42">
        <v>-0.02</v>
      </c>
      <c r="Y64" s="42">
        <v>0.14699999999999999</v>
      </c>
      <c r="Z64" s="42">
        <v>0.14399999999999999</v>
      </c>
      <c r="AA64" s="42">
        <v>0.26400000000000001</v>
      </c>
      <c r="AB64" s="42">
        <v>0.32200000000000001</v>
      </c>
      <c r="AC64" s="42">
        <v>0.252</v>
      </c>
      <c r="AD64" s="59">
        <v>14</v>
      </c>
      <c r="AE64" s="59">
        <v>14</v>
      </c>
      <c r="AF64" s="59">
        <v>13</v>
      </c>
      <c r="AG64" s="59">
        <v>13</v>
      </c>
      <c r="AH64" s="59">
        <v>13</v>
      </c>
    </row>
    <row r="65" spans="1:34" s="257" customFormat="1" x14ac:dyDescent="0.25">
      <c r="A65" s="2" t="s">
        <v>876</v>
      </c>
      <c r="B65" s="2">
        <v>138</v>
      </c>
      <c r="C65" s="257" t="s">
        <v>1524</v>
      </c>
      <c r="D65" s="2" t="s">
        <v>1553</v>
      </c>
      <c r="E65" s="262">
        <v>294251256</v>
      </c>
      <c r="F65" s="261">
        <v>297131000</v>
      </c>
      <c r="G65" s="261">
        <v>319643000</v>
      </c>
      <c r="H65" s="261">
        <v>360243000</v>
      </c>
      <c r="I65" s="261">
        <v>325077000</v>
      </c>
      <c r="J65" s="260">
        <v>1.4</v>
      </c>
      <c r="K65" s="260">
        <v>4.7</v>
      </c>
      <c r="L65" s="260">
        <v>3.4</v>
      </c>
      <c r="M65" s="260">
        <v>4.0999999999999996</v>
      </c>
      <c r="N65" s="260">
        <v>5.3</v>
      </c>
      <c r="O65" s="260">
        <v>2.8</v>
      </c>
      <c r="P65" s="260">
        <v>3.9</v>
      </c>
      <c r="Q65" s="260">
        <v>7.5</v>
      </c>
      <c r="R65" s="260">
        <v>10.6</v>
      </c>
      <c r="S65" s="260">
        <v>0.3</v>
      </c>
      <c r="T65" s="259">
        <v>0.114</v>
      </c>
      <c r="U65" s="259">
        <v>0.13900000000000001</v>
      </c>
      <c r="V65" s="259">
        <v>0.25800000000000001</v>
      </c>
      <c r="W65" s="259">
        <v>0.38900000000000001</v>
      </c>
      <c r="X65" s="259">
        <v>-5.0000000000000001E-3</v>
      </c>
      <c r="Y65" s="259">
        <v>0.65400000000000003</v>
      </c>
      <c r="Z65" s="259">
        <v>0.66100000000000003</v>
      </c>
      <c r="AA65" s="259">
        <v>0.63700000000000001</v>
      </c>
      <c r="AB65" s="259">
        <v>0.66100000000000003</v>
      </c>
      <c r="AC65" s="259">
        <v>0.70199999999999996</v>
      </c>
      <c r="AD65" s="258">
        <v>4</v>
      </c>
      <c r="AE65" s="258">
        <v>0</v>
      </c>
      <c r="AF65" s="258">
        <v>0</v>
      </c>
      <c r="AG65" s="258">
        <v>7</v>
      </c>
      <c r="AH65" s="258">
        <v>7</v>
      </c>
    </row>
    <row r="70" spans="1:34" x14ac:dyDescent="0.25">
      <c r="A70" s="2" t="s">
        <v>3037</v>
      </c>
    </row>
    <row r="71" spans="1:34" x14ac:dyDescent="0.25">
      <c r="A71" s="2" t="s">
        <v>3042</v>
      </c>
    </row>
  </sheetData>
  <mergeCells count="6">
    <mergeCell ref="AD3:AH3"/>
    <mergeCell ref="E3:I3"/>
    <mergeCell ref="J3:N3"/>
    <mergeCell ref="O3:S3"/>
    <mergeCell ref="T3:X3"/>
    <mergeCell ref="Y3:AC3"/>
  </mergeCells>
  <phoneticPr fontId="75" type="noConversion"/>
  <conditionalFormatting sqref="E5:AH64">
    <cfRule type="containsBlanks" dxfId="9" priority="1">
      <formula>LEN(TRIM(E5))=0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39997558519241921"/>
  </sheetPr>
  <dimension ref="A1:AC67"/>
  <sheetViews>
    <sheetView zoomScaleNormal="100" workbookViewId="0">
      <pane xSplit="4" ySplit="4" topLeftCell="E5" activePane="bottomRight" state="frozen"/>
      <selection pane="topRight" activeCell="E1" sqref="E1"/>
      <selection pane="bottomLeft" activeCell="A6" sqref="A6"/>
      <selection pane="bottomRight"/>
    </sheetView>
  </sheetViews>
  <sheetFormatPr defaultColWidth="8.77734375" defaultRowHeight="13.8" x14ac:dyDescent="0.25"/>
  <cols>
    <col min="1" max="1" width="46.21875" style="2" bestFit="1" customWidth="1"/>
    <col min="2" max="2" width="13.77734375" style="4" bestFit="1" customWidth="1"/>
    <col min="3" max="3" width="32.77734375" style="3" bestFit="1" customWidth="1"/>
    <col min="4" max="4" width="30.5546875" style="4" bestFit="1" customWidth="1"/>
    <col min="5" max="24" width="20.5546875" style="3" bestFit="1" customWidth="1"/>
    <col min="25" max="29" width="19.44140625" style="3" bestFit="1" customWidth="1"/>
    <col min="30" max="16384" width="8.77734375" style="3"/>
  </cols>
  <sheetData>
    <row r="1" spans="1:29" x14ac:dyDescent="0.25">
      <c r="A1" s="1" t="s">
        <v>82</v>
      </c>
    </row>
    <row r="2" spans="1:29" ht="14.4" thickBot="1" x14ac:dyDescent="0.3">
      <c r="A2" s="1" t="s">
        <v>116</v>
      </c>
    </row>
    <row r="3" spans="1:29" ht="14.4" thickBot="1" x14ac:dyDescent="0.3">
      <c r="E3" s="386" t="s">
        <v>44</v>
      </c>
      <c r="F3" s="386"/>
      <c r="G3" s="386"/>
      <c r="H3" s="386"/>
      <c r="I3" s="386"/>
      <c r="J3" s="386" t="s">
        <v>45</v>
      </c>
      <c r="K3" s="386"/>
      <c r="L3" s="386"/>
      <c r="M3" s="386"/>
      <c r="N3" s="386"/>
      <c r="O3" s="386" t="s">
        <v>46</v>
      </c>
      <c r="P3" s="386"/>
      <c r="Q3" s="386"/>
      <c r="R3" s="386"/>
      <c r="S3" s="386"/>
      <c r="T3" s="386" t="s">
        <v>48</v>
      </c>
      <c r="U3" s="386"/>
      <c r="V3" s="386"/>
      <c r="W3" s="386"/>
      <c r="X3" s="386"/>
      <c r="Y3" s="386" t="s">
        <v>117</v>
      </c>
      <c r="Z3" s="386"/>
      <c r="AA3" s="386"/>
      <c r="AB3" s="386"/>
      <c r="AC3" s="386"/>
    </row>
    <row r="4" spans="1:29" ht="14.4" thickBot="1" x14ac:dyDescent="0.3">
      <c r="A4" s="1" t="s">
        <v>108</v>
      </c>
      <c r="B4" s="14" t="s">
        <v>109</v>
      </c>
      <c r="C4" s="15" t="s">
        <v>12</v>
      </c>
      <c r="D4" s="1" t="s">
        <v>7</v>
      </c>
      <c r="E4" s="163" t="s">
        <v>2631</v>
      </c>
      <c r="F4" s="163" t="s">
        <v>2737</v>
      </c>
      <c r="G4" s="163" t="s">
        <v>2738</v>
      </c>
      <c r="H4" s="163" t="s">
        <v>2736</v>
      </c>
      <c r="I4" s="163" t="s">
        <v>2735</v>
      </c>
      <c r="J4" s="163" t="s">
        <v>2631</v>
      </c>
      <c r="K4" s="163" t="s">
        <v>2737</v>
      </c>
      <c r="L4" s="163" t="s">
        <v>2738</v>
      </c>
      <c r="M4" s="163" t="s">
        <v>2736</v>
      </c>
      <c r="N4" s="163" t="s">
        <v>2735</v>
      </c>
      <c r="O4" s="163" t="s">
        <v>2631</v>
      </c>
      <c r="P4" s="163" t="s">
        <v>2737</v>
      </c>
      <c r="Q4" s="163" t="s">
        <v>2738</v>
      </c>
      <c r="R4" s="163" t="s">
        <v>2736</v>
      </c>
      <c r="S4" s="163" t="s">
        <v>2735</v>
      </c>
      <c r="T4" s="163" t="s">
        <v>2631</v>
      </c>
      <c r="U4" s="163" t="s">
        <v>2737</v>
      </c>
      <c r="V4" s="163" t="s">
        <v>2738</v>
      </c>
      <c r="W4" s="163" t="s">
        <v>2736</v>
      </c>
      <c r="X4" s="163" t="s">
        <v>2735</v>
      </c>
      <c r="Y4" s="163" t="s">
        <v>2631</v>
      </c>
      <c r="Z4" s="163" t="s">
        <v>2737</v>
      </c>
      <c r="AA4" s="163" t="s">
        <v>2738</v>
      </c>
      <c r="AB4" s="163" t="s">
        <v>2736</v>
      </c>
      <c r="AC4" s="163" t="s">
        <v>2735</v>
      </c>
    </row>
    <row r="5" spans="1:29" x14ac:dyDescent="0.25">
      <c r="A5" s="2" t="s">
        <v>713</v>
      </c>
      <c r="B5" s="2">
        <v>1</v>
      </c>
      <c r="C5" s="2" t="s">
        <v>1524</v>
      </c>
      <c r="D5" s="2" t="s">
        <v>1553</v>
      </c>
      <c r="E5" s="18">
        <v>7361</v>
      </c>
      <c r="F5" s="18">
        <v>7109</v>
      </c>
      <c r="G5" s="18">
        <v>6147</v>
      </c>
      <c r="H5" s="18">
        <v>6030</v>
      </c>
      <c r="I5" s="18">
        <v>5899</v>
      </c>
      <c r="J5" s="18">
        <v>30418</v>
      </c>
      <c r="K5" s="18">
        <v>30579</v>
      </c>
      <c r="L5" s="18">
        <v>27693</v>
      </c>
      <c r="M5" s="18">
        <v>29390</v>
      </c>
      <c r="N5" s="18">
        <v>30360</v>
      </c>
      <c r="O5" s="18">
        <v>4.13</v>
      </c>
      <c r="P5" s="18">
        <v>4.3</v>
      </c>
      <c r="Q5" s="18">
        <v>4.51</v>
      </c>
      <c r="R5" s="18">
        <v>4.87</v>
      </c>
      <c r="S5" s="18">
        <v>5.15</v>
      </c>
      <c r="T5" s="18">
        <v>68991</v>
      </c>
      <c r="U5" s="18">
        <v>69027</v>
      </c>
      <c r="V5" s="18">
        <v>57903</v>
      </c>
      <c r="W5" s="18">
        <v>60836</v>
      </c>
      <c r="X5" s="18">
        <v>61531</v>
      </c>
      <c r="Y5" s="18">
        <v>27991</v>
      </c>
      <c r="Z5" s="18">
        <v>26458</v>
      </c>
      <c r="AA5" s="18">
        <v>22221</v>
      </c>
      <c r="AB5" s="18">
        <v>22519</v>
      </c>
      <c r="AC5" s="18">
        <v>24274</v>
      </c>
    </row>
    <row r="6" spans="1:29" x14ac:dyDescent="0.25">
      <c r="A6" s="2" t="s">
        <v>930</v>
      </c>
      <c r="B6" s="2">
        <v>2</v>
      </c>
      <c r="C6" s="2" t="s">
        <v>1533</v>
      </c>
      <c r="D6" s="2" t="s">
        <v>1520</v>
      </c>
      <c r="E6" s="18">
        <v>639</v>
      </c>
      <c r="F6" s="18">
        <v>496</v>
      </c>
      <c r="G6" s="18">
        <v>509</v>
      </c>
      <c r="H6" s="18">
        <v>526</v>
      </c>
      <c r="I6" s="18">
        <v>523</v>
      </c>
      <c r="J6" s="18">
        <v>3721</v>
      </c>
      <c r="K6" s="18">
        <v>3340</v>
      </c>
      <c r="L6" s="18">
        <v>3446</v>
      </c>
      <c r="M6" s="18">
        <v>3711</v>
      </c>
      <c r="N6" s="18">
        <v>3676</v>
      </c>
      <c r="O6" s="18">
        <v>5.82</v>
      </c>
      <c r="P6" s="18">
        <v>6.73</v>
      </c>
      <c r="Q6" s="18">
        <v>6.77</v>
      </c>
      <c r="R6" s="18">
        <v>7.06</v>
      </c>
      <c r="S6" s="18">
        <v>7.03</v>
      </c>
      <c r="T6" s="18">
        <v>14606</v>
      </c>
      <c r="U6" s="18">
        <v>22370</v>
      </c>
      <c r="V6" s="18">
        <v>27304</v>
      </c>
      <c r="W6" s="18">
        <v>26833</v>
      </c>
      <c r="X6" s="18">
        <v>30621</v>
      </c>
      <c r="Y6" s="18">
        <v>11261</v>
      </c>
      <c r="Z6" s="18">
        <v>10836</v>
      </c>
      <c r="AA6" s="18">
        <v>9823</v>
      </c>
      <c r="AB6" s="18">
        <v>10072</v>
      </c>
      <c r="AC6" s="18">
        <v>11306</v>
      </c>
    </row>
    <row r="7" spans="1:29" x14ac:dyDescent="0.25">
      <c r="A7" s="2" t="s">
        <v>715</v>
      </c>
      <c r="B7" s="2">
        <v>5</v>
      </c>
      <c r="C7" s="2" t="s">
        <v>1536</v>
      </c>
      <c r="D7" s="2" t="s">
        <v>1520</v>
      </c>
      <c r="E7" s="18">
        <v>4920</v>
      </c>
      <c r="F7" s="18">
        <v>4978</v>
      </c>
      <c r="G7" s="18">
        <v>4475</v>
      </c>
      <c r="H7" s="18">
        <v>4711</v>
      </c>
      <c r="I7" s="18">
        <v>4696</v>
      </c>
      <c r="J7" s="18">
        <v>18795</v>
      </c>
      <c r="K7" s="18">
        <v>19638</v>
      </c>
      <c r="L7" s="18">
        <v>17118</v>
      </c>
      <c r="M7" s="18">
        <v>18304</v>
      </c>
      <c r="N7" s="18">
        <v>19500</v>
      </c>
      <c r="O7" s="18">
        <v>3.82</v>
      </c>
      <c r="P7" s="18">
        <v>3.94</v>
      </c>
      <c r="Q7" s="18">
        <v>3.83</v>
      </c>
      <c r="R7" s="18">
        <v>3.89</v>
      </c>
      <c r="S7" s="18">
        <v>4.1500000000000004</v>
      </c>
      <c r="T7" s="18">
        <v>33046</v>
      </c>
      <c r="U7" s="18">
        <v>32400</v>
      </c>
      <c r="V7" s="18">
        <v>28653</v>
      </c>
      <c r="W7" s="18">
        <v>28719</v>
      </c>
      <c r="X7" s="18">
        <v>31122</v>
      </c>
      <c r="Y7" s="18">
        <v>25496</v>
      </c>
      <c r="Z7" s="18">
        <v>24780</v>
      </c>
      <c r="AA7" s="18">
        <v>21321</v>
      </c>
      <c r="AB7" s="18">
        <v>21247</v>
      </c>
      <c r="AC7" s="18">
        <v>23412</v>
      </c>
    </row>
    <row r="8" spans="1:29" x14ac:dyDescent="0.25">
      <c r="A8" s="2" t="s">
        <v>716</v>
      </c>
      <c r="B8" s="2">
        <v>4</v>
      </c>
      <c r="C8" s="2" t="s">
        <v>1536</v>
      </c>
      <c r="D8" s="2" t="s">
        <v>1538</v>
      </c>
      <c r="E8" s="18">
        <v>42415</v>
      </c>
      <c r="F8" s="18">
        <v>42592</v>
      </c>
      <c r="G8" s="18">
        <v>40750</v>
      </c>
      <c r="H8" s="18">
        <v>43233</v>
      </c>
      <c r="I8" s="18">
        <v>43536</v>
      </c>
      <c r="J8" s="18">
        <v>210745</v>
      </c>
      <c r="K8" s="18">
        <v>218741</v>
      </c>
      <c r="L8" s="18">
        <v>214348</v>
      </c>
      <c r="M8" s="18">
        <v>232431</v>
      </c>
      <c r="N8" s="18">
        <v>239855</v>
      </c>
      <c r="O8" s="18">
        <v>4.97</v>
      </c>
      <c r="P8" s="18">
        <v>5.14</v>
      </c>
      <c r="Q8" s="18">
        <v>5.26</v>
      </c>
      <c r="R8" s="18">
        <v>5.38</v>
      </c>
      <c r="S8" s="18">
        <v>5.51</v>
      </c>
      <c r="T8" s="18">
        <v>434209</v>
      </c>
      <c r="U8" s="18">
        <v>437771</v>
      </c>
      <c r="V8" s="18">
        <v>343851</v>
      </c>
      <c r="W8" s="18">
        <v>355864</v>
      </c>
      <c r="X8" s="18">
        <v>406461</v>
      </c>
      <c r="Y8" s="18">
        <v>159193</v>
      </c>
      <c r="Z8" s="18">
        <v>166277</v>
      </c>
      <c r="AA8" s="18">
        <v>95922</v>
      </c>
      <c r="AB8" s="18">
        <v>89739</v>
      </c>
      <c r="AC8" s="18">
        <v>99449</v>
      </c>
    </row>
    <row r="9" spans="1:29" x14ac:dyDescent="0.25">
      <c r="A9" s="2" t="s">
        <v>717</v>
      </c>
      <c r="B9" s="2">
        <v>106</v>
      </c>
      <c r="C9" s="2" t="s">
        <v>1536</v>
      </c>
      <c r="D9" s="2" t="s">
        <v>1520</v>
      </c>
      <c r="E9" s="18">
        <v>2961</v>
      </c>
      <c r="F9" s="18">
        <v>2641</v>
      </c>
      <c r="G9" s="18">
        <v>2387</v>
      </c>
      <c r="H9" s="18">
        <v>3056</v>
      </c>
      <c r="I9" s="18">
        <v>3389</v>
      </c>
      <c r="J9" s="18">
        <v>15593</v>
      </c>
      <c r="K9" s="18">
        <v>15301</v>
      </c>
      <c r="L9" s="18">
        <v>14182</v>
      </c>
      <c r="M9" s="18">
        <v>16639</v>
      </c>
      <c r="N9" s="18">
        <v>18012</v>
      </c>
      <c r="O9" s="18">
        <v>5.27</v>
      </c>
      <c r="P9" s="18">
        <v>5.79</v>
      </c>
      <c r="Q9" s="18">
        <v>3.7</v>
      </c>
      <c r="R9" s="18">
        <v>5.44</v>
      </c>
      <c r="S9" s="18">
        <v>5.31</v>
      </c>
      <c r="T9" s="18">
        <v>58522</v>
      </c>
      <c r="U9" s="18">
        <v>32953</v>
      </c>
      <c r="V9" s="18">
        <v>28316</v>
      </c>
      <c r="W9" s="18">
        <v>32918</v>
      </c>
      <c r="X9" s="18">
        <v>36834</v>
      </c>
      <c r="Y9" s="18">
        <v>29456</v>
      </c>
      <c r="Z9" s="18">
        <v>27620</v>
      </c>
      <c r="AA9" s="18">
        <v>23280</v>
      </c>
      <c r="AB9" s="18">
        <v>24722</v>
      </c>
      <c r="AC9" s="18">
        <v>27975</v>
      </c>
    </row>
    <row r="10" spans="1:29" x14ac:dyDescent="0.25">
      <c r="A10" s="2" t="s">
        <v>718</v>
      </c>
      <c r="B10" s="2">
        <v>14495</v>
      </c>
      <c r="C10" s="2" t="s">
        <v>1536</v>
      </c>
      <c r="D10" s="2" t="s">
        <v>1520</v>
      </c>
      <c r="E10" s="255">
        <v>3298</v>
      </c>
      <c r="F10" s="255">
        <v>3440</v>
      </c>
      <c r="G10" s="18">
        <v>3350</v>
      </c>
      <c r="H10" s="18">
        <v>3620</v>
      </c>
      <c r="I10" s="18">
        <v>3565</v>
      </c>
      <c r="J10" s="18">
        <v>17881</v>
      </c>
      <c r="K10" s="18">
        <v>17076</v>
      </c>
      <c r="L10" s="18">
        <v>17069</v>
      </c>
      <c r="M10" s="18">
        <v>20027</v>
      </c>
      <c r="N10" s="18">
        <v>22030</v>
      </c>
      <c r="O10" s="18">
        <v>5.42</v>
      </c>
      <c r="P10" s="18">
        <v>4.96</v>
      </c>
      <c r="Q10" s="18">
        <v>5.94</v>
      </c>
      <c r="R10" s="18">
        <v>5.53</v>
      </c>
      <c r="S10" s="18">
        <v>6.18</v>
      </c>
      <c r="T10" s="18">
        <v>133350</v>
      </c>
      <c r="U10" s="18">
        <v>130889</v>
      </c>
      <c r="V10" s="18">
        <v>114290</v>
      </c>
      <c r="W10" s="18">
        <v>131924</v>
      </c>
      <c r="X10" s="18">
        <v>133463</v>
      </c>
      <c r="Y10" s="18">
        <v>29486</v>
      </c>
      <c r="Z10" s="18">
        <v>32274</v>
      </c>
      <c r="AA10" s="18">
        <v>31749</v>
      </c>
      <c r="AB10" s="18">
        <v>31543</v>
      </c>
      <c r="AC10" s="18">
        <v>34554</v>
      </c>
    </row>
    <row r="11" spans="1:29" x14ac:dyDescent="0.25">
      <c r="A11" s="2" t="s">
        <v>719</v>
      </c>
      <c r="B11" s="2">
        <v>6309</v>
      </c>
      <c r="C11" s="2" t="s">
        <v>1550</v>
      </c>
      <c r="D11" s="2" t="s">
        <v>1520</v>
      </c>
      <c r="E11" s="18">
        <v>15305</v>
      </c>
      <c r="F11" s="18">
        <v>14858</v>
      </c>
      <c r="G11" s="18">
        <v>13157</v>
      </c>
      <c r="H11" s="18">
        <v>12458</v>
      </c>
      <c r="I11" s="18">
        <v>11904</v>
      </c>
      <c r="J11" s="18">
        <v>71986</v>
      </c>
      <c r="K11" s="18">
        <v>69412</v>
      </c>
      <c r="L11" s="18">
        <v>61997</v>
      </c>
      <c r="M11" s="18">
        <v>60051</v>
      </c>
      <c r="N11" s="18">
        <v>61340</v>
      </c>
      <c r="O11" s="18">
        <v>4.7</v>
      </c>
      <c r="P11" s="18">
        <v>4.67</v>
      </c>
      <c r="Q11" s="18">
        <v>5.0999999999999996</v>
      </c>
      <c r="R11" s="18">
        <v>4.82</v>
      </c>
      <c r="S11" s="18">
        <v>5.15</v>
      </c>
      <c r="T11" s="18">
        <v>306908</v>
      </c>
      <c r="U11" s="18">
        <v>307375</v>
      </c>
      <c r="V11" s="18">
        <v>247671</v>
      </c>
      <c r="W11" s="18">
        <v>315696</v>
      </c>
      <c r="X11" s="18">
        <v>317077</v>
      </c>
      <c r="Y11" s="18">
        <v>55972</v>
      </c>
      <c r="Z11" s="18">
        <v>53713</v>
      </c>
      <c r="AA11" s="18">
        <v>40870</v>
      </c>
      <c r="AB11" s="18">
        <v>45137</v>
      </c>
      <c r="AC11" s="18">
        <v>50357</v>
      </c>
    </row>
    <row r="12" spans="1:29" x14ac:dyDescent="0.25">
      <c r="A12" s="2" t="s">
        <v>720</v>
      </c>
      <c r="B12" s="2">
        <v>98</v>
      </c>
      <c r="C12" s="2" t="s">
        <v>1524</v>
      </c>
      <c r="D12" s="2" t="s">
        <v>1553</v>
      </c>
      <c r="E12" s="18">
        <v>5810</v>
      </c>
      <c r="F12" s="18">
        <v>6135</v>
      </c>
      <c r="G12" s="18">
        <v>5723</v>
      </c>
      <c r="H12" s="18">
        <v>5836</v>
      </c>
      <c r="I12" s="18">
        <v>5335</v>
      </c>
      <c r="J12" s="18">
        <v>21538</v>
      </c>
      <c r="K12" s="18">
        <v>22976</v>
      </c>
      <c r="L12" s="18">
        <v>22234</v>
      </c>
      <c r="M12" s="18">
        <v>23959</v>
      </c>
      <c r="N12" s="18">
        <v>23748</v>
      </c>
      <c r="O12" s="18">
        <v>3.71</v>
      </c>
      <c r="P12" s="18">
        <v>3.75</v>
      </c>
      <c r="Q12" s="18">
        <v>4.71</v>
      </c>
      <c r="R12" s="18">
        <v>4.1100000000000003</v>
      </c>
      <c r="S12" s="18">
        <v>4.45</v>
      </c>
      <c r="T12" s="18">
        <v>39754</v>
      </c>
      <c r="U12" s="18">
        <v>40983</v>
      </c>
      <c r="V12" s="18">
        <v>37816</v>
      </c>
      <c r="W12" s="18">
        <v>44574</v>
      </c>
      <c r="X12" s="18">
        <v>53356</v>
      </c>
      <c r="Y12" s="18">
        <v>26089</v>
      </c>
      <c r="Z12" s="18">
        <v>26588</v>
      </c>
      <c r="AA12" s="18">
        <v>26926</v>
      </c>
      <c r="AB12" s="18">
        <v>29842</v>
      </c>
      <c r="AC12" s="18">
        <v>31937</v>
      </c>
    </row>
    <row r="13" spans="1:29" x14ac:dyDescent="0.25">
      <c r="A13" s="2" t="s">
        <v>721</v>
      </c>
      <c r="B13" s="2">
        <v>53</v>
      </c>
      <c r="C13" s="2" t="s">
        <v>1524</v>
      </c>
      <c r="D13" s="2" t="s">
        <v>1553</v>
      </c>
      <c r="E13" s="18">
        <v>2832</v>
      </c>
      <c r="F13" s="18">
        <v>2846</v>
      </c>
      <c r="G13" s="18">
        <v>3008</v>
      </c>
      <c r="H13" s="18">
        <v>3729</v>
      </c>
      <c r="I13" s="18">
        <v>4007</v>
      </c>
      <c r="J13" s="18">
        <v>9959</v>
      </c>
      <c r="K13" s="18">
        <v>10603</v>
      </c>
      <c r="L13" s="18">
        <v>11287</v>
      </c>
      <c r="M13" s="18">
        <v>14541</v>
      </c>
      <c r="N13" s="18">
        <v>17250</v>
      </c>
      <c r="O13" s="18">
        <v>3.52</v>
      </c>
      <c r="P13" s="18">
        <v>3.73</v>
      </c>
      <c r="Q13" s="18">
        <v>3.89</v>
      </c>
      <c r="R13" s="18">
        <v>3.9</v>
      </c>
      <c r="S13" s="18">
        <v>4.3</v>
      </c>
      <c r="T13" s="18">
        <v>64582</v>
      </c>
      <c r="U13" s="18">
        <v>66488</v>
      </c>
      <c r="V13" s="18">
        <v>57969</v>
      </c>
      <c r="W13" s="18">
        <v>59369</v>
      </c>
      <c r="X13" s="18">
        <v>62269</v>
      </c>
      <c r="Y13" s="18">
        <v>16879</v>
      </c>
      <c r="Z13" s="18">
        <v>16673</v>
      </c>
      <c r="AA13" s="18">
        <v>15567</v>
      </c>
      <c r="AB13" s="18">
        <v>20966</v>
      </c>
      <c r="AC13" s="18">
        <v>19752</v>
      </c>
    </row>
    <row r="14" spans="1:29" x14ac:dyDescent="0.25">
      <c r="A14" s="2" t="s">
        <v>722</v>
      </c>
      <c r="B14" s="2">
        <v>79</v>
      </c>
      <c r="C14" s="2" t="s">
        <v>1524</v>
      </c>
      <c r="D14" s="2" t="s">
        <v>1520</v>
      </c>
      <c r="E14" s="18">
        <v>11751</v>
      </c>
      <c r="F14" s="18">
        <v>11284</v>
      </c>
      <c r="G14" s="18">
        <v>11739</v>
      </c>
      <c r="H14" s="18">
        <v>11724</v>
      </c>
      <c r="I14" s="18">
        <v>11720</v>
      </c>
      <c r="J14" s="18">
        <v>50080</v>
      </c>
      <c r="K14" s="18">
        <v>51524</v>
      </c>
      <c r="L14" s="18">
        <v>53182</v>
      </c>
      <c r="M14" s="18">
        <v>55877</v>
      </c>
      <c r="N14" s="18">
        <v>56064</v>
      </c>
      <c r="O14" s="18">
        <v>4.26</v>
      </c>
      <c r="P14" s="18">
        <v>4.57</v>
      </c>
      <c r="Q14" s="18">
        <v>3.75</v>
      </c>
      <c r="R14" s="18">
        <v>4.7699999999999996</v>
      </c>
      <c r="S14" s="18">
        <v>4.78</v>
      </c>
      <c r="T14" s="18">
        <v>132673</v>
      </c>
      <c r="U14" s="18">
        <v>129717</v>
      </c>
      <c r="V14" s="18">
        <v>115801</v>
      </c>
      <c r="W14" s="18">
        <v>137328</v>
      </c>
      <c r="X14" s="18">
        <v>116607</v>
      </c>
      <c r="Y14" s="18">
        <v>46952</v>
      </c>
      <c r="Z14" s="18">
        <v>44533</v>
      </c>
      <c r="AA14" s="18">
        <v>38360</v>
      </c>
      <c r="AB14" s="18">
        <v>39380</v>
      </c>
      <c r="AC14" s="18">
        <v>42367</v>
      </c>
    </row>
    <row r="15" spans="1:29" x14ac:dyDescent="0.25">
      <c r="A15" s="2" t="s">
        <v>723</v>
      </c>
      <c r="B15" s="2">
        <v>8702</v>
      </c>
      <c r="C15" s="2" t="s">
        <v>1524</v>
      </c>
      <c r="D15" s="2" t="s">
        <v>1560</v>
      </c>
      <c r="E15" s="18">
        <v>40503</v>
      </c>
      <c r="F15" s="18">
        <v>40491</v>
      </c>
      <c r="G15" s="18">
        <v>36279</v>
      </c>
      <c r="H15" s="18">
        <v>37313</v>
      </c>
      <c r="I15" s="18">
        <v>35996</v>
      </c>
      <c r="J15" s="18">
        <v>233723</v>
      </c>
      <c r="K15" s="18">
        <v>237332</v>
      </c>
      <c r="L15" s="18">
        <v>222413</v>
      </c>
      <c r="M15" s="18">
        <v>241412</v>
      </c>
      <c r="N15" s="18">
        <v>244425</v>
      </c>
      <c r="O15" s="18">
        <v>5.77</v>
      </c>
      <c r="P15" s="18">
        <v>5.86</v>
      </c>
      <c r="Q15" s="18">
        <v>4.53</v>
      </c>
      <c r="R15" s="18">
        <v>6.47</v>
      </c>
      <c r="S15" s="18">
        <v>6.79</v>
      </c>
      <c r="T15" s="18">
        <v>732556</v>
      </c>
      <c r="U15" s="18">
        <v>742287</v>
      </c>
      <c r="V15" s="18">
        <v>549790</v>
      </c>
      <c r="W15" s="18">
        <v>876757</v>
      </c>
      <c r="X15" s="18">
        <v>895049</v>
      </c>
      <c r="Y15" s="18">
        <v>75927</v>
      </c>
      <c r="Z15" s="18">
        <v>75442</v>
      </c>
      <c r="AA15" s="18">
        <v>63923</v>
      </c>
      <c r="AB15" s="18">
        <v>47780</v>
      </c>
      <c r="AC15" s="18">
        <v>50520</v>
      </c>
    </row>
    <row r="16" spans="1:29" x14ac:dyDescent="0.25">
      <c r="A16" s="2" t="s">
        <v>724</v>
      </c>
      <c r="B16" s="2">
        <v>46</v>
      </c>
      <c r="C16" s="2" t="s">
        <v>1568</v>
      </c>
      <c r="D16" s="2" t="s">
        <v>1565</v>
      </c>
      <c r="E16" s="18">
        <v>14223</v>
      </c>
      <c r="F16" s="18">
        <v>13743</v>
      </c>
      <c r="G16" s="18">
        <v>12514</v>
      </c>
      <c r="H16" s="18">
        <v>12798</v>
      </c>
      <c r="I16" s="18">
        <v>13225</v>
      </c>
      <c r="J16" s="18">
        <v>120317</v>
      </c>
      <c r="K16" s="18">
        <v>122134</v>
      </c>
      <c r="L16" s="18">
        <v>107191</v>
      </c>
      <c r="M16" s="18">
        <v>116322</v>
      </c>
      <c r="N16" s="18">
        <v>129885</v>
      </c>
      <c r="O16" s="18">
        <v>8.4600000000000009</v>
      </c>
      <c r="P16" s="18">
        <v>8.89</v>
      </c>
      <c r="Q16" s="18">
        <v>6.13</v>
      </c>
      <c r="R16" s="18">
        <v>9.09</v>
      </c>
      <c r="S16" s="18">
        <v>9.82</v>
      </c>
      <c r="T16" s="18">
        <v>256469</v>
      </c>
      <c r="U16" s="18">
        <v>295127</v>
      </c>
      <c r="V16" s="18">
        <v>216710</v>
      </c>
      <c r="W16" s="18">
        <v>261002</v>
      </c>
      <c r="X16" s="18">
        <v>294766</v>
      </c>
      <c r="Y16" s="18">
        <v>60076</v>
      </c>
      <c r="Z16" s="18">
        <v>60734</v>
      </c>
      <c r="AA16" s="18">
        <v>47536</v>
      </c>
      <c r="AB16" s="18">
        <v>47621</v>
      </c>
      <c r="AC16" s="18">
        <v>60361</v>
      </c>
    </row>
    <row r="17" spans="1:29" x14ac:dyDescent="0.25">
      <c r="A17" s="2" t="s">
        <v>725</v>
      </c>
      <c r="B17" s="2">
        <v>3107</v>
      </c>
      <c r="C17" s="2" t="s">
        <v>1571</v>
      </c>
      <c r="D17" s="2" t="s">
        <v>1560</v>
      </c>
      <c r="E17" s="18">
        <v>26408</v>
      </c>
      <c r="F17" s="18">
        <v>25815</v>
      </c>
      <c r="G17" s="18">
        <v>21754</v>
      </c>
      <c r="H17" s="18">
        <v>22667</v>
      </c>
      <c r="I17" s="18">
        <v>21560</v>
      </c>
      <c r="J17" s="18">
        <v>133091</v>
      </c>
      <c r="K17" s="18">
        <v>141409</v>
      </c>
      <c r="L17" s="18">
        <v>137159</v>
      </c>
      <c r="M17" s="18">
        <v>144493</v>
      </c>
      <c r="N17" s="18">
        <v>153634</v>
      </c>
      <c r="O17" s="18">
        <v>5.04</v>
      </c>
      <c r="P17" s="18">
        <v>5.48</v>
      </c>
      <c r="Q17" s="18">
        <v>8.57</v>
      </c>
      <c r="R17" s="18">
        <v>6.37</v>
      </c>
      <c r="S17" s="18">
        <v>7.13</v>
      </c>
      <c r="T17" s="18">
        <v>1581337</v>
      </c>
      <c r="U17" s="18">
        <v>1925880</v>
      </c>
      <c r="V17" s="18">
        <v>1770002</v>
      </c>
      <c r="W17" s="18">
        <v>2162580</v>
      </c>
      <c r="X17" s="18">
        <v>1953501</v>
      </c>
      <c r="Y17" s="18">
        <v>130163</v>
      </c>
      <c r="Z17" s="18">
        <v>169045</v>
      </c>
      <c r="AA17" s="18">
        <v>165058</v>
      </c>
      <c r="AB17" s="18">
        <v>102300</v>
      </c>
      <c r="AC17" s="18">
        <v>107703</v>
      </c>
    </row>
    <row r="18" spans="1:29" x14ac:dyDescent="0.25">
      <c r="A18" s="2" t="s">
        <v>726</v>
      </c>
      <c r="B18" s="2">
        <v>59</v>
      </c>
      <c r="C18" s="2" t="s">
        <v>1573</v>
      </c>
      <c r="D18" s="2" t="s">
        <v>1553</v>
      </c>
      <c r="E18" s="18">
        <v>10018</v>
      </c>
      <c r="F18" s="18">
        <v>9817</v>
      </c>
      <c r="G18" s="18">
        <v>8812</v>
      </c>
      <c r="H18" s="18">
        <v>8495</v>
      </c>
      <c r="I18" s="18">
        <v>7693</v>
      </c>
      <c r="J18" s="18">
        <v>40614</v>
      </c>
      <c r="K18" s="18">
        <v>43926</v>
      </c>
      <c r="L18" s="18">
        <v>42875</v>
      </c>
      <c r="M18" s="18">
        <v>44292</v>
      </c>
      <c r="N18" s="18">
        <v>44271</v>
      </c>
      <c r="O18" s="18">
        <v>4.05</v>
      </c>
      <c r="P18" s="18">
        <v>4.47</v>
      </c>
      <c r="Q18" s="18">
        <v>6.31</v>
      </c>
      <c r="R18" s="18">
        <v>5.21</v>
      </c>
      <c r="S18" s="18">
        <v>5.75</v>
      </c>
      <c r="T18" s="18">
        <v>32634</v>
      </c>
      <c r="U18" s="18">
        <v>31881</v>
      </c>
      <c r="V18" s="18">
        <v>27159</v>
      </c>
      <c r="W18" s="18">
        <v>28631</v>
      </c>
      <c r="X18" s="18">
        <v>31259</v>
      </c>
      <c r="Y18" s="18">
        <v>28267</v>
      </c>
      <c r="Z18" s="18">
        <v>27848</v>
      </c>
      <c r="AA18" s="18">
        <v>23892</v>
      </c>
      <c r="AB18" s="18">
        <v>25395</v>
      </c>
      <c r="AC18" s="18">
        <v>28599</v>
      </c>
    </row>
    <row r="19" spans="1:29" x14ac:dyDescent="0.25">
      <c r="A19" s="2" t="s">
        <v>727</v>
      </c>
      <c r="B19" s="2">
        <v>22</v>
      </c>
      <c r="C19" s="2" t="s">
        <v>1573</v>
      </c>
      <c r="D19" s="2" t="s">
        <v>1560</v>
      </c>
      <c r="E19" s="18">
        <v>47392</v>
      </c>
      <c r="F19" s="18">
        <v>47838</v>
      </c>
      <c r="G19" s="18">
        <v>43260</v>
      </c>
      <c r="H19" s="18">
        <v>46597</v>
      </c>
      <c r="I19" s="18">
        <v>46511</v>
      </c>
      <c r="J19" s="18">
        <v>272892</v>
      </c>
      <c r="K19" s="18">
        <v>283152</v>
      </c>
      <c r="L19" s="18">
        <v>262321</v>
      </c>
      <c r="M19" s="18">
        <v>288018</v>
      </c>
      <c r="N19" s="18">
        <v>305021</v>
      </c>
      <c r="O19" s="18">
        <v>5.76</v>
      </c>
      <c r="P19" s="18">
        <v>5.92</v>
      </c>
      <c r="Q19" s="18">
        <v>4.87</v>
      </c>
      <c r="R19" s="18">
        <v>6.18</v>
      </c>
      <c r="S19" s="18">
        <v>6.56</v>
      </c>
      <c r="T19" s="18">
        <v>667129</v>
      </c>
      <c r="U19" s="18">
        <v>682533</v>
      </c>
      <c r="V19" s="18">
        <v>615174</v>
      </c>
      <c r="W19" s="18">
        <v>714990</v>
      </c>
      <c r="X19" s="18">
        <v>757785</v>
      </c>
      <c r="Y19" s="18">
        <v>59712</v>
      </c>
      <c r="Z19" s="18">
        <v>61726</v>
      </c>
      <c r="AA19" s="18">
        <v>51803</v>
      </c>
      <c r="AB19" s="18">
        <v>54273</v>
      </c>
      <c r="AC19" s="18">
        <v>56537</v>
      </c>
    </row>
    <row r="20" spans="1:29" x14ac:dyDescent="0.25">
      <c r="A20" s="2" t="s">
        <v>728</v>
      </c>
      <c r="B20" s="2">
        <v>3108</v>
      </c>
      <c r="C20" s="2" t="s">
        <v>728</v>
      </c>
      <c r="D20" s="2" t="s">
        <v>1538</v>
      </c>
      <c r="E20" s="18">
        <v>10683</v>
      </c>
      <c r="F20" s="18">
        <v>10184</v>
      </c>
      <c r="G20" s="18">
        <v>9836</v>
      </c>
      <c r="H20" s="18">
        <v>9458</v>
      </c>
      <c r="I20" s="18">
        <v>9089</v>
      </c>
      <c r="J20" s="18">
        <v>56280</v>
      </c>
      <c r="K20" s="18">
        <v>56374</v>
      </c>
      <c r="L20" s="18">
        <v>55348</v>
      </c>
      <c r="M20" s="18">
        <v>57296</v>
      </c>
      <c r="N20" s="18">
        <v>59868</v>
      </c>
      <c r="O20" s="18">
        <v>5.27</v>
      </c>
      <c r="P20" s="18">
        <v>5.54</v>
      </c>
      <c r="Q20" s="18">
        <v>6.06</v>
      </c>
      <c r="R20" s="18">
        <v>6.06</v>
      </c>
      <c r="S20" s="18">
        <v>6.59</v>
      </c>
      <c r="T20" s="18">
        <v>658611</v>
      </c>
      <c r="U20" s="18">
        <v>674918</v>
      </c>
      <c r="V20" s="18">
        <v>721000</v>
      </c>
      <c r="W20" s="18">
        <v>755438</v>
      </c>
      <c r="X20" s="18">
        <v>758486</v>
      </c>
      <c r="Y20" s="18">
        <v>90849</v>
      </c>
      <c r="Z20" s="18">
        <v>91524</v>
      </c>
      <c r="AA20" s="18">
        <v>85136</v>
      </c>
      <c r="AB20" s="18">
        <v>69274</v>
      </c>
      <c r="AC20" s="18">
        <v>88094</v>
      </c>
    </row>
    <row r="21" spans="1:29" x14ac:dyDescent="0.25">
      <c r="A21" s="2" t="s">
        <v>729</v>
      </c>
      <c r="B21" s="2">
        <v>39</v>
      </c>
      <c r="C21" s="2" t="s">
        <v>1581</v>
      </c>
      <c r="D21" s="2" t="s">
        <v>1520</v>
      </c>
      <c r="E21" s="18">
        <v>16995</v>
      </c>
      <c r="F21" s="18">
        <v>17169</v>
      </c>
      <c r="G21" s="18">
        <v>15753</v>
      </c>
      <c r="H21" s="18">
        <v>16983</v>
      </c>
      <c r="I21" s="18">
        <v>16718</v>
      </c>
      <c r="J21" s="18">
        <v>73362</v>
      </c>
      <c r="K21" s="18">
        <v>73652</v>
      </c>
      <c r="L21" s="18">
        <v>67239</v>
      </c>
      <c r="M21" s="18">
        <v>73533</v>
      </c>
      <c r="N21" s="18">
        <v>78743</v>
      </c>
      <c r="O21" s="18">
        <v>4.32</v>
      </c>
      <c r="P21" s="18">
        <v>4.29</v>
      </c>
      <c r="Q21" s="18">
        <v>5.63</v>
      </c>
      <c r="R21" s="18">
        <v>4.33</v>
      </c>
      <c r="S21" s="18">
        <v>4.71</v>
      </c>
      <c r="T21" s="18">
        <v>149973</v>
      </c>
      <c r="U21" s="18">
        <v>153184</v>
      </c>
      <c r="V21" s="18">
        <v>117524</v>
      </c>
      <c r="W21" s="18">
        <v>459904</v>
      </c>
      <c r="X21" s="18">
        <v>460054</v>
      </c>
      <c r="Y21" s="18">
        <v>79588</v>
      </c>
      <c r="Z21" s="18">
        <v>78294</v>
      </c>
      <c r="AA21" s="18">
        <v>65198</v>
      </c>
      <c r="AB21" s="18">
        <v>69799</v>
      </c>
      <c r="AC21" s="18">
        <v>75113</v>
      </c>
    </row>
    <row r="22" spans="1:29" x14ac:dyDescent="0.25">
      <c r="A22" s="2" t="s">
        <v>869</v>
      </c>
      <c r="B22" s="2">
        <v>50</v>
      </c>
      <c r="C22" s="2" t="s">
        <v>1573</v>
      </c>
      <c r="D22" s="2" t="s">
        <v>1520</v>
      </c>
      <c r="E22" s="18">
        <v>7081</v>
      </c>
      <c r="F22" s="18">
        <v>7193</v>
      </c>
      <c r="G22" s="18">
        <v>6419</v>
      </c>
      <c r="H22" s="18">
        <v>6663</v>
      </c>
      <c r="I22" s="18">
        <v>6357</v>
      </c>
      <c r="J22" s="18">
        <v>31493</v>
      </c>
      <c r="K22" s="18">
        <v>31457</v>
      </c>
      <c r="L22" s="18">
        <v>27983</v>
      </c>
      <c r="M22" s="18">
        <v>30420</v>
      </c>
      <c r="N22" s="18">
        <v>32170</v>
      </c>
      <c r="O22" s="18">
        <v>4.45</v>
      </c>
      <c r="P22" s="18">
        <v>4.37</v>
      </c>
      <c r="Q22" s="18">
        <v>4.2699999999999996</v>
      </c>
      <c r="R22" s="18">
        <v>4.57</v>
      </c>
      <c r="S22" s="18">
        <v>5.0599999999999996</v>
      </c>
      <c r="T22" s="18">
        <v>42747</v>
      </c>
      <c r="U22" s="18">
        <v>41718</v>
      </c>
      <c r="V22" s="18">
        <v>40818</v>
      </c>
      <c r="W22" s="18">
        <v>42042</v>
      </c>
      <c r="X22" s="18">
        <v>51950</v>
      </c>
      <c r="Y22" s="18">
        <v>33418</v>
      </c>
      <c r="Z22" s="18">
        <v>33364</v>
      </c>
      <c r="AA22" s="18">
        <v>28951</v>
      </c>
      <c r="AB22" s="18">
        <v>31736</v>
      </c>
      <c r="AC22" s="18">
        <v>36418</v>
      </c>
    </row>
    <row r="23" spans="1:29" x14ac:dyDescent="0.25">
      <c r="A23" s="2" t="s">
        <v>731</v>
      </c>
      <c r="B23" s="2">
        <v>51</v>
      </c>
      <c r="C23" s="2" t="s">
        <v>1586</v>
      </c>
      <c r="D23" s="2" t="s">
        <v>1565</v>
      </c>
      <c r="E23" s="18">
        <v>1304</v>
      </c>
      <c r="F23" s="18">
        <v>1568</v>
      </c>
      <c r="G23" s="18">
        <v>1420</v>
      </c>
      <c r="H23" s="18">
        <v>1436</v>
      </c>
      <c r="I23" s="18">
        <v>1290</v>
      </c>
      <c r="J23" s="18">
        <v>10410</v>
      </c>
      <c r="K23" s="18">
        <v>10256</v>
      </c>
      <c r="L23" s="18">
        <v>9385</v>
      </c>
      <c r="M23" s="18">
        <v>10059</v>
      </c>
      <c r="N23" s="18">
        <v>9609</v>
      </c>
      <c r="O23" s="18">
        <v>7.98</v>
      </c>
      <c r="P23" s="18">
        <v>6.54</v>
      </c>
      <c r="Q23" s="18">
        <v>4.3600000000000003</v>
      </c>
      <c r="R23" s="18">
        <v>7</v>
      </c>
      <c r="S23" s="18">
        <v>7.45</v>
      </c>
      <c r="T23" s="18">
        <v>286608</v>
      </c>
      <c r="U23" s="18">
        <v>319280</v>
      </c>
      <c r="V23" s="18">
        <v>290258</v>
      </c>
      <c r="W23" s="18">
        <v>355763</v>
      </c>
      <c r="X23" s="18">
        <v>368977</v>
      </c>
      <c r="Y23" s="18">
        <v>0</v>
      </c>
      <c r="Z23" s="18">
        <v>0</v>
      </c>
      <c r="AA23" s="18">
        <v>0</v>
      </c>
      <c r="AB23" s="18">
        <v>0</v>
      </c>
      <c r="AC23" s="18">
        <v>0</v>
      </c>
    </row>
    <row r="24" spans="1:29" x14ac:dyDescent="0.25">
      <c r="A24" s="2" t="s">
        <v>732</v>
      </c>
      <c r="B24" s="2">
        <v>57</v>
      </c>
      <c r="C24" s="2" t="s">
        <v>1589</v>
      </c>
      <c r="D24" s="2" t="s">
        <v>1553</v>
      </c>
      <c r="E24" s="18">
        <v>8547</v>
      </c>
      <c r="F24" s="18">
        <v>8758</v>
      </c>
      <c r="G24" s="18">
        <v>8413</v>
      </c>
      <c r="H24" s="18">
        <v>8712</v>
      </c>
      <c r="I24" s="18">
        <v>9027</v>
      </c>
      <c r="J24" s="18">
        <v>38373</v>
      </c>
      <c r="K24" s="18">
        <v>39537</v>
      </c>
      <c r="L24" s="18">
        <v>36510</v>
      </c>
      <c r="M24" s="18">
        <v>35873</v>
      </c>
      <c r="N24" s="18">
        <v>37030</v>
      </c>
      <c r="O24" s="18">
        <v>4.49</v>
      </c>
      <c r="P24" s="18">
        <v>4.51</v>
      </c>
      <c r="Q24" s="18">
        <v>6.61</v>
      </c>
      <c r="R24" s="18">
        <v>4.12</v>
      </c>
      <c r="S24" s="18">
        <v>4.0999999999999996</v>
      </c>
      <c r="T24" s="18">
        <v>91653</v>
      </c>
      <c r="U24" s="18">
        <v>91689</v>
      </c>
      <c r="V24" s="18">
        <v>67207</v>
      </c>
      <c r="W24" s="18">
        <v>63315</v>
      </c>
      <c r="X24" s="18">
        <v>58810</v>
      </c>
      <c r="Y24" s="18">
        <v>31820</v>
      </c>
      <c r="Z24" s="18">
        <v>30996</v>
      </c>
      <c r="AA24" s="18">
        <v>26109</v>
      </c>
      <c r="AB24" s="18">
        <v>28583</v>
      </c>
      <c r="AC24" s="18">
        <v>32340</v>
      </c>
    </row>
    <row r="25" spans="1:29" x14ac:dyDescent="0.25">
      <c r="A25" s="2" t="s">
        <v>733</v>
      </c>
      <c r="B25" s="2">
        <v>8</v>
      </c>
      <c r="C25" s="2" t="s">
        <v>1550</v>
      </c>
      <c r="D25" s="2" t="s">
        <v>1520</v>
      </c>
      <c r="E25" s="18">
        <v>1028</v>
      </c>
      <c r="F25" s="18">
        <v>987</v>
      </c>
      <c r="G25" s="18">
        <v>947</v>
      </c>
      <c r="H25" s="18">
        <v>1004</v>
      </c>
      <c r="I25" s="18">
        <v>1031</v>
      </c>
      <c r="J25" s="18">
        <v>3524</v>
      </c>
      <c r="K25" s="18">
        <v>3246</v>
      </c>
      <c r="L25" s="18">
        <v>3034</v>
      </c>
      <c r="M25" s="18">
        <v>3251</v>
      </c>
      <c r="N25" s="18">
        <v>3650</v>
      </c>
      <c r="O25" s="18">
        <v>3.43</v>
      </c>
      <c r="P25" s="18">
        <v>3.29</v>
      </c>
      <c r="Q25" s="18">
        <v>4.34</v>
      </c>
      <c r="R25" s="18">
        <v>3.24</v>
      </c>
      <c r="S25" s="18">
        <v>3.54</v>
      </c>
      <c r="T25" s="18">
        <v>21370</v>
      </c>
      <c r="U25" s="18">
        <v>22755</v>
      </c>
      <c r="V25" s="18">
        <v>59406</v>
      </c>
      <c r="W25" s="18">
        <v>67262</v>
      </c>
      <c r="X25" s="18">
        <v>67731</v>
      </c>
      <c r="Y25" s="18">
        <v>11275</v>
      </c>
      <c r="Z25" s="18">
        <v>11642</v>
      </c>
      <c r="AA25" s="18">
        <v>10410</v>
      </c>
      <c r="AB25" s="18">
        <v>10697</v>
      </c>
      <c r="AC25" s="18">
        <v>12472</v>
      </c>
    </row>
    <row r="26" spans="1:29" x14ac:dyDescent="0.25">
      <c r="A26" s="2" t="s">
        <v>734</v>
      </c>
      <c r="B26" s="2">
        <v>40</v>
      </c>
      <c r="C26" s="2" t="s">
        <v>1581</v>
      </c>
      <c r="D26" s="2" t="s">
        <v>1520</v>
      </c>
      <c r="E26" s="18">
        <v>6227</v>
      </c>
      <c r="F26" s="18">
        <v>6270</v>
      </c>
      <c r="G26" s="18">
        <v>5381</v>
      </c>
      <c r="H26" s="18">
        <v>5095</v>
      </c>
      <c r="I26" s="18">
        <v>4772</v>
      </c>
      <c r="J26" s="18">
        <v>23524</v>
      </c>
      <c r="K26" s="18">
        <v>23094</v>
      </c>
      <c r="L26" s="18">
        <v>21588</v>
      </c>
      <c r="M26" s="18">
        <v>20245</v>
      </c>
      <c r="N26" s="18">
        <v>21347</v>
      </c>
      <c r="O26" s="18">
        <v>3.78</v>
      </c>
      <c r="P26" s="18">
        <v>3.68</v>
      </c>
      <c r="Q26" s="18">
        <v>3.2</v>
      </c>
      <c r="R26" s="18">
        <v>3.97</v>
      </c>
      <c r="S26" s="18">
        <v>4.47</v>
      </c>
      <c r="T26" s="18">
        <v>50156</v>
      </c>
      <c r="U26" s="18">
        <v>45147</v>
      </c>
      <c r="V26" s="18">
        <v>37971</v>
      </c>
      <c r="W26" s="18">
        <v>153219</v>
      </c>
      <c r="X26" s="18">
        <v>168417</v>
      </c>
      <c r="Y26" s="18">
        <v>32497</v>
      </c>
      <c r="Z26" s="18">
        <v>31137</v>
      </c>
      <c r="AA26" s="18">
        <v>26749</v>
      </c>
      <c r="AB26" s="18">
        <v>28753</v>
      </c>
      <c r="AC26" s="18">
        <v>30461</v>
      </c>
    </row>
    <row r="27" spans="1:29" x14ac:dyDescent="0.25">
      <c r="A27" s="2" t="s">
        <v>735</v>
      </c>
      <c r="B27" s="2">
        <v>68</v>
      </c>
      <c r="C27" s="2" t="s">
        <v>1596</v>
      </c>
      <c r="D27" s="2" t="s">
        <v>1520</v>
      </c>
      <c r="E27" s="18">
        <v>4457</v>
      </c>
      <c r="F27" s="18">
        <v>4469</v>
      </c>
      <c r="G27" s="18">
        <v>3995</v>
      </c>
      <c r="H27" s="18">
        <v>4328</v>
      </c>
      <c r="I27" s="18">
        <v>4339</v>
      </c>
      <c r="J27" s="18">
        <v>20072</v>
      </c>
      <c r="K27" s="18">
        <v>20909</v>
      </c>
      <c r="L27" s="18">
        <v>20494</v>
      </c>
      <c r="M27" s="18">
        <v>22909</v>
      </c>
      <c r="N27" s="18">
        <v>28297</v>
      </c>
      <c r="O27" s="18">
        <v>4.5</v>
      </c>
      <c r="P27" s="18">
        <v>4.68</v>
      </c>
      <c r="Q27" s="18">
        <v>4.01</v>
      </c>
      <c r="R27" s="18">
        <v>5.29</v>
      </c>
      <c r="S27" s="18">
        <v>6.52</v>
      </c>
      <c r="T27" s="18">
        <v>81481</v>
      </c>
      <c r="U27" s="18">
        <v>82521</v>
      </c>
      <c r="V27" s="18">
        <v>73015</v>
      </c>
      <c r="W27" s="18">
        <v>80037</v>
      </c>
      <c r="X27" s="18">
        <v>81832</v>
      </c>
      <c r="Y27" s="18">
        <v>41914</v>
      </c>
      <c r="Z27" s="18">
        <v>39529</v>
      </c>
      <c r="AA27" s="18">
        <v>33502</v>
      </c>
      <c r="AB27" s="18">
        <v>35145</v>
      </c>
      <c r="AC27" s="18">
        <v>39607</v>
      </c>
    </row>
    <row r="28" spans="1:29" x14ac:dyDescent="0.25">
      <c r="A28" s="2" t="s">
        <v>871</v>
      </c>
      <c r="B28" s="2">
        <v>14496</v>
      </c>
      <c r="C28" s="2" t="s">
        <v>1596</v>
      </c>
      <c r="D28" s="2" t="s">
        <v>1520</v>
      </c>
      <c r="E28" s="255">
        <v>7982</v>
      </c>
      <c r="F28" s="18">
        <v>7857</v>
      </c>
      <c r="G28" s="18">
        <v>7466</v>
      </c>
      <c r="H28" s="18">
        <v>7866</v>
      </c>
      <c r="I28" s="18">
        <v>7660</v>
      </c>
      <c r="J28" s="18">
        <v>36619</v>
      </c>
      <c r="K28" s="18">
        <v>36325</v>
      </c>
      <c r="L28" s="18">
        <v>33383</v>
      </c>
      <c r="M28" s="18">
        <v>35907</v>
      </c>
      <c r="N28" s="18">
        <v>39039</v>
      </c>
      <c r="O28" s="18">
        <v>4.59</v>
      </c>
      <c r="P28" s="18">
        <v>4.62</v>
      </c>
      <c r="Q28" s="18">
        <v>5.13</v>
      </c>
      <c r="R28" s="18">
        <v>4.5599999999999996</v>
      </c>
      <c r="S28" s="18">
        <v>5.0999999999999996</v>
      </c>
      <c r="T28" s="18">
        <v>120621</v>
      </c>
      <c r="U28" s="18">
        <v>112595</v>
      </c>
      <c r="V28" s="18">
        <v>87580</v>
      </c>
      <c r="W28" s="18">
        <v>89371</v>
      </c>
      <c r="X28" s="18">
        <v>77697</v>
      </c>
      <c r="Y28" s="18">
        <v>90633</v>
      </c>
      <c r="Z28" s="18">
        <v>81613</v>
      </c>
      <c r="AA28" s="18">
        <v>64041</v>
      </c>
      <c r="AB28" s="18">
        <v>62646</v>
      </c>
      <c r="AC28" s="18">
        <v>51371</v>
      </c>
    </row>
    <row r="29" spans="1:29" x14ac:dyDescent="0.25">
      <c r="A29" s="2" t="s">
        <v>737</v>
      </c>
      <c r="B29" s="2">
        <v>73</v>
      </c>
      <c r="C29" s="2" t="s">
        <v>1533</v>
      </c>
      <c r="D29" s="2" t="s">
        <v>1520</v>
      </c>
      <c r="E29" s="18">
        <v>4963</v>
      </c>
      <c r="F29" s="18">
        <v>4694</v>
      </c>
      <c r="G29" s="18">
        <v>4357</v>
      </c>
      <c r="H29" s="18">
        <v>4121</v>
      </c>
      <c r="I29" s="18">
        <v>3752</v>
      </c>
      <c r="J29" s="18">
        <v>23661</v>
      </c>
      <c r="K29" s="18">
        <v>22699</v>
      </c>
      <c r="L29" s="18">
        <v>22147</v>
      </c>
      <c r="M29" s="18">
        <v>22314</v>
      </c>
      <c r="N29" s="18">
        <v>22432</v>
      </c>
      <c r="O29" s="18">
        <v>4.7699999999999996</v>
      </c>
      <c r="P29" s="18">
        <v>4.84</v>
      </c>
      <c r="Q29" s="18">
        <v>4.47</v>
      </c>
      <c r="R29" s="18">
        <v>5.41</v>
      </c>
      <c r="S29" s="18">
        <v>5.98</v>
      </c>
      <c r="T29" s="18">
        <v>79570</v>
      </c>
      <c r="U29" s="18">
        <v>89176</v>
      </c>
      <c r="V29" s="18">
        <v>72038</v>
      </c>
      <c r="W29" s="18">
        <v>70138</v>
      </c>
      <c r="X29" s="18">
        <v>72587</v>
      </c>
      <c r="Y29" s="18">
        <v>28282</v>
      </c>
      <c r="Z29" s="18">
        <v>27040</v>
      </c>
      <c r="AA29" s="18">
        <v>22871</v>
      </c>
      <c r="AB29" s="18">
        <v>22404</v>
      </c>
      <c r="AC29" s="18">
        <v>25734</v>
      </c>
    </row>
    <row r="30" spans="1:29" x14ac:dyDescent="0.25">
      <c r="A30" s="2" t="s">
        <v>738</v>
      </c>
      <c r="B30" s="2">
        <v>77</v>
      </c>
      <c r="C30" s="2" t="s">
        <v>1604</v>
      </c>
      <c r="D30" s="2" t="s">
        <v>1520</v>
      </c>
      <c r="E30" s="18">
        <v>6985</v>
      </c>
      <c r="F30" s="18">
        <v>6656</v>
      </c>
      <c r="G30" s="18">
        <v>5488</v>
      </c>
      <c r="H30" s="18">
        <v>5442</v>
      </c>
      <c r="I30" s="18">
        <v>6168</v>
      </c>
      <c r="J30" s="18">
        <v>28878</v>
      </c>
      <c r="K30" s="18">
        <v>27714</v>
      </c>
      <c r="L30" s="18">
        <v>24518</v>
      </c>
      <c r="M30" s="18">
        <v>28802</v>
      </c>
      <c r="N30" s="18">
        <v>38172</v>
      </c>
      <c r="O30" s="18">
        <v>4.13</v>
      </c>
      <c r="P30" s="18">
        <v>4.16</v>
      </c>
      <c r="Q30" s="18">
        <v>5.08</v>
      </c>
      <c r="R30" s="18">
        <v>5.29</v>
      </c>
      <c r="S30" s="18">
        <v>6.19</v>
      </c>
      <c r="T30" s="18">
        <v>135557</v>
      </c>
      <c r="U30" s="18">
        <v>151870</v>
      </c>
      <c r="V30" s="18">
        <v>141893</v>
      </c>
      <c r="W30" s="18">
        <v>159543</v>
      </c>
      <c r="X30" s="18">
        <v>165382</v>
      </c>
      <c r="Y30" s="18">
        <v>50332</v>
      </c>
      <c r="Z30" s="18">
        <v>49773</v>
      </c>
      <c r="AA30" s="18">
        <v>43532</v>
      </c>
      <c r="AB30" s="18">
        <v>39834</v>
      </c>
      <c r="AC30" s="18">
        <v>42158</v>
      </c>
    </row>
    <row r="31" spans="1:29" x14ac:dyDescent="0.25">
      <c r="A31" s="2" t="s">
        <v>875</v>
      </c>
      <c r="B31" s="2">
        <v>6546</v>
      </c>
      <c r="C31" s="2" t="s">
        <v>1524</v>
      </c>
      <c r="D31" s="2" t="s">
        <v>1538</v>
      </c>
      <c r="E31" s="18">
        <v>23997</v>
      </c>
      <c r="F31" s="18">
        <v>23936</v>
      </c>
      <c r="G31" s="18">
        <v>21448</v>
      </c>
      <c r="H31" s="18">
        <v>21448</v>
      </c>
      <c r="I31" s="18">
        <v>20747</v>
      </c>
      <c r="J31" s="18">
        <v>113360</v>
      </c>
      <c r="K31" s="18">
        <v>117524</v>
      </c>
      <c r="L31" s="18">
        <v>116121</v>
      </c>
      <c r="M31" s="18">
        <v>119431</v>
      </c>
      <c r="N31" s="18">
        <v>118448</v>
      </c>
      <c r="O31" s="18">
        <v>4.72</v>
      </c>
      <c r="P31" s="18">
        <v>4.91</v>
      </c>
      <c r="Q31" s="18">
        <v>3.53</v>
      </c>
      <c r="R31" s="18">
        <v>5.57</v>
      </c>
      <c r="S31" s="18">
        <v>5.71</v>
      </c>
      <c r="T31" s="18">
        <v>815684</v>
      </c>
      <c r="U31" s="18">
        <v>856797</v>
      </c>
      <c r="V31" s="18">
        <v>770340</v>
      </c>
      <c r="W31" s="18">
        <v>1280787</v>
      </c>
      <c r="X31" s="18">
        <v>1174395</v>
      </c>
      <c r="Y31" s="18">
        <v>65961</v>
      </c>
      <c r="Z31" s="18">
        <v>66499</v>
      </c>
      <c r="AA31" s="18">
        <v>58993</v>
      </c>
      <c r="AB31" s="18">
        <v>61991</v>
      </c>
      <c r="AC31" s="18">
        <v>66193</v>
      </c>
    </row>
    <row r="32" spans="1:29" x14ac:dyDescent="0.25">
      <c r="A32" s="2" t="s">
        <v>740</v>
      </c>
      <c r="B32" s="2">
        <v>83</v>
      </c>
      <c r="C32" s="2" t="s">
        <v>1609</v>
      </c>
      <c r="D32" s="2" t="s">
        <v>1520</v>
      </c>
      <c r="E32" s="18">
        <v>12421</v>
      </c>
      <c r="F32" s="18">
        <v>11933</v>
      </c>
      <c r="G32" s="18">
        <v>10908</v>
      </c>
      <c r="H32" s="18">
        <v>10422</v>
      </c>
      <c r="I32" s="18">
        <v>10543</v>
      </c>
      <c r="J32" s="18">
        <v>47797</v>
      </c>
      <c r="K32" s="18">
        <v>46324</v>
      </c>
      <c r="L32" s="18">
        <v>41717</v>
      </c>
      <c r="M32" s="18">
        <v>42021</v>
      </c>
      <c r="N32" s="18">
        <v>46135</v>
      </c>
      <c r="O32" s="18">
        <v>3.85</v>
      </c>
      <c r="P32" s="18">
        <v>3.88</v>
      </c>
      <c r="Q32" s="18">
        <v>5.41</v>
      </c>
      <c r="R32" s="18">
        <v>4.03</v>
      </c>
      <c r="S32" s="18">
        <v>4.38</v>
      </c>
      <c r="T32" s="18">
        <v>269577</v>
      </c>
      <c r="U32" s="18">
        <v>290051</v>
      </c>
      <c r="V32" s="18">
        <v>272553</v>
      </c>
      <c r="W32" s="18">
        <v>521048</v>
      </c>
      <c r="X32" s="18">
        <v>349938</v>
      </c>
      <c r="Y32" s="18">
        <v>49543</v>
      </c>
      <c r="Z32" s="18">
        <v>59043</v>
      </c>
      <c r="AA32" s="18">
        <v>53398</v>
      </c>
      <c r="AB32" s="18">
        <v>54534</v>
      </c>
      <c r="AC32" s="18">
        <v>57299</v>
      </c>
    </row>
    <row r="33" spans="1:29" x14ac:dyDescent="0.25">
      <c r="A33" s="2" t="s">
        <v>741</v>
      </c>
      <c r="B33" s="2">
        <v>85</v>
      </c>
      <c r="C33" s="2" t="s">
        <v>1612</v>
      </c>
      <c r="D33" s="2" t="s">
        <v>1520</v>
      </c>
      <c r="E33" s="18">
        <v>21586</v>
      </c>
      <c r="F33" s="18">
        <v>20396</v>
      </c>
      <c r="G33" s="18">
        <v>18492</v>
      </c>
      <c r="H33" s="18">
        <v>17777</v>
      </c>
      <c r="I33" s="18">
        <v>18065</v>
      </c>
      <c r="J33" s="18">
        <v>87876</v>
      </c>
      <c r="K33" s="18">
        <v>81966</v>
      </c>
      <c r="L33" s="18">
        <v>77460</v>
      </c>
      <c r="M33" s="18">
        <v>78693</v>
      </c>
      <c r="N33" s="18">
        <v>89418</v>
      </c>
      <c r="O33" s="18">
        <v>4.07</v>
      </c>
      <c r="P33" s="18">
        <v>4.0199999999999996</v>
      </c>
      <c r="Q33" s="18">
        <v>3.82</v>
      </c>
      <c r="R33" s="18">
        <v>4.43</v>
      </c>
      <c r="S33" s="18">
        <v>4.95</v>
      </c>
      <c r="T33" s="18">
        <v>198693</v>
      </c>
      <c r="U33" s="18">
        <v>181329</v>
      </c>
      <c r="V33" s="18">
        <v>136594</v>
      </c>
      <c r="W33" s="18">
        <v>159360</v>
      </c>
      <c r="X33" s="18">
        <v>154503</v>
      </c>
      <c r="Y33" s="18">
        <v>99225</v>
      </c>
      <c r="Z33" s="18">
        <v>97257</v>
      </c>
      <c r="AA33" s="18">
        <v>80726</v>
      </c>
      <c r="AB33" s="18">
        <v>83429</v>
      </c>
      <c r="AC33" s="18">
        <v>88049</v>
      </c>
    </row>
    <row r="34" spans="1:29" x14ac:dyDescent="0.25">
      <c r="A34" s="2" t="s">
        <v>742</v>
      </c>
      <c r="B34" s="2">
        <v>133</v>
      </c>
      <c r="C34" s="2" t="s">
        <v>1596</v>
      </c>
      <c r="D34" s="2" t="s">
        <v>1520</v>
      </c>
      <c r="E34" s="18">
        <v>3850</v>
      </c>
      <c r="F34" s="18">
        <v>3360</v>
      </c>
      <c r="G34" s="18">
        <v>3151</v>
      </c>
      <c r="H34" s="18">
        <v>3077</v>
      </c>
      <c r="I34" s="18">
        <v>2996</v>
      </c>
      <c r="J34" s="18">
        <v>17380</v>
      </c>
      <c r="K34" s="18">
        <v>16569</v>
      </c>
      <c r="L34" s="18">
        <v>16466</v>
      </c>
      <c r="M34" s="18">
        <v>17683</v>
      </c>
      <c r="N34" s="18">
        <v>18698</v>
      </c>
      <c r="O34" s="18">
        <v>4.51</v>
      </c>
      <c r="P34" s="18">
        <v>4.93</v>
      </c>
      <c r="Q34" s="18">
        <v>4.1900000000000004</v>
      </c>
      <c r="R34" s="18">
        <v>5.75</v>
      </c>
      <c r="S34" s="18">
        <v>6.24</v>
      </c>
      <c r="T34" s="18">
        <v>29095</v>
      </c>
      <c r="U34" s="18">
        <v>28752</v>
      </c>
      <c r="V34" s="18">
        <v>24204</v>
      </c>
      <c r="W34" s="18">
        <v>37698</v>
      </c>
      <c r="X34" s="18">
        <v>30357</v>
      </c>
      <c r="Y34" s="18">
        <v>27086</v>
      </c>
      <c r="Z34" s="18">
        <v>26991</v>
      </c>
      <c r="AA34" s="18">
        <v>22678</v>
      </c>
      <c r="AB34" s="18">
        <v>25009</v>
      </c>
      <c r="AC34" s="18">
        <v>28482</v>
      </c>
    </row>
    <row r="35" spans="1:29" x14ac:dyDescent="0.25">
      <c r="A35" s="2" t="s">
        <v>743</v>
      </c>
      <c r="B35" s="2">
        <v>88</v>
      </c>
      <c r="C35" s="2" t="s">
        <v>1573</v>
      </c>
      <c r="D35" s="2" t="s">
        <v>1553</v>
      </c>
      <c r="E35" s="18">
        <v>1345</v>
      </c>
      <c r="F35" s="18">
        <v>1269</v>
      </c>
      <c r="G35" s="18">
        <v>1056</v>
      </c>
      <c r="H35" s="18">
        <v>1364</v>
      </c>
      <c r="I35" s="18">
        <v>1247</v>
      </c>
      <c r="J35" s="18">
        <v>5548</v>
      </c>
      <c r="K35" s="18">
        <v>5326</v>
      </c>
      <c r="L35" s="18">
        <v>4673</v>
      </c>
      <c r="M35" s="18">
        <v>4398</v>
      </c>
      <c r="N35" s="18">
        <v>4237</v>
      </c>
      <c r="O35" s="18">
        <v>4.12</v>
      </c>
      <c r="P35" s="18">
        <v>4.2</v>
      </c>
      <c r="Q35" s="18">
        <v>5.23</v>
      </c>
      <c r="R35" s="18">
        <v>3.22</v>
      </c>
      <c r="S35" s="18">
        <v>3.4</v>
      </c>
      <c r="T35" s="18">
        <v>61337</v>
      </c>
      <c r="U35" s="18">
        <v>62562</v>
      </c>
      <c r="V35" s="18">
        <v>55615</v>
      </c>
      <c r="W35" s="18">
        <v>60466</v>
      </c>
      <c r="X35" s="18">
        <v>71655</v>
      </c>
      <c r="Y35" s="18">
        <v>14636</v>
      </c>
      <c r="Z35" s="18">
        <v>14772</v>
      </c>
      <c r="AA35" s="18">
        <v>12254</v>
      </c>
      <c r="AB35" s="18">
        <v>14068</v>
      </c>
      <c r="AC35" s="18">
        <v>15693</v>
      </c>
    </row>
    <row r="36" spans="1:29" x14ac:dyDescent="0.25">
      <c r="A36" s="2" t="s">
        <v>744</v>
      </c>
      <c r="B36" s="2">
        <v>89</v>
      </c>
      <c r="C36" s="2" t="s">
        <v>1573</v>
      </c>
      <c r="D36" s="2" t="s">
        <v>1565</v>
      </c>
      <c r="E36" s="18">
        <v>1187</v>
      </c>
      <c r="F36" s="18">
        <v>1175</v>
      </c>
      <c r="G36" s="18">
        <v>1047</v>
      </c>
      <c r="H36" s="18">
        <v>1033</v>
      </c>
      <c r="I36" s="18">
        <v>1075</v>
      </c>
      <c r="J36" s="18">
        <v>4680</v>
      </c>
      <c r="K36" s="18">
        <v>4469</v>
      </c>
      <c r="L36" s="18">
        <v>4192</v>
      </c>
      <c r="M36" s="18">
        <v>4234</v>
      </c>
      <c r="N36" s="18">
        <v>4610</v>
      </c>
      <c r="O36" s="18">
        <v>3.94</v>
      </c>
      <c r="P36" s="18">
        <v>3.8</v>
      </c>
      <c r="Q36" s="18">
        <v>4.43</v>
      </c>
      <c r="R36" s="18">
        <v>4.0999999999999996</v>
      </c>
      <c r="S36" s="18">
        <v>4.29</v>
      </c>
      <c r="T36" s="18">
        <v>343577</v>
      </c>
      <c r="U36" s="18">
        <v>359487</v>
      </c>
      <c r="V36" s="18">
        <v>283158</v>
      </c>
      <c r="W36" s="18">
        <v>337618</v>
      </c>
      <c r="X36" s="18">
        <v>357564</v>
      </c>
      <c r="Y36" s="18">
        <v>20395</v>
      </c>
      <c r="Z36" s="18">
        <v>21629</v>
      </c>
      <c r="AA36" s="18">
        <v>18741</v>
      </c>
      <c r="AB36" s="18">
        <v>19915</v>
      </c>
      <c r="AC36" s="18">
        <v>24100</v>
      </c>
    </row>
    <row r="37" spans="1:29" x14ac:dyDescent="0.25">
      <c r="A37" s="2" t="s">
        <v>745</v>
      </c>
      <c r="B37" s="2">
        <v>91</v>
      </c>
      <c r="C37" s="2" t="s">
        <v>1573</v>
      </c>
      <c r="D37" s="2" t="s">
        <v>1560</v>
      </c>
      <c r="E37" s="18">
        <v>54258</v>
      </c>
      <c r="F37" s="18">
        <v>54158</v>
      </c>
      <c r="G37" s="18">
        <v>50632</v>
      </c>
      <c r="H37" s="18">
        <v>50632</v>
      </c>
      <c r="I37" s="18">
        <v>48426</v>
      </c>
      <c r="J37" s="18">
        <v>325791</v>
      </c>
      <c r="K37" s="18">
        <v>332400</v>
      </c>
      <c r="L37" s="18">
        <v>319649</v>
      </c>
      <c r="M37" s="18">
        <v>339944</v>
      </c>
      <c r="N37" s="18">
        <v>346410</v>
      </c>
      <c r="O37" s="18">
        <v>6</v>
      </c>
      <c r="P37" s="18">
        <v>6.14</v>
      </c>
      <c r="Q37" s="18">
        <v>4</v>
      </c>
      <c r="R37" s="18">
        <v>6.71</v>
      </c>
      <c r="S37" s="18">
        <v>7.15</v>
      </c>
      <c r="T37" s="18">
        <v>867060</v>
      </c>
      <c r="U37" s="18">
        <v>884015</v>
      </c>
      <c r="V37" s="18">
        <v>774874</v>
      </c>
      <c r="W37" s="18">
        <v>833451</v>
      </c>
      <c r="X37" s="18">
        <v>862756</v>
      </c>
      <c r="Y37" s="18">
        <v>108269</v>
      </c>
      <c r="Z37" s="18">
        <v>111524</v>
      </c>
      <c r="AA37" s="18">
        <v>98624</v>
      </c>
      <c r="AB37" s="18">
        <v>101640</v>
      </c>
      <c r="AC37" s="18">
        <v>109570</v>
      </c>
    </row>
    <row r="38" spans="1:29" x14ac:dyDescent="0.25">
      <c r="A38" s="2" t="s">
        <v>1020</v>
      </c>
      <c r="B38" s="2">
        <v>3111</v>
      </c>
      <c r="C38" s="2" t="s">
        <v>1612</v>
      </c>
      <c r="D38" s="2" t="s">
        <v>1520</v>
      </c>
      <c r="E38" s="18">
        <v>9769</v>
      </c>
      <c r="F38" s="18">
        <v>9539</v>
      </c>
      <c r="G38" s="18">
        <v>9193</v>
      </c>
      <c r="H38" s="18">
        <v>9166</v>
      </c>
      <c r="I38" s="18">
        <v>8540</v>
      </c>
      <c r="J38" s="18">
        <v>52375</v>
      </c>
      <c r="K38" s="18">
        <v>48111</v>
      </c>
      <c r="L38" s="18">
        <v>50329</v>
      </c>
      <c r="M38" s="18">
        <v>49712</v>
      </c>
      <c r="N38" s="18">
        <v>51595</v>
      </c>
      <c r="O38" s="18">
        <v>5.36</v>
      </c>
      <c r="P38" s="18">
        <v>5.04</v>
      </c>
      <c r="Q38" s="18">
        <v>6.31</v>
      </c>
      <c r="R38" s="18">
        <v>5.42</v>
      </c>
      <c r="S38" s="18">
        <v>6.04</v>
      </c>
      <c r="T38" s="18">
        <v>450465</v>
      </c>
      <c r="U38" s="18">
        <v>425428</v>
      </c>
      <c r="V38" s="18">
        <v>333652</v>
      </c>
      <c r="W38" s="18">
        <v>394267</v>
      </c>
      <c r="X38" s="18">
        <v>330844</v>
      </c>
      <c r="Y38" s="18">
        <v>44279</v>
      </c>
      <c r="Z38" s="18">
        <v>38685</v>
      </c>
      <c r="AA38" s="18">
        <v>31644</v>
      </c>
      <c r="AB38" s="18">
        <v>31357</v>
      </c>
      <c r="AC38" s="18">
        <v>31438</v>
      </c>
    </row>
    <row r="39" spans="1:29" x14ac:dyDescent="0.25">
      <c r="A39" s="2" t="s">
        <v>747</v>
      </c>
      <c r="B39" s="2">
        <v>6547</v>
      </c>
      <c r="C39" s="2" t="s">
        <v>1626</v>
      </c>
      <c r="D39" s="2" t="s">
        <v>1520</v>
      </c>
      <c r="E39" s="18">
        <v>16858</v>
      </c>
      <c r="F39" s="18">
        <v>17255</v>
      </c>
      <c r="G39" s="18">
        <v>14954</v>
      </c>
      <c r="H39" s="18">
        <v>12168</v>
      </c>
      <c r="I39" s="18">
        <v>9286</v>
      </c>
      <c r="J39" s="18">
        <v>77098</v>
      </c>
      <c r="K39" s="18">
        <v>77174</v>
      </c>
      <c r="L39" s="18">
        <v>66888</v>
      </c>
      <c r="M39" s="18">
        <v>47385</v>
      </c>
      <c r="N39" s="18">
        <v>41067</v>
      </c>
      <c r="O39" s="18">
        <v>4.57</v>
      </c>
      <c r="P39" s="18">
        <v>4.47</v>
      </c>
      <c r="Q39" s="18">
        <v>5.47</v>
      </c>
      <c r="R39" s="18">
        <v>3.89</v>
      </c>
      <c r="S39" s="18">
        <v>4.42</v>
      </c>
      <c r="T39" s="18">
        <v>227035</v>
      </c>
      <c r="U39" s="18">
        <v>217586</v>
      </c>
      <c r="V39" s="18">
        <v>190497</v>
      </c>
      <c r="W39" s="18">
        <v>217970</v>
      </c>
      <c r="X39" s="18">
        <v>176061</v>
      </c>
      <c r="Y39" s="18">
        <v>69328</v>
      </c>
      <c r="Z39" s="18">
        <v>67154</v>
      </c>
      <c r="AA39" s="18">
        <v>60033</v>
      </c>
      <c r="AB39" s="18">
        <v>54670</v>
      </c>
      <c r="AC39" s="18">
        <v>57435</v>
      </c>
    </row>
    <row r="40" spans="1:29" x14ac:dyDescent="0.25">
      <c r="A40" s="2" t="s">
        <v>748</v>
      </c>
      <c r="B40" s="2">
        <v>3110</v>
      </c>
      <c r="C40" s="2" t="s">
        <v>1629</v>
      </c>
      <c r="D40" s="2" t="s">
        <v>1520</v>
      </c>
      <c r="E40" s="18">
        <v>11199</v>
      </c>
      <c r="F40" s="18">
        <v>11390</v>
      </c>
      <c r="G40" s="18">
        <v>12118</v>
      </c>
      <c r="H40" s="18">
        <v>10494</v>
      </c>
      <c r="I40" s="18">
        <v>9893</v>
      </c>
      <c r="J40" s="18">
        <v>54527</v>
      </c>
      <c r="K40" s="18">
        <v>56245</v>
      </c>
      <c r="L40" s="18">
        <v>60936</v>
      </c>
      <c r="M40" s="18">
        <v>56416</v>
      </c>
      <c r="N40" s="18">
        <v>58538</v>
      </c>
      <c r="O40" s="18">
        <v>4.87</v>
      </c>
      <c r="P40" s="18">
        <v>4.9400000000000004</v>
      </c>
      <c r="Q40" s="18">
        <v>4.47</v>
      </c>
      <c r="R40" s="18">
        <v>5.38</v>
      </c>
      <c r="S40" s="18">
        <v>5.92</v>
      </c>
      <c r="T40" s="18">
        <v>419254</v>
      </c>
      <c r="U40" s="18">
        <v>276897</v>
      </c>
      <c r="V40" s="18">
        <v>237703</v>
      </c>
      <c r="W40" s="18">
        <v>162042</v>
      </c>
      <c r="X40" s="18">
        <v>175615</v>
      </c>
      <c r="Y40" s="18">
        <v>52768</v>
      </c>
      <c r="Z40" s="18">
        <v>50372</v>
      </c>
      <c r="AA40" s="18">
        <v>49837</v>
      </c>
      <c r="AB40" s="18">
        <v>31597</v>
      </c>
      <c r="AC40" s="18">
        <v>32367</v>
      </c>
    </row>
    <row r="41" spans="1:29" x14ac:dyDescent="0.25">
      <c r="A41" s="2" t="s">
        <v>749</v>
      </c>
      <c r="B41" s="2">
        <v>97</v>
      </c>
      <c r="C41" s="2" t="s">
        <v>1633</v>
      </c>
      <c r="D41" s="2" t="s">
        <v>1553</v>
      </c>
      <c r="E41" s="18">
        <v>9677</v>
      </c>
      <c r="F41" s="18">
        <v>9861</v>
      </c>
      <c r="G41" s="18">
        <v>9592</v>
      </c>
      <c r="H41" s="18">
        <v>9726</v>
      </c>
      <c r="I41" s="18">
        <v>10068</v>
      </c>
      <c r="J41" s="18">
        <v>33533</v>
      </c>
      <c r="K41" s="18">
        <v>35197</v>
      </c>
      <c r="L41" s="18">
        <v>34219</v>
      </c>
      <c r="M41" s="18">
        <v>35316</v>
      </c>
      <c r="N41" s="18">
        <v>37804</v>
      </c>
      <c r="O41" s="18">
        <v>3.47</v>
      </c>
      <c r="P41" s="18">
        <v>3.57</v>
      </c>
      <c r="Q41" s="18">
        <v>5.03</v>
      </c>
      <c r="R41" s="18">
        <v>3.63</v>
      </c>
      <c r="S41" s="18">
        <v>3.75</v>
      </c>
      <c r="T41" s="18">
        <v>129800</v>
      </c>
      <c r="U41" s="18">
        <v>131769</v>
      </c>
      <c r="V41" s="18">
        <v>100198</v>
      </c>
      <c r="W41" s="18">
        <v>93876</v>
      </c>
      <c r="X41" s="18">
        <v>103148</v>
      </c>
      <c r="Y41" s="18">
        <v>59396</v>
      </c>
      <c r="Z41" s="18">
        <v>60213</v>
      </c>
      <c r="AA41" s="18">
        <v>50697</v>
      </c>
      <c r="AB41" s="18">
        <v>51502</v>
      </c>
      <c r="AC41" s="18">
        <v>56744</v>
      </c>
    </row>
    <row r="42" spans="1:29" x14ac:dyDescent="0.25">
      <c r="A42" s="2" t="s">
        <v>1022</v>
      </c>
      <c r="B42" s="2">
        <v>99</v>
      </c>
      <c r="C42" s="2" t="s">
        <v>1637</v>
      </c>
      <c r="D42" s="2" t="s">
        <v>1520</v>
      </c>
      <c r="E42" s="18">
        <v>5633</v>
      </c>
      <c r="F42" s="18">
        <v>5361</v>
      </c>
      <c r="G42" s="18">
        <v>5566</v>
      </c>
      <c r="H42" s="18">
        <v>6158</v>
      </c>
      <c r="I42" s="18">
        <v>7161</v>
      </c>
      <c r="J42" s="18">
        <v>27145</v>
      </c>
      <c r="K42" s="18">
        <v>25977</v>
      </c>
      <c r="L42" s="18">
        <v>29468</v>
      </c>
      <c r="M42" s="18">
        <v>32699</v>
      </c>
      <c r="N42" s="18">
        <v>37578</v>
      </c>
      <c r="O42" s="18">
        <v>4.82</v>
      </c>
      <c r="P42" s="18">
        <v>4.8499999999999996</v>
      </c>
      <c r="Q42" s="18">
        <v>3.57</v>
      </c>
      <c r="R42" s="18">
        <v>5.31</v>
      </c>
      <c r="S42" s="18">
        <v>5.25</v>
      </c>
      <c r="T42" s="18">
        <v>57481</v>
      </c>
      <c r="U42" s="18">
        <v>60225</v>
      </c>
      <c r="V42" s="18">
        <v>45750</v>
      </c>
      <c r="W42" s="18">
        <v>56334</v>
      </c>
      <c r="X42" s="18">
        <v>57260</v>
      </c>
      <c r="Y42" s="18">
        <v>47995</v>
      </c>
      <c r="Z42" s="18">
        <v>46109</v>
      </c>
      <c r="AA42" s="18">
        <v>35772</v>
      </c>
      <c r="AB42" s="18">
        <v>42545</v>
      </c>
      <c r="AC42" s="18">
        <v>42761</v>
      </c>
    </row>
    <row r="43" spans="1:29" x14ac:dyDescent="0.25">
      <c r="A43" s="2" t="s">
        <v>751</v>
      </c>
      <c r="B43" s="2">
        <v>100</v>
      </c>
      <c r="C43" s="2" t="s">
        <v>1524</v>
      </c>
      <c r="D43" s="2" t="s">
        <v>1538</v>
      </c>
      <c r="E43" s="18">
        <v>14574</v>
      </c>
      <c r="F43" s="18">
        <v>13514</v>
      </c>
      <c r="G43" s="18">
        <v>12337</v>
      </c>
      <c r="H43" s="18">
        <v>12741</v>
      </c>
      <c r="I43" s="18">
        <v>12378</v>
      </c>
      <c r="J43" s="18">
        <v>62772</v>
      </c>
      <c r="K43" s="18">
        <v>60383</v>
      </c>
      <c r="L43" s="18">
        <v>55383</v>
      </c>
      <c r="M43" s="18">
        <v>58899</v>
      </c>
      <c r="N43" s="18">
        <v>60063</v>
      </c>
      <c r="O43" s="18">
        <v>4.3099999999999996</v>
      </c>
      <c r="P43" s="18">
        <v>4.47</v>
      </c>
      <c r="Q43" s="18">
        <v>5.29</v>
      </c>
      <c r="R43" s="18">
        <v>4.62</v>
      </c>
      <c r="S43" s="18">
        <v>4.8499999999999996</v>
      </c>
      <c r="T43" s="18">
        <v>96887</v>
      </c>
      <c r="U43" s="18">
        <v>97720</v>
      </c>
      <c r="V43" s="18">
        <v>270498</v>
      </c>
      <c r="W43" s="18">
        <v>293526</v>
      </c>
      <c r="X43" s="18">
        <v>302245</v>
      </c>
      <c r="Y43" s="18">
        <v>34623</v>
      </c>
      <c r="Z43" s="18">
        <v>34166</v>
      </c>
      <c r="AA43" s="18">
        <v>28366</v>
      </c>
      <c r="AB43" s="18">
        <v>29042</v>
      </c>
      <c r="AC43" s="18">
        <v>32812</v>
      </c>
    </row>
    <row r="44" spans="1:29" x14ac:dyDescent="0.25">
      <c r="A44" s="2" t="s">
        <v>752</v>
      </c>
      <c r="B44" s="2">
        <v>101</v>
      </c>
      <c r="C44" s="2" t="s">
        <v>1573</v>
      </c>
      <c r="D44" s="2" t="s">
        <v>1553</v>
      </c>
      <c r="E44" s="18">
        <v>720</v>
      </c>
      <c r="F44" s="18">
        <v>578</v>
      </c>
      <c r="G44" s="18">
        <v>583</v>
      </c>
      <c r="H44" s="18">
        <v>611</v>
      </c>
      <c r="I44" s="18">
        <v>658</v>
      </c>
      <c r="J44" s="18">
        <v>2488</v>
      </c>
      <c r="K44" s="18">
        <v>2159</v>
      </c>
      <c r="L44" s="18">
        <v>2048</v>
      </c>
      <c r="M44" s="18">
        <v>1839</v>
      </c>
      <c r="N44" s="18">
        <v>2030</v>
      </c>
      <c r="O44" s="18">
        <v>3.46</v>
      </c>
      <c r="P44" s="18">
        <v>3.74</v>
      </c>
      <c r="Q44" s="18">
        <v>4.49</v>
      </c>
      <c r="R44" s="18">
        <v>3.01</v>
      </c>
      <c r="S44" s="18">
        <v>3.09</v>
      </c>
      <c r="T44" s="18">
        <v>18367</v>
      </c>
      <c r="U44" s="18">
        <v>19424</v>
      </c>
      <c r="V44" s="18">
        <v>34543</v>
      </c>
      <c r="W44" s="18">
        <v>42022</v>
      </c>
      <c r="X44" s="18">
        <v>35019</v>
      </c>
      <c r="Y44" s="18">
        <v>10051</v>
      </c>
      <c r="Z44" s="18">
        <v>9426</v>
      </c>
      <c r="AA44" s="18">
        <v>7775</v>
      </c>
      <c r="AB44" s="18">
        <v>10005</v>
      </c>
      <c r="AC44" s="18">
        <v>11587</v>
      </c>
    </row>
    <row r="45" spans="1:29" x14ac:dyDescent="0.25">
      <c r="A45" s="2" t="s">
        <v>1643</v>
      </c>
      <c r="B45" s="2">
        <v>11467</v>
      </c>
      <c r="C45" s="2" t="s">
        <v>1645</v>
      </c>
      <c r="D45" s="2" t="s">
        <v>1520</v>
      </c>
      <c r="E45" s="18">
        <v>2012</v>
      </c>
      <c r="F45" s="18">
        <v>1871</v>
      </c>
      <c r="G45" s="18">
        <v>1637</v>
      </c>
      <c r="H45" s="18">
        <v>1855</v>
      </c>
      <c r="I45" s="18">
        <v>1874</v>
      </c>
      <c r="J45" s="18">
        <v>12393</v>
      </c>
      <c r="K45" s="18">
        <v>11364</v>
      </c>
      <c r="L45" s="18">
        <v>10523</v>
      </c>
      <c r="M45" s="18">
        <v>12426</v>
      </c>
      <c r="N45" s="18">
        <v>11690</v>
      </c>
      <c r="O45" s="18">
        <v>6.16</v>
      </c>
      <c r="P45" s="18">
        <v>6.07</v>
      </c>
      <c r="Q45" s="18">
        <v>3.51</v>
      </c>
      <c r="R45" s="18">
        <v>6.7</v>
      </c>
      <c r="S45" s="18">
        <v>6.24</v>
      </c>
      <c r="T45" s="18">
        <v>51662</v>
      </c>
      <c r="U45" s="18">
        <v>48957</v>
      </c>
      <c r="V45" s="18">
        <v>33273</v>
      </c>
      <c r="W45" s="18">
        <v>38643</v>
      </c>
      <c r="X45" s="18">
        <v>39897</v>
      </c>
      <c r="Y45" s="18">
        <v>14517</v>
      </c>
      <c r="Z45" s="18">
        <v>14279</v>
      </c>
      <c r="AA45" s="18">
        <v>11013</v>
      </c>
      <c r="AB45" s="18">
        <v>13812</v>
      </c>
      <c r="AC45" s="18">
        <v>16004</v>
      </c>
    </row>
    <row r="46" spans="1:29" x14ac:dyDescent="0.25">
      <c r="A46" s="2" t="s">
        <v>754</v>
      </c>
      <c r="B46" s="2">
        <v>103</v>
      </c>
      <c r="C46" s="2" t="s">
        <v>1524</v>
      </c>
      <c r="D46" s="2" t="s">
        <v>1565</v>
      </c>
      <c r="E46" s="18">
        <v>8563</v>
      </c>
      <c r="F46" s="18">
        <v>8146</v>
      </c>
      <c r="G46" s="18">
        <v>6925</v>
      </c>
      <c r="H46" s="18">
        <v>6137</v>
      </c>
      <c r="I46" s="18">
        <v>3690</v>
      </c>
      <c r="J46" s="18">
        <v>20775</v>
      </c>
      <c r="K46" s="18">
        <v>18866</v>
      </c>
      <c r="L46" s="18">
        <v>15885</v>
      </c>
      <c r="M46" s="18">
        <v>13698</v>
      </c>
      <c r="N46" s="18">
        <v>9809</v>
      </c>
      <c r="O46" s="18">
        <v>2.4300000000000002</v>
      </c>
      <c r="P46" s="18">
        <v>2.3199999999999998</v>
      </c>
      <c r="Q46" s="18">
        <v>6.43</v>
      </c>
      <c r="R46" s="18">
        <v>2.23</v>
      </c>
      <c r="S46" s="18">
        <v>2.66</v>
      </c>
      <c r="T46" s="18">
        <v>111454</v>
      </c>
      <c r="U46" s="18">
        <v>116497</v>
      </c>
      <c r="V46" s="18">
        <v>90103</v>
      </c>
      <c r="W46" s="18">
        <v>112733</v>
      </c>
      <c r="X46" s="18">
        <v>111126</v>
      </c>
      <c r="Y46" s="18">
        <v>0</v>
      </c>
      <c r="Z46" s="18">
        <v>0</v>
      </c>
      <c r="AA46" s="18">
        <v>0</v>
      </c>
      <c r="AB46" s="18">
        <v>0</v>
      </c>
      <c r="AC46" s="18">
        <v>0</v>
      </c>
    </row>
    <row r="47" spans="1:29" x14ac:dyDescent="0.25">
      <c r="A47" s="2" t="s">
        <v>755</v>
      </c>
      <c r="B47" s="2">
        <v>105</v>
      </c>
      <c r="C47" s="2" t="s">
        <v>1573</v>
      </c>
      <c r="D47" s="2" t="s">
        <v>1553</v>
      </c>
      <c r="E47" s="18">
        <v>19616</v>
      </c>
      <c r="F47" s="18">
        <v>19509</v>
      </c>
      <c r="G47" s="18">
        <v>19174</v>
      </c>
      <c r="H47" s="18">
        <v>20072</v>
      </c>
      <c r="I47" s="18">
        <v>20545</v>
      </c>
      <c r="J47" s="18">
        <v>74462</v>
      </c>
      <c r="K47" s="18">
        <v>70390</v>
      </c>
      <c r="L47" s="18">
        <v>70966</v>
      </c>
      <c r="M47" s="18">
        <v>78378</v>
      </c>
      <c r="N47" s="18">
        <v>87735</v>
      </c>
      <c r="O47" s="18">
        <v>3.8</v>
      </c>
      <c r="P47" s="18">
        <v>3.61</v>
      </c>
      <c r="Q47" s="18">
        <v>2.29</v>
      </c>
      <c r="R47" s="18">
        <v>3.9</v>
      </c>
      <c r="S47" s="18">
        <v>4.2699999999999996</v>
      </c>
      <c r="T47" s="18">
        <v>110395</v>
      </c>
      <c r="U47" s="18">
        <v>111617</v>
      </c>
      <c r="V47" s="18">
        <v>97859</v>
      </c>
      <c r="W47" s="18">
        <v>104231</v>
      </c>
      <c r="X47" s="18">
        <v>121706</v>
      </c>
      <c r="Y47" s="18">
        <v>53782</v>
      </c>
      <c r="Z47" s="18">
        <v>47674</v>
      </c>
      <c r="AA47" s="18">
        <v>41660</v>
      </c>
      <c r="AB47" s="18">
        <v>46910</v>
      </c>
      <c r="AC47" s="18">
        <v>56055</v>
      </c>
    </row>
    <row r="48" spans="1:29" x14ac:dyDescent="0.25">
      <c r="A48" s="2" t="s">
        <v>756</v>
      </c>
      <c r="B48" s="2">
        <v>345</v>
      </c>
      <c r="C48" s="2" t="s">
        <v>1573</v>
      </c>
      <c r="D48" s="2" t="s">
        <v>1520</v>
      </c>
      <c r="E48" s="18">
        <v>18318</v>
      </c>
      <c r="F48" s="18">
        <v>17598</v>
      </c>
      <c r="G48" s="18">
        <v>17675</v>
      </c>
      <c r="H48" s="18">
        <v>18203</v>
      </c>
      <c r="I48" s="18">
        <v>18036</v>
      </c>
      <c r="J48" s="18">
        <v>90215</v>
      </c>
      <c r="K48" s="18">
        <v>86555</v>
      </c>
      <c r="L48" s="18">
        <v>99380</v>
      </c>
      <c r="M48" s="18">
        <v>104310</v>
      </c>
      <c r="N48" s="18">
        <v>107636</v>
      </c>
      <c r="O48" s="18">
        <v>4.92</v>
      </c>
      <c r="P48" s="18">
        <v>4.92</v>
      </c>
      <c r="Q48" s="18">
        <v>5.62</v>
      </c>
      <c r="R48" s="18">
        <v>5.73</v>
      </c>
      <c r="S48" s="18">
        <v>5.97</v>
      </c>
      <c r="T48" s="18">
        <v>106756</v>
      </c>
      <c r="U48" s="18">
        <v>109934</v>
      </c>
      <c r="V48" s="18">
        <v>93177</v>
      </c>
      <c r="W48" s="18">
        <v>93413</v>
      </c>
      <c r="X48" s="18">
        <v>83189</v>
      </c>
      <c r="Y48" s="18">
        <v>70952</v>
      </c>
      <c r="Z48" s="18">
        <v>71140</v>
      </c>
      <c r="AA48" s="18">
        <v>70338</v>
      </c>
      <c r="AB48" s="18">
        <v>66475</v>
      </c>
      <c r="AC48" s="18">
        <v>54623</v>
      </c>
    </row>
    <row r="49" spans="1:29" x14ac:dyDescent="0.25">
      <c r="A49" s="2" t="s">
        <v>757</v>
      </c>
      <c r="B49" s="2">
        <v>3112</v>
      </c>
      <c r="C49" s="2" t="s">
        <v>1524</v>
      </c>
      <c r="D49" s="2" t="s">
        <v>1520</v>
      </c>
      <c r="E49" s="18">
        <v>21055</v>
      </c>
      <c r="F49" s="18">
        <v>21087</v>
      </c>
      <c r="G49" s="18">
        <v>19181</v>
      </c>
      <c r="H49" s="18">
        <v>18872</v>
      </c>
      <c r="I49" s="18">
        <v>18685</v>
      </c>
      <c r="J49" s="18">
        <v>96151</v>
      </c>
      <c r="K49" s="18">
        <v>96520</v>
      </c>
      <c r="L49" s="18">
        <v>93363</v>
      </c>
      <c r="M49" s="18">
        <v>90443</v>
      </c>
      <c r="N49" s="18">
        <v>95038</v>
      </c>
      <c r="O49" s="18">
        <v>4.57</v>
      </c>
      <c r="P49" s="18">
        <v>4.58</v>
      </c>
      <c r="Q49" s="18">
        <v>4.87</v>
      </c>
      <c r="R49" s="18">
        <v>4.79</v>
      </c>
      <c r="S49" s="18">
        <v>5.09</v>
      </c>
      <c r="T49" s="18">
        <v>479576</v>
      </c>
      <c r="U49" s="18">
        <v>478015</v>
      </c>
      <c r="V49" s="18">
        <v>406758</v>
      </c>
      <c r="W49" s="18">
        <v>407050</v>
      </c>
      <c r="X49" s="18">
        <v>449818</v>
      </c>
      <c r="Y49" s="18">
        <v>63314</v>
      </c>
      <c r="Z49" s="18">
        <v>61530</v>
      </c>
      <c r="AA49" s="18">
        <v>53386</v>
      </c>
      <c r="AB49" s="18">
        <v>55392</v>
      </c>
      <c r="AC49" s="18">
        <v>59465</v>
      </c>
    </row>
    <row r="50" spans="1:29" x14ac:dyDescent="0.25">
      <c r="A50" s="2" t="s">
        <v>758</v>
      </c>
      <c r="B50" s="2">
        <v>127</v>
      </c>
      <c r="C50" s="2" t="s">
        <v>1629</v>
      </c>
      <c r="D50" s="2" t="s">
        <v>1538</v>
      </c>
      <c r="E50" s="18">
        <v>19159</v>
      </c>
      <c r="F50" s="18">
        <v>19209</v>
      </c>
      <c r="G50" s="18">
        <v>19432</v>
      </c>
      <c r="H50" s="18">
        <v>16957</v>
      </c>
      <c r="I50" s="18">
        <v>15944</v>
      </c>
      <c r="J50" s="18">
        <v>76797</v>
      </c>
      <c r="K50" s="18">
        <v>72838</v>
      </c>
      <c r="L50" s="18">
        <v>73696</v>
      </c>
      <c r="M50" s="18">
        <v>71510</v>
      </c>
      <c r="N50" s="18">
        <v>66710</v>
      </c>
      <c r="O50" s="18">
        <v>4.01</v>
      </c>
      <c r="P50" s="18">
        <v>3.79</v>
      </c>
      <c r="Q50" s="18">
        <v>3.79</v>
      </c>
      <c r="R50" s="18">
        <v>4.22</v>
      </c>
      <c r="S50" s="18">
        <v>4.18</v>
      </c>
      <c r="T50" s="18">
        <v>213394</v>
      </c>
      <c r="U50" s="18">
        <v>258884</v>
      </c>
      <c r="V50" s="18">
        <v>261642</v>
      </c>
      <c r="W50" s="18">
        <v>204925</v>
      </c>
      <c r="X50" s="18">
        <v>307835</v>
      </c>
      <c r="Y50" s="18">
        <v>52764</v>
      </c>
      <c r="Z50" s="18">
        <v>54923</v>
      </c>
      <c r="AA50" s="18">
        <v>62400</v>
      </c>
      <c r="AB50" s="18">
        <v>44548</v>
      </c>
      <c r="AC50" s="18">
        <v>46012</v>
      </c>
    </row>
    <row r="51" spans="1:29" x14ac:dyDescent="0.25">
      <c r="A51" s="2" t="s">
        <v>1027</v>
      </c>
      <c r="B51" s="2">
        <v>6963</v>
      </c>
      <c r="C51" s="2" t="s">
        <v>1656</v>
      </c>
      <c r="D51" s="2" t="s">
        <v>1565</v>
      </c>
      <c r="E51" s="18">
        <v>154</v>
      </c>
      <c r="F51" s="18">
        <v>117</v>
      </c>
      <c r="G51" s="18">
        <v>109</v>
      </c>
      <c r="H51" s="18">
        <v>77</v>
      </c>
      <c r="I51" s="18">
        <v>83</v>
      </c>
      <c r="J51" s="18">
        <v>1732</v>
      </c>
      <c r="K51" s="18">
        <v>1790</v>
      </c>
      <c r="L51" s="18">
        <v>926</v>
      </c>
      <c r="M51" s="18">
        <v>882</v>
      </c>
      <c r="N51" s="18">
        <v>841</v>
      </c>
      <c r="O51" s="18">
        <v>11.25</v>
      </c>
      <c r="P51" s="18">
        <v>15.3</v>
      </c>
      <c r="Q51" s="18">
        <v>8.5</v>
      </c>
      <c r="R51" s="18">
        <v>11.45</v>
      </c>
      <c r="S51" s="18">
        <v>10.130000000000001</v>
      </c>
      <c r="T51" s="18">
        <v>6157</v>
      </c>
      <c r="U51" s="18">
        <v>6297</v>
      </c>
      <c r="V51" s="18">
        <v>6543</v>
      </c>
      <c r="W51" s="18">
        <v>9365</v>
      </c>
      <c r="X51" s="18">
        <v>9695</v>
      </c>
      <c r="Y51" s="18">
        <v>0</v>
      </c>
      <c r="Z51" s="18">
        <v>0</v>
      </c>
      <c r="AA51" s="18">
        <v>0</v>
      </c>
      <c r="AB51" s="18">
        <v>0</v>
      </c>
      <c r="AC51" s="18">
        <v>0</v>
      </c>
    </row>
    <row r="52" spans="1:29" x14ac:dyDescent="0.25">
      <c r="A52" s="2" t="s">
        <v>1442</v>
      </c>
      <c r="B52" s="2">
        <v>11718</v>
      </c>
      <c r="C52" s="2" t="s">
        <v>1656</v>
      </c>
      <c r="D52" s="2" t="s">
        <v>1565</v>
      </c>
      <c r="E52" s="18">
        <v>142</v>
      </c>
      <c r="F52" s="18">
        <v>159</v>
      </c>
      <c r="G52" s="18">
        <v>67</v>
      </c>
      <c r="H52" s="18">
        <v>79</v>
      </c>
      <c r="I52" s="18">
        <v>32</v>
      </c>
      <c r="J52" s="18">
        <v>733</v>
      </c>
      <c r="K52" s="18">
        <v>1095</v>
      </c>
      <c r="L52" s="18">
        <v>320</v>
      </c>
      <c r="M52" s="18">
        <v>143</v>
      </c>
      <c r="N52" s="18">
        <v>53</v>
      </c>
      <c r="O52" s="18">
        <v>5.16</v>
      </c>
      <c r="P52" s="18">
        <v>6.89</v>
      </c>
      <c r="Q52" s="18">
        <v>4.78</v>
      </c>
      <c r="R52" s="18">
        <v>1.81</v>
      </c>
      <c r="S52" s="18">
        <v>1.66</v>
      </c>
      <c r="T52" s="18">
        <v>17020</v>
      </c>
      <c r="U52" s="18">
        <v>16740</v>
      </c>
      <c r="V52" s="18">
        <v>17124</v>
      </c>
      <c r="W52" s="18">
        <v>26698</v>
      </c>
      <c r="X52" s="18">
        <v>23789</v>
      </c>
      <c r="Y52" s="18">
        <v>0</v>
      </c>
      <c r="Z52" s="18">
        <v>0</v>
      </c>
      <c r="AA52" s="18">
        <v>0</v>
      </c>
      <c r="AB52" s="18">
        <v>0</v>
      </c>
      <c r="AC52" s="18">
        <v>0</v>
      </c>
    </row>
    <row r="53" spans="1:29" x14ac:dyDescent="0.25">
      <c r="A53" s="2" t="s">
        <v>761</v>
      </c>
      <c r="B53" s="2">
        <v>25</v>
      </c>
      <c r="C53" s="2" t="s">
        <v>1660</v>
      </c>
      <c r="D53" s="2" t="s">
        <v>1520</v>
      </c>
      <c r="E53" s="18">
        <v>10920</v>
      </c>
      <c r="F53" s="18">
        <v>11594</v>
      </c>
      <c r="G53" s="18">
        <v>11404</v>
      </c>
      <c r="H53" s="18">
        <v>11524</v>
      </c>
      <c r="I53" s="18">
        <v>11336</v>
      </c>
      <c r="J53" s="18">
        <v>47242</v>
      </c>
      <c r="K53" s="18">
        <v>52894</v>
      </c>
      <c r="L53" s="18">
        <v>52444</v>
      </c>
      <c r="M53" s="18">
        <v>53719</v>
      </c>
      <c r="N53" s="18">
        <v>59044</v>
      </c>
      <c r="O53" s="18">
        <v>4.33</v>
      </c>
      <c r="P53" s="18">
        <v>4.5599999999999996</v>
      </c>
      <c r="Q53" s="18">
        <v>4.5999999999999996</v>
      </c>
      <c r="R53" s="18">
        <v>4.66</v>
      </c>
      <c r="S53" s="18">
        <v>5.21</v>
      </c>
      <c r="T53" s="18">
        <v>174540</v>
      </c>
      <c r="U53" s="18">
        <v>192718</v>
      </c>
      <c r="V53" s="18">
        <v>180310</v>
      </c>
      <c r="W53" s="18">
        <v>285510</v>
      </c>
      <c r="X53" s="18">
        <v>287594</v>
      </c>
      <c r="Y53" s="18">
        <v>60238</v>
      </c>
      <c r="Z53" s="18">
        <v>59325</v>
      </c>
      <c r="AA53" s="18">
        <v>49142</v>
      </c>
      <c r="AB53" s="18">
        <v>51452</v>
      </c>
      <c r="AC53" s="18">
        <v>54761</v>
      </c>
    </row>
    <row r="54" spans="1:29" x14ac:dyDescent="0.25">
      <c r="A54" s="2" t="s">
        <v>762</v>
      </c>
      <c r="B54" s="2">
        <v>122</v>
      </c>
      <c r="C54" s="2" t="s">
        <v>1665</v>
      </c>
      <c r="D54" s="2" t="s">
        <v>1553</v>
      </c>
      <c r="E54" s="18">
        <v>29719</v>
      </c>
      <c r="F54" s="18">
        <v>30466</v>
      </c>
      <c r="G54" s="18">
        <v>28663</v>
      </c>
      <c r="H54" s="18">
        <v>30486</v>
      </c>
      <c r="I54" s="18">
        <v>29619</v>
      </c>
      <c r="J54" s="18">
        <v>124512</v>
      </c>
      <c r="K54" s="18">
        <v>125203</v>
      </c>
      <c r="L54" s="18">
        <v>126464</v>
      </c>
      <c r="M54" s="18">
        <v>132068</v>
      </c>
      <c r="N54" s="18">
        <v>132687</v>
      </c>
      <c r="O54" s="18">
        <v>4.1900000000000004</v>
      </c>
      <c r="P54" s="18">
        <v>4.1100000000000003</v>
      </c>
      <c r="Q54" s="18">
        <v>4.41</v>
      </c>
      <c r="R54" s="18">
        <v>4.33</v>
      </c>
      <c r="S54" s="18">
        <v>4.4800000000000004</v>
      </c>
      <c r="T54" s="18">
        <v>315480</v>
      </c>
      <c r="U54" s="18">
        <v>471872</v>
      </c>
      <c r="V54" s="18">
        <v>453733</v>
      </c>
      <c r="W54" s="18">
        <v>541739</v>
      </c>
      <c r="X54" s="18">
        <v>572462</v>
      </c>
      <c r="Y54" s="18">
        <v>97630</v>
      </c>
      <c r="Z54" s="18">
        <v>67865</v>
      </c>
      <c r="AA54" s="18">
        <v>57607</v>
      </c>
      <c r="AB54" s="18">
        <v>63944</v>
      </c>
      <c r="AC54" s="18">
        <v>70204</v>
      </c>
    </row>
    <row r="55" spans="1:29" x14ac:dyDescent="0.25">
      <c r="A55" s="2" t="s">
        <v>763</v>
      </c>
      <c r="B55" s="2">
        <v>3113</v>
      </c>
      <c r="C55" s="2" t="s">
        <v>1668</v>
      </c>
      <c r="D55" s="2" t="s">
        <v>1520</v>
      </c>
      <c r="E55" s="18">
        <v>36105</v>
      </c>
      <c r="F55" s="18">
        <v>37876</v>
      </c>
      <c r="G55" s="18">
        <v>34959</v>
      </c>
      <c r="H55" s="18">
        <v>32767</v>
      </c>
      <c r="I55" s="18">
        <v>30933</v>
      </c>
      <c r="J55" s="18">
        <v>155631</v>
      </c>
      <c r="K55" s="18">
        <v>163442</v>
      </c>
      <c r="L55" s="18">
        <v>161376</v>
      </c>
      <c r="M55" s="18">
        <v>163138</v>
      </c>
      <c r="N55" s="18">
        <v>165824</v>
      </c>
      <c r="O55" s="18">
        <v>4.3099999999999996</v>
      </c>
      <c r="P55" s="18">
        <v>4.32</v>
      </c>
      <c r="Q55" s="18">
        <v>4.62</v>
      </c>
      <c r="R55" s="18">
        <v>4.9800000000000004</v>
      </c>
      <c r="S55" s="18">
        <v>5.36</v>
      </c>
      <c r="T55" s="18">
        <v>923116</v>
      </c>
      <c r="U55" s="18">
        <v>967566</v>
      </c>
      <c r="V55" s="18">
        <v>818486</v>
      </c>
      <c r="W55" s="18">
        <v>1039928</v>
      </c>
      <c r="X55" s="18">
        <v>988816</v>
      </c>
      <c r="Y55" s="18">
        <v>166161</v>
      </c>
      <c r="Z55" s="18">
        <v>162121</v>
      </c>
      <c r="AA55" s="18">
        <v>130501</v>
      </c>
      <c r="AB55" s="18">
        <v>128249</v>
      </c>
      <c r="AC55" s="18">
        <v>133569</v>
      </c>
    </row>
    <row r="56" spans="1:29" x14ac:dyDescent="0.25">
      <c r="A56" s="2" t="s">
        <v>858</v>
      </c>
      <c r="B56" s="2">
        <v>42</v>
      </c>
      <c r="C56" s="2" t="s">
        <v>1637</v>
      </c>
      <c r="D56" s="2" t="s">
        <v>1538</v>
      </c>
      <c r="E56" s="18">
        <v>4751</v>
      </c>
      <c r="F56" s="18">
        <v>4632</v>
      </c>
      <c r="G56" s="18">
        <v>4302</v>
      </c>
      <c r="H56" s="18">
        <v>3799</v>
      </c>
      <c r="I56" s="18">
        <v>3119</v>
      </c>
      <c r="J56" s="18">
        <v>27798</v>
      </c>
      <c r="K56" s="18">
        <v>25867</v>
      </c>
      <c r="L56" s="18">
        <v>28874</v>
      </c>
      <c r="M56" s="18">
        <v>25463</v>
      </c>
      <c r="N56" s="18">
        <v>24206</v>
      </c>
      <c r="O56" s="18">
        <v>5.85</v>
      </c>
      <c r="P56" s="18">
        <v>5.58</v>
      </c>
      <c r="Q56" s="18">
        <v>6.71</v>
      </c>
      <c r="R56" s="18">
        <v>6.7</v>
      </c>
      <c r="S56" s="18">
        <v>7.76</v>
      </c>
      <c r="T56" s="18">
        <v>93474</v>
      </c>
      <c r="U56" s="18">
        <v>85344</v>
      </c>
      <c r="V56" s="18">
        <v>66670</v>
      </c>
      <c r="W56" s="18">
        <v>65272</v>
      </c>
      <c r="X56" s="18">
        <v>63172</v>
      </c>
      <c r="Y56" s="18">
        <v>52803</v>
      </c>
      <c r="Z56" s="18">
        <v>50454</v>
      </c>
      <c r="AA56" s="18">
        <v>37617</v>
      </c>
      <c r="AB56" s="18">
        <v>31782</v>
      </c>
      <c r="AC56" s="18">
        <v>30919</v>
      </c>
    </row>
    <row r="57" spans="1:29" x14ac:dyDescent="0.25">
      <c r="A57" s="2" t="s">
        <v>765</v>
      </c>
      <c r="B57" s="2">
        <v>8701</v>
      </c>
      <c r="C57" s="2" t="s">
        <v>1637</v>
      </c>
      <c r="D57" s="2" t="s">
        <v>1520</v>
      </c>
      <c r="E57" s="18">
        <v>17317</v>
      </c>
      <c r="F57" s="18">
        <v>15931</v>
      </c>
      <c r="G57" s="18">
        <v>14931</v>
      </c>
      <c r="H57" s="18">
        <v>14600</v>
      </c>
      <c r="I57" s="18">
        <v>13362</v>
      </c>
      <c r="J57" s="18">
        <v>76511</v>
      </c>
      <c r="K57" s="18">
        <v>73985</v>
      </c>
      <c r="L57" s="18">
        <v>67833</v>
      </c>
      <c r="M57" s="18">
        <v>67998</v>
      </c>
      <c r="N57" s="18">
        <v>59949</v>
      </c>
      <c r="O57" s="18">
        <v>4.42</v>
      </c>
      <c r="P57" s="18">
        <v>4.6399999999999997</v>
      </c>
      <c r="Q57" s="18">
        <v>4.54</v>
      </c>
      <c r="R57" s="18">
        <v>4.66</v>
      </c>
      <c r="S57" s="18">
        <v>4.49</v>
      </c>
      <c r="T57" s="18">
        <v>78389</v>
      </c>
      <c r="U57" s="18">
        <v>77410</v>
      </c>
      <c r="V57" s="18">
        <v>61902</v>
      </c>
      <c r="W57" s="18">
        <v>68299</v>
      </c>
      <c r="X57" s="18">
        <v>62603</v>
      </c>
      <c r="Y57" s="18">
        <v>65879</v>
      </c>
      <c r="Z57" s="18">
        <v>63094</v>
      </c>
      <c r="AA57" s="18">
        <v>50914</v>
      </c>
      <c r="AB57" s="18">
        <v>53628</v>
      </c>
      <c r="AC57" s="18">
        <v>51269</v>
      </c>
    </row>
    <row r="58" spans="1:29" x14ac:dyDescent="0.25">
      <c r="A58" s="2" t="s">
        <v>861</v>
      </c>
      <c r="B58" s="2">
        <v>75</v>
      </c>
      <c r="C58" s="2" t="s">
        <v>1637</v>
      </c>
      <c r="D58" s="2" t="s">
        <v>1520</v>
      </c>
      <c r="E58" s="18">
        <v>13024</v>
      </c>
      <c r="F58" s="18">
        <v>13308</v>
      </c>
      <c r="G58" s="18">
        <v>12769</v>
      </c>
      <c r="H58" s="18">
        <v>13473</v>
      </c>
      <c r="I58" s="18">
        <v>12286</v>
      </c>
      <c r="J58" s="18">
        <v>65103</v>
      </c>
      <c r="K58" s="18">
        <v>64226</v>
      </c>
      <c r="L58" s="18">
        <v>61809</v>
      </c>
      <c r="M58" s="18">
        <v>62155</v>
      </c>
      <c r="N58" s="18">
        <v>61224</v>
      </c>
      <c r="O58" s="18">
        <v>5</v>
      </c>
      <c r="P58" s="18">
        <v>4.83</v>
      </c>
      <c r="Q58" s="18">
        <v>4.84</v>
      </c>
      <c r="R58" s="18">
        <v>4.6100000000000003</v>
      </c>
      <c r="S58" s="18">
        <v>4.9800000000000004</v>
      </c>
      <c r="T58" s="18">
        <v>129698</v>
      </c>
      <c r="U58" s="18">
        <v>129698</v>
      </c>
      <c r="V58" s="18">
        <v>109602</v>
      </c>
      <c r="W58" s="18">
        <v>120005</v>
      </c>
      <c r="X58" s="18">
        <v>109695</v>
      </c>
      <c r="Y58" s="18">
        <v>77279</v>
      </c>
      <c r="Z58" s="18">
        <v>77279</v>
      </c>
      <c r="AA58" s="18">
        <v>60401</v>
      </c>
      <c r="AB58" s="18">
        <v>67236</v>
      </c>
      <c r="AC58" s="18">
        <v>69876</v>
      </c>
    </row>
    <row r="59" spans="1:29" x14ac:dyDescent="0.25">
      <c r="A59" s="2" t="s">
        <v>862</v>
      </c>
      <c r="B59" s="2">
        <v>41</v>
      </c>
      <c r="C59" s="2" t="s">
        <v>1637</v>
      </c>
      <c r="D59" s="2" t="s">
        <v>1520</v>
      </c>
      <c r="E59" s="18">
        <v>10481</v>
      </c>
      <c r="F59" s="18">
        <v>10354</v>
      </c>
      <c r="G59" s="18">
        <v>4952</v>
      </c>
      <c r="H59" s="18">
        <v>0</v>
      </c>
      <c r="I59" s="18">
        <v>0</v>
      </c>
      <c r="J59" s="18">
        <v>54669</v>
      </c>
      <c r="K59" s="18">
        <v>54816</v>
      </c>
      <c r="L59" s="18">
        <v>27330</v>
      </c>
      <c r="M59" s="18">
        <v>0</v>
      </c>
      <c r="N59" s="18">
        <v>0</v>
      </c>
      <c r="O59" s="18">
        <v>5.22</v>
      </c>
      <c r="P59" s="18">
        <v>5.29</v>
      </c>
      <c r="Q59" s="18">
        <v>5.52</v>
      </c>
      <c r="R59" s="18">
        <v>0</v>
      </c>
      <c r="S59" s="18">
        <v>0</v>
      </c>
      <c r="T59" s="18">
        <v>66408</v>
      </c>
      <c r="U59" s="18">
        <v>63155</v>
      </c>
      <c r="V59" s="18">
        <v>29210</v>
      </c>
      <c r="W59" s="18">
        <v>9134</v>
      </c>
      <c r="X59" s="18">
        <v>10504</v>
      </c>
      <c r="Y59" s="18">
        <v>40446</v>
      </c>
      <c r="Z59" s="18">
        <v>39444</v>
      </c>
      <c r="AA59" s="18">
        <v>15216</v>
      </c>
      <c r="AB59" s="18">
        <v>0</v>
      </c>
      <c r="AC59" s="18">
        <v>0</v>
      </c>
    </row>
    <row r="60" spans="1:29" x14ac:dyDescent="0.25">
      <c r="A60" s="2" t="s">
        <v>863</v>
      </c>
      <c r="B60" s="2">
        <v>114</v>
      </c>
      <c r="C60" s="2" t="s">
        <v>1637</v>
      </c>
      <c r="D60" s="2" t="s">
        <v>1520</v>
      </c>
      <c r="E60" s="18">
        <v>9730</v>
      </c>
      <c r="F60" s="18">
        <v>9874</v>
      </c>
      <c r="G60" s="18">
        <v>9244</v>
      </c>
      <c r="H60" s="18">
        <v>9514</v>
      </c>
      <c r="I60" s="18">
        <v>9479</v>
      </c>
      <c r="J60" s="18">
        <v>48227</v>
      </c>
      <c r="K60" s="18">
        <v>48920</v>
      </c>
      <c r="L60" s="18">
        <v>47346</v>
      </c>
      <c r="M60" s="18">
        <v>50857</v>
      </c>
      <c r="N60" s="18">
        <v>48293</v>
      </c>
      <c r="O60" s="18">
        <v>4.96</v>
      </c>
      <c r="P60" s="18">
        <v>4.95</v>
      </c>
      <c r="Q60" s="18">
        <v>5.12</v>
      </c>
      <c r="R60" s="18">
        <v>5.35</v>
      </c>
      <c r="S60" s="18">
        <v>5.09</v>
      </c>
      <c r="T60" s="18">
        <v>182217</v>
      </c>
      <c r="U60" s="18">
        <v>178688</v>
      </c>
      <c r="V60" s="18">
        <v>156185</v>
      </c>
      <c r="W60" s="18">
        <v>175034</v>
      </c>
      <c r="X60" s="18">
        <v>157454</v>
      </c>
      <c r="Y60" s="18">
        <v>49025</v>
      </c>
      <c r="Z60" s="18">
        <v>47236</v>
      </c>
      <c r="AA60" s="18">
        <v>40381</v>
      </c>
      <c r="AB60" s="18">
        <v>44963</v>
      </c>
      <c r="AC60" s="18">
        <v>45532</v>
      </c>
    </row>
    <row r="61" spans="1:29" x14ac:dyDescent="0.25">
      <c r="A61" s="2" t="s">
        <v>864</v>
      </c>
      <c r="B61" s="2">
        <v>126</v>
      </c>
      <c r="C61" s="2" t="s">
        <v>1637</v>
      </c>
      <c r="D61" s="2" t="s">
        <v>1538</v>
      </c>
      <c r="E61" s="18">
        <v>13466</v>
      </c>
      <c r="F61" s="18">
        <v>13467</v>
      </c>
      <c r="G61" s="18">
        <v>13069</v>
      </c>
      <c r="H61" s="18">
        <v>13638</v>
      </c>
      <c r="I61" s="18">
        <v>12697</v>
      </c>
      <c r="J61" s="18">
        <v>74737</v>
      </c>
      <c r="K61" s="18">
        <v>75356</v>
      </c>
      <c r="L61" s="18">
        <v>73939</v>
      </c>
      <c r="M61" s="18">
        <v>80132</v>
      </c>
      <c r="N61" s="18">
        <v>78307</v>
      </c>
      <c r="O61" s="18">
        <v>5.55</v>
      </c>
      <c r="P61" s="18">
        <v>5.6</v>
      </c>
      <c r="Q61" s="18">
        <v>5.66</v>
      </c>
      <c r="R61" s="18">
        <v>5.88</v>
      </c>
      <c r="S61" s="18">
        <v>6.17</v>
      </c>
      <c r="T61" s="18">
        <v>123786</v>
      </c>
      <c r="U61" s="18">
        <v>132708</v>
      </c>
      <c r="V61" s="18">
        <v>116854</v>
      </c>
      <c r="W61" s="18">
        <v>127584</v>
      </c>
      <c r="X61" s="18">
        <v>115662</v>
      </c>
      <c r="Y61" s="18">
        <v>27890</v>
      </c>
      <c r="Z61" s="18">
        <v>27412</v>
      </c>
      <c r="AA61" s="18">
        <v>23715</v>
      </c>
      <c r="AB61" s="18">
        <v>26059</v>
      </c>
      <c r="AC61" s="18">
        <v>25549</v>
      </c>
    </row>
    <row r="62" spans="1:29" x14ac:dyDescent="0.25">
      <c r="A62" s="2" t="s">
        <v>770</v>
      </c>
      <c r="B62" s="2">
        <v>129</v>
      </c>
      <c r="C62" s="2" t="s">
        <v>1682</v>
      </c>
      <c r="D62" s="2" t="s">
        <v>1520</v>
      </c>
      <c r="E62" s="18">
        <v>7832</v>
      </c>
      <c r="F62" s="18">
        <v>7833</v>
      </c>
      <c r="G62" s="18">
        <v>7410</v>
      </c>
      <c r="H62" s="18">
        <v>7990</v>
      </c>
      <c r="I62" s="18">
        <v>7301</v>
      </c>
      <c r="J62" s="18">
        <v>32995</v>
      </c>
      <c r="K62" s="18">
        <v>30183</v>
      </c>
      <c r="L62" s="18">
        <v>30333</v>
      </c>
      <c r="M62" s="18">
        <v>34377</v>
      </c>
      <c r="N62" s="18">
        <v>33187</v>
      </c>
      <c r="O62" s="18">
        <v>4.21</v>
      </c>
      <c r="P62" s="18">
        <v>3.85</v>
      </c>
      <c r="Q62" s="18">
        <v>4.09</v>
      </c>
      <c r="R62" s="18">
        <v>4.3</v>
      </c>
      <c r="S62" s="18">
        <v>4.55</v>
      </c>
      <c r="T62" s="18">
        <v>114445</v>
      </c>
      <c r="U62" s="18">
        <v>113020</v>
      </c>
      <c r="V62" s="18">
        <v>96236</v>
      </c>
      <c r="W62" s="18">
        <v>107693</v>
      </c>
      <c r="X62" s="18">
        <v>114671</v>
      </c>
      <c r="Y62" s="18">
        <v>50428</v>
      </c>
      <c r="Z62" s="18">
        <v>48587</v>
      </c>
      <c r="AA62" s="18">
        <v>42001</v>
      </c>
      <c r="AB62" s="18">
        <v>44893</v>
      </c>
      <c r="AC62" s="18">
        <v>48877</v>
      </c>
    </row>
    <row r="63" spans="1:29" x14ac:dyDescent="0.25">
      <c r="A63" s="2" t="s">
        <v>771</v>
      </c>
      <c r="B63" s="2">
        <v>104</v>
      </c>
      <c r="C63" s="2" t="s">
        <v>1612</v>
      </c>
      <c r="D63" s="2" t="s">
        <v>1560</v>
      </c>
      <c r="E63" s="18">
        <v>17402</v>
      </c>
      <c r="F63" s="18">
        <v>17367</v>
      </c>
      <c r="G63" s="18">
        <v>16246</v>
      </c>
      <c r="H63" s="18">
        <v>17438</v>
      </c>
      <c r="I63" s="18">
        <v>16557</v>
      </c>
      <c r="J63" s="18">
        <v>96763</v>
      </c>
      <c r="K63" s="18">
        <v>98607</v>
      </c>
      <c r="L63" s="18">
        <v>95757</v>
      </c>
      <c r="M63" s="18">
        <v>105882</v>
      </c>
      <c r="N63" s="18">
        <v>105984</v>
      </c>
      <c r="O63" s="18">
        <v>5.56</v>
      </c>
      <c r="P63" s="18">
        <v>5.68</v>
      </c>
      <c r="Q63" s="18">
        <v>5.89</v>
      </c>
      <c r="R63" s="18">
        <v>6.07</v>
      </c>
      <c r="S63" s="18">
        <v>6.4</v>
      </c>
      <c r="T63" s="18">
        <v>450060</v>
      </c>
      <c r="U63" s="18">
        <v>452082</v>
      </c>
      <c r="V63" s="18">
        <v>330773</v>
      </c>
      <c r="W63" s="18">
        <v>374679</v>
      </c>
      <c r="X63" s="18">
        <v>400060</v>
      </c>
      <c r="Y63" s="18">
        <v>45943</v>
      </c>
      <c r="Z63" s="18">
        <v>43273</v>
      </c>
      <c r="AA63" s="18">
        <v>35729</v>
      </c>
      <c r="AB63" s="18">
        <v>37753</v>
      </c>
      <c r="AC63" s="18">
        <v>37753</v>
      </c>
    </row>
    <row r="64" spans="1:29" x14ac:dyDescent="0.25">
      <c r="A64" s="2" t="s">
        <v>772</v>
      </c>
      <c r="B64" s="2">
        <v>3115</v>
      </c>
      <c r="C64" s="2" t="s">
        <v>1596</v>
      </c>
      <c r="D64" s="2" t="s">
        <v>1560</v>
      </c>
      <c r="E64" s="18">
        <v>41640</v>
      </c>
      <c r="F64" s="18">
        <v>42229</v>
      </c>
      <c r="G64" s="18">
        <v>38918</v>
      </c>
      <c r="H64" s="18">
        <v>39789</v>
      </c>
      <c r="I64" s="18">
        <v>40110</v>
      </c>
      <c r="J64" s="18">
        <v>215138</v>
      </c>
      <c r="K64" s="18">
        <v>219107</v>
      </c>
      <c r="L64" s="18">
        <v>220930</v>
      </c>
      <c r="M64" s="18">
        <v>244037</v>
      </c>
      <c r="N64" s="18">
        <v>259240</v>
      </c>
      <c r="O64" s="18">
        <v>5.17</v>
      </c>
      <c r="P64" s="18">
        <v>5.19</v>
      </c>
      <c r="Q64" s="18">
        <v>5.68</v>
      </c>
      <c r="R64" s="18">
        <v>6.13</v>
      </c>
      <c r="S64" s="18">
        <v>6.46</v>
      </c>
      <c r="T64" s="18">
        <v>938793</v>
      </c>
      <c r="U64" s="18">
        <v>954873</v>
      </c>
      <c r="V64" s="18">
        <v>817416</v>
      </c>
      <c r="W64" s="18">
        <v>940820</v>
      </c>
      <c r="X64" s="18">
        <v>983725</v>
      </c>
      <c r="Y64" s="18">
        <v>135044</v>
      </c>
      <c r="Z64" s="18">
        <v>134166</v>
      </c>
      <c r="AA64" s="18">
        <v>110665</v>
      </c>
      <c r="AB64" s="18">
        <v>108168</v>
      </c>
      <c r="AC64" s="18">
        <v>123820</v>
      </c>
    </row>
    <row r="65" spans="1:29" x14ac:dyDescent="0.25">
      <c r="A65" s="2" t="s">
        <v>876</v>
      </c>
      <c r="B65" s="2">
        <v>138</v>
      </c>
      <c r="C65" s="2" t="s">
        <v>1524</v>
      </c>
      <c r="D65" s="2" t="s">
        <v>1553</v>
      </c>
      <c r="E65" s="18">
        <v>13097</v>
      </c>
      <c r="F65" s="18">
        <v>14215</v>
      </c>
      <c r="G65" s="18">
        <v>13960</v>
      </c>
      <c r="H65" s="18">
        <v>14815</v>
      </c>
      <c r="I65" s="18">
        <v>14917</v>
      </c>
      <c r="J65" s="18">
        <v>47405</v>
      </c>
      <c r="K65" s="18">
        <v>47927</v>
      </c>
      <c r="L65" s="18">
        <v>49271</v>
      </c>
      <c r="M65" s="18">
        <v>52869</v>
      </c>
      <c r="N65" s="18">
        <v>55837</v>
      </c>
      <c r="O65" s="18">
        <v>3.62</v>
      </c>
      <c r="P65" s="18">
        <v>3.37</v>
      </c>
      <c r="Q65" s="18">
        <v>4.47</v>
      </c>
      <c r="R65" s="18">
        <v>3.57</v>
      </c>
      <c r="S65" s="18">
        <v>3.74</v>
      </c>
      <c r="T65" s="18">
        <v>251716</v>
      </c>
      <c r="U65" s="18">
        <v>276753</v>
      </c>
      <c r="V65" s="18">
        <v>258836</v>
      </c>
      <c r="W65" s="18">
        <v>259021</v>
      </c>
      <c r="X65" s="18">
        <v>258840</v>
      </c>
      <c r="Y65" s="18">
        <v>45329</v>
      </c>
      <c r="Z65" s="18">
        <v>46519</v>
      </c>
      <c r="AA65" s="18">
        <v>39445</v>
      </c>
      <c r="AB65" s="18">
        <v>39445</v>
      </c>
      <c r="AC65" s="18">
        <v>39444</v>
      </c>
    </row>
    <row r="66" spans="1:29" x14ac:dyDescent="0.25">
      <c r="J66" s="2"/>
      <c r="L66" s="2"/>
    </row>
    <row r="67" spans="1:29" x14ac:dyDescent="0.25">
      <c r="J67" s="2"/>
    </row>
  </sheetData>
  <mergeCells count="5">
    <mergeCell ref="Y3:AC3"/>
    <mergeCell ref="E3:I3"/>
    <mergeCell ref="J3:N3"/>
    <mergeCell ref="O3:S3"/>
    <mergeCell ref="T3:X3"/>
  </mergeCells>
  <conditionalFormatting sqref="C5:C65 E5:AC65">
    <cfRule type="containsBlanks" dxfId="8" priority="2">
      <formula>LEN(TRIM(C5))=0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3043D-B5CD-47E2-AB78-2AAA9639B532}">
  <sheetPr>
    <tabColor theme="6" tint="0.39997558519241921"/>
  </sheetPr>
  <dimension ref="A1:AZ160"/>
  <sheetViews>
    <sheetView zoomScaleNormal="100" workbookViewId="0">
      <pane xSplit="4" ySplit="4" topLeftCell="E5" activePane="bottomRight" state="frozen"/>
      <selection pane="topRight" activeCell="E1" sqref="E1"/>
      <selection pane="bottomLeft" activeCell="A5" sqref="A5"/>
      <selection pane="bottomRight"/>
    </sheetView>
  </sheetViews>
  <sheetFormatPr defaultColWidth="9.44140625" defaultRowHeight="13.8" x14ac:dyDescent="0.25"/>
  <cols>
    <col min="1" max="1" width="37.5546875" style="2" customWidth="1"/>
    <col min="2" max="2" width="9.44140625" style="4" customWidth="1"/>
    <col min="3" max="3" width="36.44140625" style="3" customWidth="1"/>
    <col min="4" max="4" width="35.44140625" style="4" bestFit="1" customWidth="1"/>
    <col min="5" max="5" width="31.44140625" style="3" bestFit="1" customWidth="1"/>
    <col min="6" max="6" width="22.5546875" style="160" bestFit="1" customWidth="1"/>
    <col min="7" max="7" width="33.21875" style="20" bestFit="1" customWidth="1"/>
    <col min="8" max="8" width="38.21875" style="3" bestFit="1" customWidth="1"/>
    <col min="9" max="9" width="22.5546875" style="160" bestFit="1" customWidth="1"/>
    <col min="10" max="10" width="33.21875" style="20" bestFit="1" customWidth="1"/>
    <col min="11" max="11" width="30.5546875" style="3" bestFit="1" customWidth="1"/>
    <col min="12" max="12" width="22.5546875" style="160" bestFit="1" customWidth="1"/>
    <col min="13" max="13" width="33.21875" style="20" bestFit="1" customWidth="1"/>
    <col min="14" max="14" width="30.21875" style="3" bestFit="1" customWidth="1"/>
    <col min="15" max="15" width="22.5546875" style="160" bestFit="1" customWidth="1"/>
    <col min="16" max="16" width="33.21875" style="20" bestFit="1" customWidth="1"/>
    <col min="17" max="17" width="31.21875" style="3" bestFit="1" customWidth="1"/>
    <col min="18" max="18" width="22.5546875" style="160" bestFit="1" customWidth="1"/>
    <col min="19" max="19" width="33.21875" style="20" bestFit="1" customWidth="1"/>
    <col min="20" max="20" width="35.77734375" style="3" bestFit="1" customWidth="1"/>
    <col min="21" max="21" width="22.5546875" style="160" bestFit="1" customWidth="1"/>
    <col min="22" max="22" width="33.21875" style="20" bestFit="1" customWidth="1"/>
    <col min="23" max="23" width="38.21875" style="3" bestFit="1" customWidth="1"/>
    <col min="24" max="24" width="22.5546875" style="160" bestFit="1" customWidth="1"/>
    <col min="25" max="25" width="33.21875" style="20" bestFit="1" customWidth="1"/>
    <col min="26" max="26" width="35" style="3" bestFit="1" customWidth="1"/>
    <col min="27" max="27" width="22.5546875" style="160" bestFit="1" customWidth="1"/>
    <col min="28" max="28" width="33.21875" style="20" bestFit="1" customWidth="1"/>
    <col min="29" max="29" width="33.5546875" style="3" bestFit="1" customWidth="1"/>
    <col min="30" max="30" width="22.5546875" style="160" bestFit="1" customWidth="1"/>
    <col min="31" max="31" width="33.21875" style="20" bestFit="1" customWidth="1"/>
    <col min="32" max="32" width="31.44140625" style="3" bestFit="1" customWidth="1"/>
    <col min="33" max="33" width="23.5546875" style="160" bestFit="1" customWidth="1"/>
    <col min="34" max="34" width="34.21875" style="20" bestFit="1" customWidth="1"/>
    <col min="35" max="35" width="33.5546875" style="33" bestFit="1" customWidth="1"/>
    <col min="36" max="36" width="23.5546875" style="161" bestFit="1" customWidth="1"/>
    <col min="37" max="37" width="34.21875" style="34" bestFit="1" customWidth="1"/>
    <col min="38" max="38" width="35" style="33" bestFit="1" customWidth="1"/>
    <col min="39" max="39" width="23.5546875" style="161" bestFit="1" customWidth="1"/>
    <col min="40" max="40" width="34.21875" style="34" bestFit="1" customWidth="1"/>
    <col min="41" max="41" width="33.5546875" style="33" bestFit="1" customWidth="1"/>
    <col min="42" max="42" width="23.5546875" style="161" bestFit="1" customWidth="1"/>
    <col min="43" max="43" width="34.21875" style="34" bestFit="1" customWidth="1"/>
    <col min="44" max="44" width="32" style="33" bestFit="1" customWidth="1"/>
    <col min="45" max="45" width="23.5546875" style="161" bestFit="1" customWidth="1"/>
    <col min="46" max="46" width="34.21875" style="34" bestFit="1" customWidth="1"/>
    <col min="47" max="47" width="33.5546875" style="33" bestFit="1" customWidth="1"/>
    <col min="48" max="48" width="23.5546875" style="161" bestFit="1" customWidth="1"/>
    <col min="49" max="49" width="34.21875" style="34" bestFit="1" customWidth="1"/>
    <col min="50" max="50" width="60.44140625" style="3" bestFit="1" customWidth="1"/>
    <col min="51" max="51" width="9.44140625" style="31"/>
    <col min="52" max="52" width="9.44140625" style="159"/>
    <col min="53" max="16384" width="9.44140625" style="3"/>
  </cols>
  <sheetData>
    <row r="1" spans="1:52" x14ac:dyDescent="0.25">
      <c r="A1" s="1" t="s">
        <v>82</v>
      </c>
      <c r="D1" s="3"/>
      <c r="F1" s="3"/>
      <c r="G1" s="3"/>
      <c r="J1" s="3"/>
      <c r="M1" s="3"/>
      <c r="P1" s="3"/>
      <c r="S1" s="3"/>
      <c r="V1" s="3"/>
      <c r="Y1" s="3"/>
      <c r="AB1" s="3"/>
      <c r="AE1" s="3"/>
      <c r="AH1" s="3"/>
      <c r="AI1" s="3"/>
      <c r="AJ1" s="160"/>
      <c r="AK1" s="3"/>
      <c r="AL1" s="3"/>
      <c r="AM1" s="160"/>
      <c r="AN1" s="3"/>
      <c r="AO1" s="3"/>
      <c r="AP1" s="160"/>
      <c r="AQ1" s="3"/>
      <c r="AR1" s="31"/>
      <c r="AS1" s="160"/>
      <c r="AT1" s="3"/>
      <c r="AU1" s="3"/>
      <c r="AV1" s="160"/>
      <c r="AW1" s="3"/>
      <c r="AY1" s="3"/>
      <c r="AZ1" s="3"/>
    </row>
    <row r="2" spans="1:52" x14ac:dyDescent="0.25">
      <c r="A2" s="1" t="s">
        <v>51</v>
      </c>
      <c r="D2" s="3"/>
      <c r="F2" s="3"/>
      <c r="AI2" s="3"/>
      <c r="AJ2" s="160"/>
      <c r="AK2" s="20"/>
      <c r="AL2" s="3"/>
      <c r="AM2" s="160"/>
      <c r="AN2" s="20"/>
      <c r="AO2" s="3"/>
      <c r="AP2" s="160"/>
      <c r="AQ2" s="20"/>
      <c r="AR2" s="3"/>
      <c r="AS2" s="160"/>
      <c r="AT2" s="20"/>
      <c r="AU2" s="3"/>
      <c r="AV2" s="160"/>
      <c r="AW2" s="20"/>
    </row>
    <row r="3" spans="1:52" ht="14.4" thickBot="1" x14ac:dyDescent="0.3">
      <c r="D3" s="3"/>
      <c r="F3" s="3"/>
      <c r="G3" s="3"/>
      <c r="J3" s="3"/>
      <c r="M3" s="3"/>
      <c r="N3" s="160"/>
      <c r="P3" s="3"/>
      <c r="S3" s="3"/>
      <c r="V3" s="3"/>
      <c r="Y3" s="3"/>
      <c r="AB3" s="3"/>
      <c r="AE3" s="3"/>
      <c r="AH3" s="3"/>
      <c r="AI3" s="3"/>
      <c r="AJ3" s="160"/>
      <c r="AK3" s="3"/>
      <c r="AL3" s="3"/>
      <c r="AM3" s="160"/>
      <c r="AN3" s="3"/>
      <c r="AO3" s="3"/>
      <c r="AP3" s="160"/>
      <c r="AQ3" s="3"/>
      <c r="AR3" s="3"/>
      <c r="AS3" s="160"/>
      <c r="AT3" s="3"/>
      <c r="AU3" s="3"/>
      <c r="AV3" s="160"/>
      <c r="AW3" s="3"/>
    </row>
    <row r="4" spans="1:52" ht="14.4" thickBot="1" x14ac:dyDescent="0.3">
      <c r="A4" s="1" t="s">
        <v>108</v>
      </c>
      <c r="B4" s="14" t="s">
        <v>85</v>
      </c>
      <c r="C4" s="15" t="s">
        <v>12</v>
      </c>
      <c r="D4" s="1" t="s">
        <v>7</v>
      </c>
      <c r="E4" s="166" t="s">
        <v>2542</v>
      </c>
      <c r="F4" s="167" t="s">
        <v>2543</v>
      </c>
      <c r="G4" s="168" t="s">
        <v>2544</v>
      </c>
      <c r="H4" s="166" t="s">
        <v>2545</v>
      </c>
      <c r="I4" s="167" t="s">
        <v>2546</v>
      </c>
      <c r="J4" s="168" t="s">
        <v>2547</v>
      </c>
      <c r="K4" s="166" t="s">
        <v>2548</v>
      </c>
      <c r="L4" s="167" t="s">
        <v>2549</v>
      </c>
      <c r="M4" s="168" t="s">
        <v>2550</v>
      </c>
      <c r="N4" s="166" t="s">
        <v>2551</v>
      </c>
      <c r="O4" s="167" t="s">
        <v>2552</v>
      </c>
      <c r="P4" s="168" t="s">
        <v>2553</v>
      </c>
      <c r="Q4" s="166" t="s">
        <v>2554</v>
      </c>
      <c r="R4" s="167" t="s">
        <v>2555</v>
      </c>
      <c r="S4" s="168" t="s">
        <v>2556</v>
      </c>
      <c r="T4" s="166" t="s">
        <v>2557</v>
      </c>
      <c r="U4" s="167" t="s">
        <v>2558</v>
      </c>
      <c r="V4" s="168" t="s">
        <v>2559</v>
      </c>
      <c r="W4" s="166" t="s">
        <v>2560</v>
      </c>
      <c r="X4" s="167" t="s">
        <v>2561</v>
      </c>
      <c r="Y4" s="168" t="s">
        <v>2562</v>
      </c>
      <c r="Z4" s="166" t="s">
        <v>2563</v>
      </c>
      <c r="AA4" s="167" t="s">
        <v>2564</v>
      </c>
      <c r="AB4" s="168" t="s">
        <v>2565</v>
      </c>
      <c r="AC4" s="166" t="s">
        <v>2566</v>
      </c>
      <c r="AD4" s="167" t="s">
        <v>2567</v>
      </c>
      <c r="AE4" s="168" t="s">
        <v>2568</v>
      </c>
      <c r="AF4" s="166" t="s">
        <v>2569</v>
      </c>
      <c r="AG4" s="167" t="s">
        <v>2570</v>
      </c>
      <c r="AH4" s="168" t="s">
        <v>2571</v>
      </c>
      <c r="AI4" s="166" t="s">
        <v>2572</v>
      </c>
      <c r="AJ4" s="167" t="s">
        <v>2573</v>
      </c>
      <c r="AK4" s="168" t="s">
        <v>2574</v>
      </c>
      <c r="AL4" s="166" t="s">
        <v>2575</v>
      </c>
      <c r="AM4" s="167" t="s">
        <v>2576</v>
      </c>
      <c r="AN4" s="168" t="s">
        <v>2577</v>
      </c>
      <c r="AO4" s="166" t="s">
        <v>2578</v>
      </c>
      <c r="AP4" s="167" t="s">
        <v>2579</v>
      </c>
      <c r="AQ4" s="168" t="s">
        <v>2580</v>
      </c>
      <c r="AR4" s="166" t="s">
        <v>2581</v>
      </c>
      <c r="AS4" s="167" t="s">
        <v>2582</v>
      </c>
      <c r="AT4" s="168" t="s">
        <v>2583</v>
      </c>
      <c r="AU4" s="166" t="s">
        <v>2584</v>
      </c>
      <c r="AV4" s="167" t="s">
        <v>2585</v>
      </c>
      <c r="AW4" s="168" t="s">
        <v>2586</v>
      </c>
    </row>
    <row r="5" spans="1:52" x14ac:dyDescent="0.25">
      <c r="A5" s="2" t="s">
        <v>713</v>
      </c>
      <c r="B5" s="2">
        <v>1</v>
      </c>
      <c r="C5" s="3" t="s">
        <v>1524</v>
      </c>
      <c r="D5" s="2" t="s">
        <v>1553</v>
      </c>
      <c r="E5" s="3" t="s">
        <v>1872</v>
      </c>
      <c r="F5" s="160">
        <v>568</v>
      </c>
      <c r="G5" s="172">
        <v>9.6434634974533112E-2</v>
      </c>
      <c r="H5" s="3" t="s">
        <v>1924</v>
      </c>
      <c r="I5" s="160">
        <v>389</v>
      </c>
      <c r="J5" s="172">
        <v>6.6044142614601023E-2</v>
      </c>
      <c r="K5" s="3" t="s">
        <v>1932</v>
      </c>
      <c r="L5" s="160">
        <v>334</v>
      </c>
      <c r="M5" s="172">
        <v>5.6706281833616298E-2</v>
      </c>
      <c r="N5" s="3" t="s">
        <v>1790</v>
      </c>
      <c r="O5" s="160">
        <v>256</v>
      </c>
      <c r="P5" s="172">
        <v>4.3463497453310698E-2</v>
      </c>
      <c r="Q5" s="3" t="s">
        <v>1855</v>
      </c>
      <c r="R5" s="160">
        <v>249</v>
      </c>
      <c r="S5" s="172">
        <v>4.2275042444821734E-2</v>
      </c>
      <c r="T5" s="3" t="s">
        <v>1802</v>
      </c>
      <c r="U5" s="160">
        <v>232</v>
      </c>
      <c r="V5" s="172">
        <v>3.9388794567062818E-2</v>
      </c>
      <c r="W5" s="3" t="s">
        <v>1859</v>
      </c>
      <c r="X5" s="160">
        <v>231</v>
      </c>
      <c r="Y5" s="172">
        <v>3.921901528013582E-2</v>
      </c>
      <c r="Z5" s="3" t="s">
        <v>1836</v>
      </c>
      <c r="AA5" s="160">
        <v>215</v>
      </c>
      <c r="AB5" s="172">
        <v>3.6502546689303902E-2</v>
      </c>
      <c r="AC5" s="3" t="s">
        <v>1815</v>
      </c>
      <c r="AD5" s="160">
        <v>194</v>
      </c>
      <c r="AE5" s="172">
        <v>3.2937181663837009E-2</v>
      </c>
      <c r="AF5" s="3" t="s">
        <v>1850</v>
      </c>
      <c r="AG5" s="160">
        <v>186</v>
      </c>
      <c r="AH5" s="172">
        <v>3.1578947368421054E-2</v>
      </c>
      <c r="AI5" s="3" t="s">
        <v>1805</v>
      </c>
      <c r="AJ5" s="160">
        <v>134</v>
      </c>
      <c r="AK5" s="172">
        <v>2.2750424448217319E-2</v>
      </c>
      <c r="AL5" s="3" t="s">
        <v>1794</v>
      </c>
      <c r="AM5" s="160">
        <v>120</v>
      </c>
      <c r="AN5" s="172">
        <v>2.037351443123939E-2</v>
      </c>
      <c r="AO5" s="3" t="s">
        <v>1839</v>
      </c>
      <c r="AP5" s="160">
        <v>118</v>
      </c>
      <c r="AQ5" s="172">
        <v>2.0033955857385398E-2</v>
      </c>
      <c r="AR5" s="3" t="s">
        <v>1897</v>
      </c>
      <c r="AS5" s="160">
        <v>106</v>
      </c>
      <c r="AT5" s="172">
        <v>1.7996604414261461E-2</v>
      </c>
      <c r="AU5" s="3" t="s">
        <v>1848</v>
      </c>
      <c r="AV5" s="160">
        <v>106</v>
      </c>
      <c r="AW5" s="172">
        <v>1.7996604414261461E-2</v>
      </c>
    </row>
    <row r="6" spans="1:52" x14ac:dyDescent="0.25">
      <c r="A6" s="2" t="s">
        <v>930</v>
      </c>
      <c r="B6" s="2">
        <v>2</v>
      </c>
      <c r="C6" s="3" t="s">
        <v>1533</v>
      </c>
      <c r="D6" s="2" t="s">
        <v>1520</v>
      </c>
      <c r="E6" s="3" t="s">
        <v>1805</v>
      </c>
      <c r="F6" s="160">
        <v>61</v>
      </c>
      <c r="G6" s="172">
        <v>0.11867704280155641</v>
      </c>
      <c r="H6" s="3" t="s">
        <v>1836</v>
      </c>
      <c r="I6" s="160">
        <v>52</v>
      </c>
      <c r="J6" s="172">
        <v>0.10116731517509728</v>
      </c>
      <c r="K6" s="3" t="s">
        <v>1897</v>
      </c>
      <c r="L6" s="160">
        <v>51</v>
      </c>
      <c r="M6" s="172">
        <v>9.9221789883268477E-2</v>
      </c>
      <c r="N6" s="3" t="s">
        <v>931</v>
      </c>
      <c r="O6" s="160">
        <v>45</v>
      </c>
      <c r="P6" s="172">
        <v>8.7548638132295714E-2</v>
      </c>
      <c r="Q6" s="3" t="s">
        <v>1848</v>
      </c>
      <c r="R6" s="160">
        <v>27</v>
      </c>
      <c r="S6" s="172">
        <v>5.2529182879377433E-2</v>
      </c>
      <c r="T6" s="3" t="s">
        <v>687</v>
      </c>
      <c r="U6" s="160" t="s">
        <v>687</v>
      </c>
      <c r="V6" s="172" t="s">
        <v>687</v>
      </c>
      <c r="W6" s="3" t="s">
        <v>687</v>
      </c>
      <c r="X6" s="160" t="s">
        <v>687</v>
      </c>
      <c r="Y6" s="172" t="s">
        <v>687</v>
      </c>
      <c r="Z6" s="3" t="s">
        <v>687</v>
      </c>
      <c r="AA6" s="160" t="s">
        <v>687</v>
      </c>
      <c r="AB6" s="172" t="s">
        <v>687</v>
      </c>
      <c r="AC6" s="3" t="s">
        <v>687</v>
      </c>
      <c r="AD6" s="160" t="s">
        <v>687</v>
      </c>
      <c r="AE6" s="172" t="s">
        <v>687</v>
      </c>
      <c r="AF6" s="3" t="s">
        <v>687</v>
      </c>
      <c r="AG6" s="160" t="s">
        <v>687</v>
      </c>
      <c r="AH6" s="172" t="s">
        <v>687</v>
      </c>
      <c r="AI6" s="3" t="s">
        <v>687</v>
      </c>
      <c r="AJ6" s="160" t="s">
        <v>687</v>
      </c>
      <c r="AK6" s="172" t="s">
        <v>687</v>
      </c>
      <c r="AL6" s="3" t="s">
        <v>687</v>
      </c>
      <c r="AM6" s="160" t="s">
        <v>687</v>
      </c>
      <c r="AN6" s="172" t="s">
        <v>687</v>
      </c>
      <c r="AO6" s="3" t="s">
        <v>687</v>
      </c>
      <c r="AP6" s="160" t="s">
        <v>687</v>
      </c>
      <c r="AQ6" s="172" t="s">
        <v>687</v>
      </c>
      <c r="AR6" s="3" t="s">
        <v>687</v>
      </c>
      <c r="AS6" s="160" t="s">
        <v>687</v>
      </c>
      <c r="AT6" s="172" t="s">
        <v>687</v>
      </c>
      <c r="AU6" s="3" t="s">
        <v>687</v>
      </c>
      <c r="AV6" s="160" t="s">
        <v>687</v>
      </c>
      <c r="AW6" s="172" t="s">
        <v>687</v>
      </c>
    </row>
    <row r="7" spans="1:52" x14ac:dyDescent="0.25">
      <c r="A7" s="2" t="s">
        <v>715</v>
      </c>
      <c r="B7" s="2">
        <v>5</v>
      </c>
      <c r="C7" s="3" t="s">
        <v>1536</v>
      </c>
      <c r="D7" s="2" t="s">
        <v>1520</v>
      </c>
      <c r="E7" s="3" t="s">
        <v>1872</v>
      </c>
      <c r="F7" s="160">
        <v>381</v>
      </c>
      <c r="G7" s="172">
        <v>8.2396193771626297E-2</v>
      </c>
      <c r="H7" s="3" t="s">
        <v>1924</v>
      </c>
      <c r="I7" s="160">
        <v>300</v>
      </c>
      <c r="J7" s="172">
        <v>6.4878892733564009E-2</v>
      </c>
      <c r="K7" s="3" t="s">
        <v>1932</v>
      </c>
      <c r="L7" s="160">
        <v>267</v>
      </c>
      <c r="M7" s="172">
        <v>5.7742214532871976E-2</v>
      </c>
      <c r="N7" s="3" t="s">
        <v>1836</v>
      </c>
      <c r="O7" s="160">
        <v>260</v>
      </c>
      <c r="P7" s="172">
        <v>5.6228373702422146E-2</v>
      </c>
      <c r="Q7" s="3" t="s">
        <v>1859</v>
      </c>
      <c r="R7" s="160">
        <v>228</v>
      </c>
      <c r="S7" s="172">
        <v>4.930795847750865E-2</v>
      </c>
      <c r="T7" s="3" t="s">
        <v>1802</v>
      </c>
      <c r="U7" s="160">
        <v>134</v>
      </c>
      <c r="V7" s="172">
        <v>2.8979238754325259E-2</v>
      </c>
      <c r="W7" s="3" t="s">
        <v>1794</v>
      </c>
      <c r="X7" s="160">
        <v>115</v>
      </c>
      <c r="Y7" s="172">
        <v>2.4870242214532871E-2</v>
      </c>
      <c r="Z7" s="3" t="s">
        <v>1790</v>
      </c>
      <c r="AA7" s="160">
        <v>109</v>
      </c>
      <c r="AB7" s="172">
        <v>2.3572664359861592E-2</v>
      </c>
      <c r="AC7" s="3" t="s">
        <v>1789</v>
      </c>
      <c r="AD7" s="160">
        <v>104</v>
      </c>
      <c r="AE7" s="172">
        <v>2.2491349480968859E-2</v>
      </c>
      <c r="AF7" s="3" t="s">
        <v>1848</v>
      </c>
      <c r="AG7" s="160">
        <v>99</v>
      </c>
      <c r="AH7" s="172">
        <v>2.1410034602076123E-2</v>
      </c>
      <c r="AI7" s="3" t="s">
        <v>1855</v>
      </c>
      <c r="AJ7" s="160">
        <v>98</v>
      </c>
      <c r="AK7" s="172">
        <v>2.1193771626297576E-2</v>
      </c>
      <c r="AL7" s="3" t="s">
        <v>918</v>
      </c>
      <c r="AM7" s="160">
        <v>96</v>
      </c>
      <c r="AN7" s="172">
        <v>2.0761245674740483E-2</v>
      </c>
      <c r="AO7" s="3" t="s">
        <v>1801</v>
      </c>
      <c r="AP7" s="160">
        <v>93</v>
      </c>
      <c r="AQ7" s="172">
        <v>2.0112456747404844E-2</v>
      </c>
      <c r="AR7" s="3" t="s">
        <v>2193</v>
      </c>
      <c r="AS7" s="160">
        <v>92</v>
      </c>
      <c r="AT7" s="172">
        <v>1.9896193771626297E-2</v>
      </c>
      <c r="AU7" s="3" t="s">
        <v>1805</v>
      </c>
      <c r="AV7" s="160">
        <v>87</v>
      </c>
      <c r="AW7" s="172">
        <v>1.8814878892733564E-2</v>
      </c>
    </row>
    <row r="8" spans="1:52" x14ac:dyDescent="0.25">
      <c r="A8" s="2" t="s">
        <v>716</v>
      </c>
      <c r="B8" s="2">
        <v>4</v>
      </c>
      <c r="C8" s="3" t="s">
        <v>1536</v>
      </c>
      <c r="D8" s="2" t="s">
        <v>1538</v>
      </c>
      <c r="E8" s="3" t="s">
        <v>1872</v>
      </c>
      <c r="F8" s="160">
        <v>3562</v>
      </c>
      <c r="G8" s="172">
        <v>8.2503358502802618E-2</v>
      </c>
      <c r="H8" s="3" t="s">
        <v>1932</v>
      </c>
      <c r="I8" s="160">
        <v>2734</v>
      </c>
      <c r="J8" s="172">
        <v>6.3325149395469502E-2</v>
      </c>
      <c r="K8" s="3" t="s">
        <v>1924</v>
      </c>
      <c r="L8" s="160">
        <v>1887</v>
      </c>
      <c r="M8" s="172">
        <v>4.370686061055265E-2</v>
      </c>
      <c r="N8" s="3" t="s">
        <v>1836</v>
      </c>
      <c r="O8" s="160">
        <v>1627</v>
      </c>
      <c r="P8" s="172">
        <v>3.7684717654143697E-2</v>
      </c>
      <c r="Q8" s="3" t="s">
        <v>1802</v>
      </c>
      <c r="R8" s="160">
        <v>1468</v>
      </c>
      <c r="S8" s="172">
        <v>3.4001945615416689E-2</v>
      </c>
      <c r="T8" s="3" t="s">
        <v>1859</v>
      </c>
      <c r="U8" s="160">
        <v>1367</v>
      </c>
      <c r="V8" s="172">
        <v>3.1662574697734751E-2</v>
      </c>
      <c r="W8" s="3" t="s">
        <v>1921</v>
      </c>
      <c r="X8" s="160">
        <v>822</v>
      </c>
      <c r="Y8" s="172">
        <v>1.9039236577569833E-2</v>
      </c>
      <c r="Z8" s="3" t="s">
        <v>1905</v>
      </c>
      <c r="AA8" s="160">
        <v>764</v>
      </c>
      <c r="AB8" s="172">
        <v>1.7695835456524759E-2</v>
      </c>
      <c r="AC8" s="3" t="s">
        <v>1848</v>
      </c>
      <c r="AD8" s="160">
        <v>722</v>
      </c>
      <c r="AE8" s="172">
        <v>1.6723027748181775E-2</v>
      </c>
      <c r="AF8" s="3" t="s">
        <v>2193</v>
      </c>
      <c r="AG8" s="160">
        <v>617</v>
      </c>
      <c r="AH8" s="172">
        <v>1.4291008477324316E-2</v>
      </c>
      <c r="AI8" s="3" t="s">
        <v>1906</v>
      </c>
      <c r="AJ8" s="160">
        <v>602</v>
      </c>
      <c r="AK8" s="172">
        <v>1.3943577152916107E-2</v>
      </c>
      <c r="AL8" s="3" t="s">
        <v>1841</v>
      </c>
      <c r="AM8" s="160">
        <v>551</v>
      </c>
      <c r="AN8" s="172">
        <v>1.2762310649928197E-2</v>
      </c>
      <c r="AO8" s="3" t="s">
        <v>1809</v>
      </c>
      <c r="AP8" s="160">
        <v>525</v>
      </c>
      <c r="AQ8" s="172">
        <v>1.2160096354287303E-2</v>
      </c>
      <c r="AR8" s="3" t="s">
        <v>1850</v>
      </c>
      <c r="AS8" s="160">
        <v>507</v>
      </c>
      <c r="AT8" s="172">
        <v>1.1743178764997452E-2</v>
      </c>
      <c r="AU8" s="3" t="s">
        <v>1783</v>
      </c>
      <c r="AV8" s="160">
        <v>503</v>
      </c>
      <c r="AW8" s="172">
        <v>1.165053041182193E-2</v>
      </c>
    </row>
    <row r="9" spans="1:52" x14ac:dyDescent="0.25">
      <c r="A9" s="2" t="s">
        <v>717</v>
      </c>
      <c r="B9" s="2">
        <v>106</v>
      </c>
      <c r="C9" s="3" t="s">
        <v>1536</v>
      </c>
      <c r="D9" s="2" t="s">
        <v>1520</v>
      </c>
      <c r="E9" s="3" t="s">
        <v>1924</v>
      </c>
      <c r="F9" s="160">
        <v>294</v>
      </c>
      <c r="G9" s="172">
        <v>8.8527551942186089E-2</v>
      </c>
      <c r="H9" s="3" t="s">
        <v>1859</v>
      </c>
      <c r="I9" s="160">
        <v>232</v>
      </c>
      <c r="J9" s="172">
        <v>6.9858476362541402E-2</v>
      </c>
      <c r="K9" s="3" t="s">
        <v>1836</v>
      </c>
      <c r="L9" s="160">
        <v>198</v>
      </c>
      <c r="M9" s="172">
        <v>5.9620596205962058E-2</v>
      </c>
      <c r="N9" s="3" t="s">
        <v>1790</v>
      </c>
      <c r="O9" s="160">
        <v>148</v>
      </c>
      <c r="P9" s="172">
        <v>4.4564890093345376E-2</v>
      </c>
      <c r="Q9" s="3" t="s">
        <v>1848</v>
      </c>
      <c r="R9" s="160">
        <v>127</v>
      </c>
      <c r="S9" s="172">
        <v>3.8241493526046375E-2</v>
      </c>
      <c r="T9" s="3" t="s">
        <v>1855</v>
      </c>
      <c r="U9" s="160">
        <v>121</v>
      </c>
      <c r="V9" s="172">
        <v>3.6434808792532372E-2</v>
      </c>
      <c r="W9" s="3" t="s">
        <v>918</v>
      </c>
      <c r="X9" s="160">
        <v>120</v>
      </c>
      <c r="Y9" s="172">
        <v>3.6133694670280034E-2</v>
      </c>
      <c r="Z9" s="3" t="s">
        <v>1921</v>
      </c>
      <c r="AA9" s="160">
        <v>102</v>
      </c>
      <c r="AB9" s="172">
        <v>3.071364046973803E-2</v>
      </c>
      <c r="AC9" s="3" t="s">
        <v>1801</v>
      </c>
      <c r="AD9" s="160">
        <v>95</v>
      </c>
      <c r="AE9" s="172">
        <v>2.8605841613971696E-2</v>
      </c>
      <c r="AF9" s="3" t="s">
        <v>2193</v>
      </c>
      <c r="AG9" s="160">
        <v>91</v>
      </c>
      <c r="AH9" s="172">
        <v>2.740138512496236E-2</v>
      </c>
      <c r="AI9" s="3" t="s">
        <v>1878</v>
      </c>
      <c r="AJ9" s="160">
        <v>81</v>
      </c>
      <c r="AK9" s="172">
        <v>2.4390243902439025E-2</v>
      </c>
      <c r="AL9" s="3" t="s">
        <v>1897</v>
      </c>
      <c r="AM9" s="160">
        <v>75</v>
      </c>
      <c r="AN9" s="172">
        <v>2.2583559168925023E-2</v>
      </c>
      <c r="AO9" s="3" t="s">
        <v>1789</v>
      </c>
      <c r="AP9" s="160">
        <v>74</v>
      </c>
      <c r="AQ9" s="172">
        <v>2.2282445046672688E-2</v>
      </c>
      <c r="AR9" s="3" t="s">
        <v>1886</v>
      </c>
      <c r="AS9" s="160">
        <v>72</v>
      </c>
      <c r="AT9" s="172">
        <v>2.1680216802168022E-2</v>
      </c>
      <c r="AU9" s="3" t="s">
        <v>1817</v>
      </c>
      <c r="AV9" s="160">
        <v>72</v>
      </c>
      <c r="AW9" s="172">
        <v>2.1680216802168022E-2</v>
      </c>
    </row>
    <row r="10" spans="1:52" x14ac:dyDescent="0.25">
      <c r="A10" s="2" t="s">
        <v>718</v>
      </c>
      <c r="B10" s="2">
        <v>14495</v>
      </c>
      <c r="C10" s="3" t="s">
        <v>1536</v>
      </c>
      <c r="D10" s="2" t="s">
        <v>1520</v>
      </c>
      <c r="E10" s="3" t="s">
        <v>1924</v>
      </c>
      <c r="F10" s="160">
        <v>457</v>
      </c>
      <c r="G10" s="172">
        <v>0.12905958768709405</v>
      </c>
      <c r="H10" s="3" t="s">
        <v>1836</v>
      </c>
      <c r="I10" s="160">
        <v>326</v>
      </c>
      <c r="J10" s="172">
        <v>9.2064388590793564E-2</v>
      </c>
      <c r="K10" s="3" t="s">
        <v>1859</v>
      </c>
      <c r="L10" s="160">
        <v>282</v>
      </c>
      <c r="M10" s="172">
        <v>7.9638520192036141E-2</v>
      </c>
      <c r="N10" s="3" t="s">
        <v>1855</v>
      </c>
      <c r="O10" s="160">
        <v>161</v>
      </c>
      <c r="P10" s="172">
        <v>4.5467382095453264E-2</v>
      </c>
      <c r="Q10" s="3" t="s">
        <v>1790</v>
      </c>
      <c r="R10" s="160">
        <v>103</v>
      </c>
      <c r="S10" s="172">
        <v>2.9087828297091216E-2</v>
      </c>
      <c r="T10" s="3" t="s">
        <v>1921</v>
      </c>
      <c r="U10" s="160">
        <v>86</v>
      </c>
      <c r="V10" s="172">
        <v>2.4286924597571306E-2</v>
      </c>
      <c r="W10" s="3" t="s">
        <v>1805</v>
      </c>
      <c r="X10" s="160">
        <v>84</v>
      </c>
      <c r="Y10" s="172">
        <v>2.3722112397627788E-2</v>
      </c>
      <c r="Z10" s="3" t="s">
        <v>1794</v>
      </c>
      <c r="AA10" s="160">
        <v>83</v>
      </c>
      <c r="AB10" s="172">
        <v>2.3439706297656029E-2</v>
      </c>
      <c r="AC10" s="3" t="s">
        <v>1817</v>
      </c>
      <c r="AD10" s="160">
        <v>79</v>
      </c>
      <c r="AE10" s="172">
        <v>2.2310081897768994E-2</v>
      </c>
      <c r="AF10" s="3" t="s">
        <v>2193</v>
      </c>
      <c r="AG10" s="160">
        <v>79</v>
      </c>
      <c r="AH10" s="172">
        <v>2.2310081897768994E-2</v>
      </c>
      <c r="AI10" s="3" t="s">
        <v>1848</v>
      </c>
      <c r="AJ10" s="160">
        <v>79</v>
      </c>
      <c r="AK10" s="172">
        <v>2.2310081897768994E-2</v>
      </c>
      <c r="AL10" s="3" t="s">
        <v>1801</v>
      </c>
      <c r="AM10" s="160">
        <v>78</v>
      </c>
      <c r="AN10" s="172">
        <v>2.2027675797797231E-2</v>
      </c>
      <c r="AO10" s="3" t="s">
        <v>1897</v>
      </c>
      <c r="AP10" s="160">
        <v>71</v>
      </c>
      <c r="AQ10" s="172">
        <v>2.0050833097994918E-2</v>
      </c>
      <c r="AR10" s="3" t="s">
        <v>1789</v>
      </c>
      <c r="AS10" s="160">
        <v>71</v>
      </c>
      <c r="AT10" s="172">
        <v>2.0050833097994918E-2</v>
      </c>
      <c r="AU10" s="3" t="s">
        <v>1877</v>
      </c>
      <c r="AV10" s="160">
        <v>70</v>
      </c>
      <c r="AW10" s="172">
        <v>1.9768426998023156E-2</v>
      </c>
    </row>
    <row r="11" spans="1:52" x14ac:dyDescent="0.25">
      <c r="A11" s="2" t="s">
        <v>719</v>
      </c>
      <c r="B11" s="2">
        <v>6309</v>
      </c>
      <c r="C11" s="3" t="s">
        <v>1550</v>
      </c>
      <c r="D11" s="2" t="s">
        <v>1520</v>
      </c>
      <c r="E11" s="3" t="s">
        <v>1924</v>
      </c>
      <c r="F11" s="160">
        <v>856</v>
      </c>
      <c r="G11" s="172">
        <v>7.2072072072072071E-2</v>
      </c>
      <c r="H11" s="3" t="s">
        <v>1820</v>
      </c>
      <c r="I11" s="160">
        <v>770</v>
      </c>
      <c r="J11" s="172">
        <v>6.4831186326513426E-2</v>
      </c>
      <c r="K11" s="3" t="s">
        <v>1786</v>
      </c>
      <c r="L11" s="160">
        <v>719</v>
      </c>
      <c r="M11" s="172">
        <v>6.0537172686705394E-2</v>
      </c>
      <c r="N11" s="3" t="s">
        <v>1836</v>
      </c>
      <c r="O11" s="160">
        <v>527</v>
      </c>
      <c r="P11" s="172">
        <v>4.4371474278016333E-2</v>
      </c>
      <c r="Q11" s="3" t="s">
        <v>1872</v>
      </c>
      <c r="R11" s="160">
        <v>487</v>
      </c>
      <c r="S11" s="172">
        <v>4.1003620442872778E-2</v>
      </c>
      <c r="T11" s="3" t="s">
        <v>1859</v>
      </c>
      <c r="U11" s="160">
        <v>450</v>
      </c>
      <c r="V11" s="172">
        <v>3.7888355645364989E-2</v>
      </c>
      <c r="W11" s="3" t="s">
        <v>1932</v>
      </c>
      <c r="X11" s="160">
        <v>393</v>
      </c>
      <c r="Y11" s="172">
        <v>3.3089163930285423E-2</v>
      </c>
      <c r="Z11" s="3" t="s">
        <v>1789</v>
      </c>
      <c r="AA11" s="160">
        <v>266</v>
      </c>
      <c r="AB11" s="172">
        <v>2.2396228003704638E-2</v>
      </c>
      <c r="AC11" s="3" t="s">
        <v>1875</v>
      </c>
      <c r="AD11" s="160">
        <v>252</v>
      </c>
      <c r="AE11" s="172">
        <v>2.1217479161404394E-2</v>
      </c>
      <c r="AF11" s="3" t="s">
        <v>1815</v>
      </c>
      <c r="AG11" s="160">
        <v>200</v>
      </c>
      <c r="AH11" s="172">
        <v>1.6839269175717774E-2</v>
      </c>
      <c r="AI11" s="3" t="s">
        <v>1841</v>
      </c>
      <c r="AJ11" s="160">
        <v>188</v>
      </c>
      <c r="AK11" s="172">
        <v>1.5828913025174706E-2</v>
      </c>
      <c r="AL11" s="3" t="s">
        <v>1809</v>
      </c>
      <c r="AM11" s="160">
        <v>186</v>
      </c>
      <c r="AN11" s="172">
        <v>1.566052033341753E-2</v>
      </c>
      <c r="AO11" s="3" t="s">
        <v>1897</v>
      </c>
      <c r="AP11" s="160">
        <v>186</v>
      </c>
      <c r="AQ11" s="172">
        <v>1.566052033341753E-2</v>
      </c>
      <c r="AR11" s="3" t="s">
        <v>1794</v>
      </c>
      <c r="AS11" s="160">
        <v>171</v>
      </c>
      <c r="AT11" s="172">
        <v>1.4397575145238697E-2</v>
      </c>
      <c r="AU11" s="3" t="s">
        <v>1802</v>
      </c>
      <c r="AV11" s="160">
        <v>171</v>
      </c>
      <c r="AW11" s="172">
        <v>1.4397575145238697E-2</v>
      </c>
    </row>
    <row r="12" spans="1:52" x14ac:dyDescent="0.25">
      <c r="A12" s="2" t="s">
        <v>720</v>
      </c>
      <c r="B12" s="2">
        <v>98</v>
      </c>
      <c r="C12" s="3" t="s">
        <v>1524</v>
      </c>
      <c r="D12" s="2" t="s">
        <v>1553</v>
      </c>
      <c r="E12" s="3" t="s">
        <v>1850</v>
      </c>
      <c r="F12" s="160">
        <v>536</v>
      </c>
      <c r="G12" s="172">
        <v>0.10050628164260267</v>
      </c>
      <c r="H12" s="3" t="s">
        <v>1924</v>
      </c>
      <c r="I12" s="160">
        <v>394</v>
      </c>
      <c r="J12" s="172">
        <v>7.3879617476092257E-2</v>
      </c>
      <c r="K12" s="3" t="s">
        <v>1859</v>
      </c>
      <c r="L12" s="160">
        <v>380</v>
      </c>
      <c r="M12" s="172">
        <v>7.1254453403337706E-2</v>
      </c>
      <c r="N12" s="3" t="s">
        <v>1836</v>
      </c>
      <c r="O12" s="160">
        <v>365</v>
      </c>
      <c r="P12" s="172">
        <v>6.8441777611100693E-2</v>
      </c>
      <c r="Q12" s="3" t="s">
        <v>1839</v>
      </c>
      <c r="R12" s="160">
        <v>360</v>
      </c>
      <c r="S12" s="172">
        <v>6.750421901368836E-2</v>
      </c>
      <c r="T12" s="3" t="s">
        <v>1848</v>
      </c>
      <c r="U12" s="160">
        <v>164</v>
      </c>
      <c r="V12" s="172">
        <v>3.0751921995124696E-2</v>
      </c>
      <c r="W12" s="3" t="s">
        <v>1897</v>
      </c>
      <c r="X12" s="160">
        <v>131</v>
      </c>
      <c r="Y12" s="172">
        <v>2.4564035252203263E-2</v>
      </c>
      <c r="Z12" s="3" t="s">
        <v>2193</v>
      </c>
      <c r="AA12" s="160">
        <v>125</v>
      </c>
      <c r="AB12" s="172">
        <v>2.3438964935308455E-2</v>
      </c>
      <c r="AC12" s="3" t="s">
        <v>1920</v>
      </c>
      <c r="AD12" s="160">
        <v>113</v>
      </c>
      <c r="AE12" s="172">
        <v>2.1188824301518847E-2</v>
      </c>
      <c r="AF12" s="3" t="s">
        <v>1794</v>
      </c>
      <c r="AG12" s="160">
        <v>101</v>
      </c>
      <c r="AH12" s="172">
        <v>1.8938683667729234E-2</v>
      </c>
      <c r="AI12" s="3" t="s">
        <v>1805</v>
      </c>
      <c r="AJ12" s="160">
        <v>93</v>
      </c>
      <c r="AK12" s="172">
        <v>1.7438589911869491E-2</v>
      </c>
      <c r="AL12" s="3" t="s">
        <v>1809</v>
      </c>
      <c r="AM12" s="160">
        <v>83</v>
      </c>
      <c r="AN12" s="172">
        <v>1.5563472717044816E-2</v>
      </c>
      <c r="AO12" s="3" t="s">
        <v>1841</v>
      </c>
      <c r="AP12" s="160">
        <v>80</v>
      </c>
      <c r="AQ12" s="172">
        <v>1.5000937558597412E-2</v>
      </c>
      <c r="AR12" s="3" t="s">
        <v>1801</v>
      </c>
      <c r="AS12" s="160">
        <v>78</v>
      </c>
      <c r="AT12" s="172">
        <v>1.4625914119632478E-2</v>
      </c>
      <c r="AU12" s="3" t="s">
        <v>1847</v>
      </c>
      <c r="AV12" s="160">
        <v>76</v>
      </c>
      <c r="AW12" s="172">
        <v>1.4250890680667542E-2</v>
      </c>
    </row>
    <row r="13" spans="1:52" x14ac:dyDescent="0.25">
      <c r="A13" s="2" t="s">
        <v>721</v>
      </c>
      <c r="B13" s="2">
        <v>53</v>
      </c>
      <c r="C13" s="3" t="s">
        <v>1524</v>
      </c>
      <c r="D13" s="2" t="s">
        <v>1553</v>
      </c>
      <c r="E13" s="3" t="s">
        <v>1924</v>
      </c>
      <c r="F13" s="160">
        <v>404</v>
      </c>
      <c r="G13" s="172">
        <v>0.10037267080745342</v>
      </c>
      <c r="H13" s="3" t="s">
        <v>1836</v>
      </c>
      <c r="I13" s="160">
        <v>350</v>
      </c>
      <c r="J13" s="172">
        <v>8.6956521739130432E-2</v>
      </c>
      <c r="K13" s="3" t="s">
        <v>1859</v>
      </c>
      <c r="L13" s="160">
        <v>320</v>
      </c>
      <c r="M13" s="172">
        <v>7.9503105590062115E-2</v>
      </c>
      <c r="N13" s="3" t="s">
        <v>1848</v>
      </c>
      <c r="O13" s="160">
        <v>176</v>
      </c>
      <c r="P13" s="172">
        <v>4.372670807453416E-2</v>
      </c>
      <c r="Q13" s="3" t="s">
        <v>1897</v>
      </c>
      <c r="R13" s="160">
        <v>164</v>
      </c>
      <c r="S13" s="172">
        <v>4.0745341614906831E-2</v>
      </c>
      <c r="T13" s="3" t="s">
        <v>2193</v>
      </c>
      <c r="U13" s="160">
        <v>142</v>
      </c>
      <c r="V13" s="172">
        <v>3.5279503105590061E-2</v>
      </c>
      <c r="W13" s="3" t="s">
        <v>1801</v>
      </c>
      <c r="X13" s="160">
        <v>99</v>
      </c>
      <c r="Y13" s="172">
        <v>2.4596273291925465E-2</v>
      </c>
      <c r="Z13" s="3" t="s">
        <v>1809</v>
      </c>
      <c r="AA13" s="160">
        <v>98</v>
      </c>
      <c r="AB13" s="172">
        <v>2.4347826086956521E-2</v>
      </c>
      <c r="AC13" s="3" t="s">
        <v>1839</v>
      </c>
      <c r="AD13" s="160">
        <v>88</v>
      </c>
      <c r="AE13" s="172">
        <v>2.186335403726708E-2</v>
      </c>
      <c r="AF13" s="3" t="s">
        <v>1805</v>
      </c>
      <c r="AG13" s="160">
        <v>82</v>
      </c>
      <c r="AH13" s="172">
        <v>2.0372670807453416E-2</v>
      </c>
      <c r="AI13" s="3" t="s">
        <v>1794</v>
      </c>
      <c r="AJ13" s="160">
        <v>77</v>
      </c>
      <c r="AK13" s="172">
        <v>1.9130434782608695E-2</v>
      </c>
      <c r="AL13" s="3" t="s">
        <v>2322</v>
      </c>
      <c r="AM13" s="160">
        <v>74</v>
      </c>
      <c r="AN13" s="172">
        <v>1.8385093167701864E-2</v>
      </c>
      <c r="AO13" s="3" t="s">
        <v>1818</v>
      </c>
      <c r="AP13" s="160">
        <v>73</v>
      </c>
      <c r="AQ13" s="172">
        <v>1.8136645962732918E-2</v>
      </c>
      <c r="AR13" s="3" t="s">
        <v>928</v>
      </c>
      <c r="AS13" s="160">
        <v>67</v>
      </c>
      <c r="AT13" s="172">
        <v>1.6645962732919253E-2</v>
      </c>
      <c r="AU13" s="3" t="s">
        <v>1885</v>
      </c>
      <c r="AV13" s="160">
        <v>65</v>
      </c>
      <c r="AW13" s="172">
        <v>1.6149068322981366E-2</v>
      </c>
    </row>
    <row r="14" spans="1:52" x14ac:dyDescent="0.25">
      <c r="A14" s="2" t="s">
        <v>722</v>
      </c>
      <c r="B14" s="2">
        <v>79</v>
      </c>
      <c r="C14" s="3" t="s">
        <v>1524</v>
      </c>
      <c r="D14" s="2" t="s">
        <v>1520</v>
      </c>
      <c r="E14" s="3" t="s">
        <v>1924</v>
      </c>
      <c r="F14" s="160">
        <v>1103</v>
      </c>
      <c r="G14" s="172">
        <v>9.5094404690059489E-2</v>
      </c>
      <c r="H14" s="3" t="s">
        <v>1872</v>
      </c>
      <c r="I14" s="160">
        <v>914</v>
      </c>
      <c r="J14" s="172">
        <v>7.879989654280542E-2</v>
      </c>
      <c r="K14" s="3" t="s">
        <v>1932</v>
      </c>
      <c r="L14" s="160">
        <v>672</v>
      </c>
      <c r="M14" s="172">
        <v>5.7936028968014482E-2</v>
      </c>
      <c r="N14" s="3" t="s">
        <v>1859</v>
      </c>
      <c r="O14" s="160">
        <v>569</v>
      </c>
      <c r="P14" s="172">
        <v>4.9055953099405122E-2</v>
      </c>
      <c r="Q14" s="3" t="s">
        <v>1836</v>
      </c>
      <c r="R14" s="160">
        <v>420</v>
      </c>
      <c r="S14" s="172">
        <v>3.6210018105009054E-2</v>
      </c>
      <c r="T14" s="3" t="s">
        <v>1802</v>
      </c>
      <c r="U14" s="160">
        <v>292</v>
      </c>
      <c r="V14" s="172">
        <v>2.5174584015863435E-2</v>
      </c>
      <c r="W14" s="3" t="s">
        <v>1789</v>
      </c>
      <c r="X14" s="160">
        <v>255</v>
      </c>
      <c r="Y14" s="172">
        <v>2.1984653849469783E-2</v>
      </c>
      <c r="Z14" s="3" t="s">
        <v>2193</v>
      </c>
      <c r="AA14" s="160">
        <v>219</v>
      </c>
      <c r="AB14" s="172">
        <v>1.8880938011897577E-2</v>
      </c>
      <c r="AC14" s="3" t="s">
        <v>1850</v>
      </c>
      <c r="AD14" s="160">
        <v>217</v>
      </c>
      <c r="AE14" s="172">
        <v>1.8708509354254676E-2</v>
      </c>
      <c r="AF14" s="3" t="s">
        <v>1921</v>
      </c>
      <c r="AG14" s="160">
        <v>196</v>
      </c>
      <c r="AH14" s="172">
        <v>1.6898008449004225E-2</v>
      </c>
      <c r="AI14" s="3" t="s">
        <v>1848</v>
      </c>
      <c r="AJ14" s="160">
        <v>196</v>
      </c>
      <c r="AK14" s="172">
        <v>1.6898008449004225E-2</v>
      </c>
      <c r="AL14" s="3" t="s">
        <v>1953</v>
      </c>
      <c r="AM14" s="160">
        <v>191</v>
      </c>
      <c r="AN14" s="172">
        <v>1.6466936804896973E-2</v>
      </c>
      <c r="AO14" s="3" t="s">
        <v>1794</v>
      </c>
      <c r="AP14" s="160">
        <v>181</v>
      </c>
      <c r="AQ14" s="172">
        <v>1.5604793516682473E-2</v>
      </c>
      <c r="AR14" s="3" t="s">
        <v>1809</v>
      </c>
      <c r="AS14" s="160">
        <v>180</v>
      </c>
      <c r="AT14" s="172">
        <v>1.5518579187861023E-2</v>
      </c>
      <c r="AU14" s="3" t="s">
        <v>1839</v>
      </c>
      <c r="AV14" s="160">
        <v>167</v>
      </c>
      <c r="AW14" s="172">
        <v>1.439779291318217E-2</v>
      </c>
    </row>
    <row r="15" spans="1:52" x14ac:dyDescent="0.25">
      <c r="A15" s="2" t="s">
        <v>723</v>
      </c>
      <c r="B15" s="2">
        <v>8702</v>
      </c>
      <c r="C15" s="3" t="s">
        <v>1524</v>
      </c>
      <c r="D15" s="2" t="s">
        <v>1560</v>
      </c>
      <c r="E15" s="3" t="s">
        <v>1872</v>
      </c>
      <c r="F15" s="160">
        <v>4126</v>
      </c>
      <c r="G15" s="172">
        <v>0.1162581008734855</v>
      </c>
      <c r="H15" s="3" t="s">
        <v>1932</v>
      </c>
      <c r="I15" s="160">
        <v>3028</v>
      </c>
      <c r="J15" s="172">
        <v>8.5319808396731478E-2</v>
      </c>
      <c r="K15" s="3" t="s">
        <v>1802</v>
      </c>
      <c r="L15" s="160">
        <v>1683</v>
      </c>
      <c r="M15" s="172">
        <v>4.7421808960270498E-2</v>
      </c>
      <c r="N15" s="3" t="s">
        <v>1924</v>
      </c>
      <c r="O15" s="160">
        <v>797</v>
      </c>
      <c r="P15" s="172">
        <v>2.245703014933784E-2</v>
      </c>
      <c r="Q15" s="3" t="s">
        <v>1836</v>
      </c>
      <c r="R15" s="160">
        <v>795</v>
      </c>
      <c r="S15" s="172">
        <v>2.2400676246830092E-2</v>
      </c>
      <c r="T15" s="3" t="s">
        <v>1859</v>
      </c>
      <c r="U15" s="160">
        <v>603</v>
      </c>
      <c r="V15" s="172">
        <v>1.699070160608622E-2</v>
      </c>
      <c r="W15" s="3" t="s">
        <v>1906</v>
      </c>
      <c r="X15" s="160">
        <v>568</v>
      </c>
      <c r="Y15" s="172">
        <v>1.600450831220062E-2</v>
      </c>
      <c r="Z15" s="3" t="s">
        <v>1841</v>
      </c>
      <c r="AA15" s="160">
        <v>525</v>
      </c>
      <c r="AB15" s="172">
        <v>1.4792899408284023E-2</v>
      </c>
      <c r="AC15" s="3" t="s">
        <v>1861</v>
      </c>
      <c r="AD15" s="160">
        <v>511</v>
      </c>
      <c r="AE15" s="172">
        <v>1.4398422090729782E-2</v>
      </c>
      <c r="AF15" s="3" t="s">
        <v>964</v>
      </c>
      <c r="AG15" s="160">
        <v>434</v>
      </c>
      <c r="AH15" s="172">
        <v>1.2228796844181459E-2</v>
      </c>
      <c r="AI15" s="3" t="s">
        <v>2036</v>
      </c>
      <c r="AJ15" s="160">
        <v>410</v>
      </c>
      <c r="AK15" s="172">
        <v>1.1552550014088475E-2</v>
      </c>
      <c r="AL15" s="3" t="s">
        <v>2193</v>
      </c>
      <c r="AM15" s="160">
        <v>370</v>
      </c>
      <c r="AN15" s="172">
        <v>1.0425471963933503E-2</v>
      </c>
      <c r="AO15" s="3" t="s">
        <v>2402</v>
      </c>
      <c r="AP15" s="160">
        <v>352</v>
      </c>
      <c r="AQ15" s="172">
        <v>9.9182868413637652E-3</v>
      </c>
      <c r="AR15" s="3" t="s">
        <v>1885</v>
      </c>
      <c r="AS15" s="160">
        <v>351</v>
      </c>
      <c r="AT15" s="172">
        <v>9.8901098901098897E-3</v>
      </c>
      <c r="AU15" s="3" t="s">
        <v>1824</v>
      </c>
      <c r="AV15" s="160">
        <v>340</v>
      </c>
      <c r="AW15" s="172">
        <v>9.5801634263172723E-3</v>
      </c>
    </row>
    <row r="16" spans="1:52" x14ac:dyDescent="0.25">
      <c r="A16" s="2" t="s">
        <v>724</v>
      </c>
      <c r="B16" s="2">
        <v>46</v>
      </c>
      <c r="C16" s="3" t="s">
        <v>1568</v>
      </c>
      <c r="D16" s="2" t="s">
        <v>1565</v>
      </c>
      <c r="E16" s="3" t="s">
        <v>945</v>
      </c>
      <c r="F16" s="160">
        <v>493</v>
      </c>
      <c r="G16" s="172">
        <v>3.7230025675879776E-2</v>
      </c>
      <c r="H16" s="3" t="s">
        <v>964</v>
      </c>
      <c r="I16" s="160">
        <v>425</v>
      </c>
      <c r="J16" s="172">
        <v>3.2094849720586016E-2</v>
      </c>
      <c r="K16" s="3" t="s">
        <v>1859</v>
      </c>
      <c r="L16" s="160">
        <v>402</v>
      </c>
      <c r="M16" s="172">
        <v>3.035795197100136E-2</v>
      </c>
      <c r="N16" s="3" t="s">
        <v>1808</v>
      </c>
      <c r="O16" s="160">
        <v>342</v>
      </c>
      <c r="P16" s="172">
        <v>2.5826914363389217E-2</v>
      </c>
      <c r="Q16" s="3" t="s">
        <v>2009</v>
      </c>
      <c r="R16" s="160">
        <v>328</v>
      </c>
      <c r="S16" s="172">
        <v>2.4769672254946383E-2</v>
      </c>
      <c r="T16" s="3" t="s">
        <v>1921</v>
      </c>
      <c r="U16" s="160">
        <v>321</v>
      </c>
      <c r="V16" s="172">
        <v>2.4241051200724967E-2</v>
      </c>
      <c r="W16" s="3" t="s">
        <v>977</v>
      </c>
      <c r="X16" s="160">
        <v>298</v>
      </c>
      <c r="Y16" s="172">
        <v>2.2504153451140312E-2</v>
      </c>
      <c r="Z16" s="3" t="s">
        <v>1933</v>
      </c>
      <c r="AA16" s="160">
        <v>289</v>
      </c>
      <c r="AB16" s="172">
        <v>2.182449780999849E-2</v>
      </c>
      <c r="AC16" s="3" t="s">
        <v>1885</v>
      </c>
      <c r="AD16" s="160">
        <v>256</v>
      </c>
      <c r="AE16" s="172">
        <v>1.9332427125811812E-2</v>
      </c>
      <c r="AF16" s="3" t="s">
        <v>1812</v>
      </c>
      <c r="AG16" s="160">
        <v>250</v>
      </c>
      <c r="AH16" s="172">
        <v>1.8879323365050597E-2</v>
      </c>
      <c r="AI16" s="3" t="s">
        <v>1852</v>
      </c>
      <c r="AJ16" s="160">
        <v>240</v>
      </c>
      <c r="AK16" s="172">
        <v>1.8124150430448571E-2</v>
      </c>
      <c r="AL16" s="3" t="s">
        <v>2092</v>
      </c>
      <c r="AM16" s="160">
        <v>239</v>
      </c>
      <c r="AN16" s="172">
        <v>1.804863313698837E-2</v>
      </c>
      <c r="AO16" s="3" t="s">
        <v>2028</v>
      </c>
      <c r="AP16" s="160">
        <v>237</v>
      </c>
      <c r="AQ16" s="172">
        <v>1.7897598550067964E-2</v>
      </c>
      <c r="AR16" s="3" t="s">
        <v>2318</v>
      </c>
      <c r="AS16" s="160">
        <v>202</v>
      </c>
      <c r="AT16" s="172">
        <v>1.5254493278960881E-2</v>
      </c>
      <c r="AU16" s="3" t="s">
        <v>2122</v>
      </c>
      <c r="AV16" s="160">
        <v>201</v>
      </c>
      <c r="AW16" s="172">
        <v>1.517897598550068E-2</v>
      </c>
    </row>
    <row r="17" spans="1:52" x14ac:dyDescent="0.25">
      <c r="A17" s="2" t="s">
        <v>725</v>
      </c>
      <c r="B17" s="2">
        <v>3107</v>
      </c>
      <c r="C17" s="3" t="s">
        <v>1571</v>
      </c>
      <c r="D17" s="2" t="s">
        <v>1560</v>
      </c>
      <c r="E17" s="3" t="s">
        <v>1872</v>
      </c>
      <c r="F17" s="160">
        <v>2234</v>
      </c>
      <c r="G17" s="172">
        <v>9.4309354947652815E-2</v>
      </c>
      <c r="H17" s="3" t="s">
        <v>1932</v>
      </c>
      <c r="I17" s="160">
        <v>1713</v>
      </c>
      <c r="J17" s="172">
        <v>7.2315096251266461E-2</v>
      </c>
      <c r="K17" s="3" t="s">
        <v>1802</v>
      </c>
      <c r="L17" s="160">
        <v>987</v>
      </c>
      <c r="M17" s="172">
        <v>4.1666666666666664E-2</v>
      </c>
      <c r="N17" s="3" t="s">
        <v>1836</v>
      </c>
      <c r="O17" s="160">
        <v>846</v>
      </c>
      <c r="P17" s="172">
        <v>3.5714285714285712E-2</v>
      </c>
      <c r="Q17" s="3" t="s">
        <v>1924</v>
      </c>
      <c r="R17" s="160">
        <v>675</v>
      </c>
      <c r="S17" s="172">
        <v>2.8495440729483283E-2</v>
      </c>
      <c r="T17" s="3" t="s">
        <v>1859</v>
      </c>
      <c r="U17" s="160">
        <v>629</v>
      </c>
      <c r="V17" s="172">
        <v>2.655352921310368E-2</v>
      </c>
      <c r="W17" s="3" t="s">
        <v>1920</v>
      </c>
      <c r="X17" s="160">
        <v>353</v>
      </c>
      <c r="Y17" s="172">
        <v>1.4902060114826072E-2</v>
      </c>
      <c r="Z17" s="3" t="s">
        <v>1841</v>
      </c>
      <c r="AA17" s="160">
        <v>336</v>
      </c>
      <c r="AB17" s="172">
        <v>1.4184397163120567E-2</v>
      </c>
      <c r="AC17" s="3" t="s">
        <v>1929</v>
      </c>
      <c r="AD17" s="160">
        <v>313</v>
      </c>
      <c r="AE17" s="172">
        <v>1.3213441404930767E-2</v>
      </c>
      <c r="AF17" s="3" t="s">
        <v>945</v>
      </c>
      <c r="AG17" s="160">
        <v>292</v>
      </c>
      <c r="AH17" s="172">
        <v>1.232691658223573E-2</v>
      </c>
      <c r="AI17" s="3" t="s">
        <v>2193</v>
      </c>
      <c r="AJ17" s="160">
        <v>292</v>
      </c>
      <c r="AK17" s="172">
        <v>1.232691658223573E-2</v>
      </c>
      <c r="AL17" s="3" t="s">
        <v>1797</v>
      </c>
      <c r="AM17" s="160">
        <v>286</v>
      </c>
      <c r="AN17" s="172">
        <v>1.2073623775751436E-2</v>
      </c>
      <c r="AO17" s="3" t="s">
        <v>1809</v>
      </c>
      <c r="AP17" s="160">
        <v>270</v>
      </c>
      <c r="AQ17" s="172">
        <v>1.1398176291793313E-2</v>
      </c>
      <c r="AR17" s="3" t="s">
        <v>1801</v>
      </c>
      <c r="AS17" s="160">
        <v>262</v>
      </c>
      <c r="AT17" s="172">
        <v>1.1060452549814252E-2</v>
      </c>
      <c r="AU17" s="3" t="s">
        <v>2259</v>
      </c>
      <c r="AV17" s="160">
        <v>250</v>
      </c>
      <c r="AW17" s="172">
        <v>1.055386693684566E-2</v>
      </c>
    </row>
    <row r="18" spans="1:52" x14ac:dyDescent="0.25">
      <c r="A18" s="2" t="s">
        <v>726</v>
      </c>
      <c r="B18" s="2">
        <v>59</v>
      </c>
      <c r="C18" s="3" t="s">
        <v>1573</v>
      </c>
      <c r="D18" s="2" t="s">
        <v>1553</v>
      </c>
      <c r="E18" s="3" t="s">
        <v>1789</v>
      </c>
      <c r="F18" s="160">
        <v>506</v>
      </c>
      <c r="G18" s="172">
        <v>6.564608199273482E-2</v>
      </c>
      <c r="H18" s="3" t="s">
        <v>1859</v>
      </c>
      <c r="I18" s="160">
        <v>464</v>
      </c>
      <c r="J18" s="172">
        <v>6.0197197716658019E-2</v>
      </c>
      <c r="K18" s="3" t="s">
        <v>1836</v>
      </c>
      <c r="L18" s="160">
        <v>417</v>
      </c>
      <c r="M18" s="172">
        <v>5.4099636741048264E-2</v>
      </c>
      <c r="N18" s="3" t="s">
        <v>1924</v>
      </c>
      <c r="O18" s="160">
        <v>351</v>
      </c>
      <c r="P18" s="172">
        <v>4.5537104307213284E-2</v>
      </c>
      <c r="Q18" s="3" t="s">
        <v>1920</v>
      </c>
      <c r="R18" s="160">
        <v>200</v>
      </c>
      <c r="S18" s="172">
        <v>2.5947067981318111E-2</v>
      </c>
      <c r="T18" s="3" t="s">
        <v>1848</v>
      </c>
      <c r="U18" s="160">
        <v>164</v>
      </c>
      <c r="V18" s="172">
        <v>2.1276595744680851E-2</v>
      </c>
      <c r="W18" s="3" t="s">
        <v>2193</v>
      </c>
      <c r="X18" s="160">
        <v>160</v>
      </c>
      <c r="Y18" s="172">
        <v>2.0757654385054489E-2</v>
      </c>
      <c r="Z18" s="3" t="s">
        <v>1850</v>
      </c>
      <c r="AA18" s="160">
        <v>159</v>
      </c>
      <c r="AB18" s="172">
        <v>2.0627919045147897E-2</v>
      </c>
      <c r="AC18" s="3" t="s">
        <v>1875</v>
      </c>
      <c r="AD18" s="160">
        <v>133</v>
      </c>
      <c r="AE18" s="172">
        <v>1.7254800207576543E-2</v>
      </c>
      <c r="AF18" s="3" t="s">
        <v>2201</v>
      </c>
      <c r="AG18" s="160">
        <v>127</v>
      </c>
      <c r="AH18" s="172">
        <v>1.6476388168136999E-2</v>
      </c>
      <c r="AI18" s="3" t="s">
        <v>1885</v>
      </c>
      <c r="AJ18" s="160">
        <v>124</v>
      </c>
      <c r="AK18" s="172">
        <v>1.6087182148417228E-2</v>
      </c>
      <c r="AL18" s="3" t="s">
        <v>1817</v>
      </c>
      <c r="AM18" s="160">
        <v>124</v>
      </c>
      <c r="AN18" s="172">
        <v>1.6087182148417228E-2</v>
      </c>
      <c r="AO18" s="3" t="s">
        <v>1839</v>
      </c>
      <c r="AP18" s="160">
        <v>120</v>
      </c>
      <c r="AQ18" s="172">
        <v>1.5568240788790867E-2</v>
      </c>
      <c r="AR18" s="3" t="s">
        <v>1897</v>
      </c>
      <c r="AS18" s="160">
        <v>119</v>
      </c>
      <c r="AT18" s="172">
        <v>1.5438505448884277E-2</v>
      </c>
      <c r="AU18" s="3" t="s">
        <v>1794</v>
      </c>
      <c r="AV18" s="160">
        <v>118</v>
      </c>
      <c r="AW18" s="172">
        <v>1.5308770108977686E-2</v>
      </c>
    </row>
    <row r="19" spans="1:52" x14ac:dyDescent="0.25">
      <c r="A19" s="2" t="s">
        <v>727</v>
      </c>
      <c r="B19" s="2">
        <v>22</v>
      </c>
      <c r="C19" s="3" t="s">
        <v>1573</v>
      </c>
      <c r="D19" s="2" t="s">
        <v>1560</v>
      </c>
      <c r="E19" s="3" t="s">
        <v>1872</v>
      </c>
      <c r="F19" s="160">
        <v>5784</v>
      </c>
      <c r="G19" s="172">
        <v>0.12249047013977128</v>
      </c>
      <c r="H19" s="3" t="s">
        <v>1932</v>
      </c>
      <c r="I19" s="160">
        <v>4454</v>
      </c>
      <c r="J19" s="172">
        <v>9.4324438797119867E-2</v>
      </c>
      <c r="K19" s="3" t="s">
        <v>1802</v>
      </c>
      <c r="L19" s="160">
        <v>2347</v>
      </c>
      <c r="M19" s="172">
        <v>4.970351545955104E-2</v>
      </c>
      <c r="N19" s="3" t="s">
        <v>1808</v>
      </c>
      <c r="O19" s="160">
        <v>897</v>
      </c>
      <c r="P19" s="172">
        <v>1.8996188055908515E-2</v>
      </c>
      <c r="Q19" s="3" t="s">
        <v>1859</v>
      </c>
      <c r="R19" s="160">
        <v>880</v>
      </c>
      <c r="S19" s="172">
        <v>1.8636171113934775E-2</v>
      </c>
      <c r="T19" s="3" t="s">
        <v>1861</v>
      </c>
      <c r="U19" s="160">
        <v>801</v>
      </c>
      <c r="V19" s="172">
        <v>1.6963151207115629E-2</v>
      </c>
      <c r="W19" s="3" t="s">
        <v>1836</v>
      </c>
      <c r="X19" s="160">
        <v>795</v>
      </c>
      <c r="Y19" s="172">
        <v>1.6836086404066072E-2</v>
      </c>
      <c r="Z19" s="3" t="s">
        <v>1906</v>
      </c>
      <c r="AA19" s="160">
        <v>653</v>
      </c>
      <c r="AB19" s="172">
        <v>1.3828886065226599E-2</v>
      </c>
      <c r="AC19" s="3" t="s">
        <v>1860</v>
      </c>
      <c r="AD19" s="160">
        <v>630</v>
      </c>
      <c r="AE19" s="172">
        <v>1.3341804320203304E-2</v>
      </c>
      <c r="AF19" s="3" t="s">
        <v>1819</v>
      </c>
      <c r="AG19" s="160">
        <v>625</v>
      </c>
      <c r="AH19" s="172">
        <v>1.3235916984328674E-2</v>
      </c>
      <c r="AI19" s="3" t="s">
        <v>964</v>
      </c>
      <c r="AJ19" s="160">
        <v>554</v>
      </c>
      <c r="AK19" s="172">
        <v>1.1732316814908937E-2</v>
      </c>
      <c r="AL19" s="3" t="s">
        <v>1924</v>
      </c>
      <c r="AM19" s="160">
        <v>521</v>
      </c>
      <c r="AN19" s="172">
        <v>1.1033460398136383E-2</v>
      </c>
      <c r="AO19" s="3" t="s">
        <v>2402</v>
      </c>
      <c r="AP19" s="160">
        <v>518</v>
      </c>
      <c r="AQ19" s="172">
        <v>1.0969927996611605E-2</v>
      </c>
      <c r="AR19" s="3" t="s">
        <v>1885</v>
      </c>
      <c r="AS19" s="160">
        <v>446</v>
      </c>
      <c r="AT19" s="172">
        <v>9.4451503600169427E-3</v>
      </c>
      <c r="AU19" s="3" t="s">
        <v>1839</v>
      </c>
      <c r="AV19" s="160">
        <v>446</v>
      </c>
      <c r="AW19" s="172">
        <v>9.4451503600169427E-3</v>
      </c>
    </row>
    <row r="20" spans="1:52" x14ac:dyDescent="0.25">
      <c r="A20" s="2" t="s">
        <v>728</v>
      </c>
      <c r="B20" s="2">
        <v>3108</v>
      </c>
      <c r="C20" s="3" t="s">
        <v>728</v>
      </c>
      <c r="D20" s="2" t="s">
        <v>1538</v>
      </c>
      <c r="E20" s="3" t="s">
        <v>1872</v>
      </c>
      <c r="F20" s="160">
        <v>1047</v>
      </c>
      <c r="G20" s="172">
        <v>0.11664438502673796</v>
      </c>
      <c r="H20" s="3" t="s">
        <v>1932</v>
      </c>
      <c r="I20" s="160">
        <v>754</v>
      </c>
      <c r="J20" s="172">
        <v>8.4001782531194294E-2</v>
      </c>
      <c r="K20" s="3" t="s">
        <v>1855</v>
      </c>
      <c r="L20" s="160">
        <v>390</v>
      </c>
      <c r="M20" s="172">
        <v>4.3449197860962567E-2</v>
      </c>
      <c r="N20" s="3" t="s">
        <v>1859</v>
      </c>
      <c r="O20" s="160">
        <v>379</v>
      </c>
      <c r="P20" s="172">
        <v>4.2223707664884133E-2</v>
      </c>
      <c r="Q20" s="3" t="s">
        <v>918</v>
      </c>
      <c r="R20" s="160">
        <v>369</v>
      </c>
      <c r="S20" s="172">
        <v>4.1109625668449196E-2</v>
      </c>
      <c r="T20" s="3" t="s">
        <v>1802</v>
      </c>
      <c r="U20" s="160">
        <v>360</v>
      </c>
      <c r="V20" s="172">
        <v>4.0106951871657755E-2</v>
      </c>
      <c r="W20" s="3" t="s">
        <v>1924</v>
      </c>
      <c r="X20" s="160">
        <v>306</v>
      </c>
      <c r="Y20" s="172">
        <v>3.4090909090909088E-2</v>
      </c>
      <c r="Z20" s="3" t="s">
        <v>1836</v>
      </c>
      <c r="AA20" s="160">
        <v>299</v>
      </c>
      <c r="AB20" s="172">
        <v>3.3311051693404634E-2</v>
      </c>
      <c r="AC20" s="3" t="s">
        <v>1789</v>
      </c>
      <c r="AD20" s="160">
        <v>273</v>
      </c>
      <c r="AE20" s="172">
        <v>3.0414438502673797E-2</v>
      </c>
      <c r="AF20" s="3" t="s">
        <v>1790</v>
      </c>
      <c r="AG20" s="160">
        <v>272</v>
      </c>
      <c r="AH20" s="172">
        <v>3.0303030303030304E-2</v>
      </c>
      <c r="AI20" s="3" t="s">
        <v>2349</v>
      </c>
      <c r="AJ20" s="160">
        <v>219</v>
      </c>
      <c r="AK20" s="172">
        <v>2.4398395721925134E-2</v>
      </c>
      <c r="AL20" s="3" t="s">
        <v>1805</v>
      </c>
      <c r="AM20" s="160">
        <v>153</v>
      </c>
      <c r="AN20" s="172">
        <v>1.7045454545454544E-2</v>
      </c>
      <c r="AO20" s="3" t="s">
        <v>1817</v>
      </c>
      <c r="AP20" s="160">
        <v>129</v>
      </c>
      <c r="AQ20" s="172">
        <v>1.4371657754010695E-2</v>
      </c>
      <c r="AR20" s="3" t="s">
        <v>928</v>
      </c>
      <c r="AS20" s="160">
        <v>127</v>
      </c>
      <c r="AT20" s="172">
        <v>1.4148841354723708E-2</v>
      </c>
      <c r="AU20" s="3" t="s">
        <v>1815</v>
      </c>
      <c r="AV20" s="160">
        <v>115</v>
      </c>
      <c r="AW20" s="172">
        <v>1.2811942959001782E-2</v>
      </c>
    </row>
    <row r="21" spans="1:52" x14ac:dyDescent="0.25">
      <c r="A21" s="2" t="s">
        <v>729</v>
      </c>
      <c r="B21" s="2">
        <v>39</v>
      </c>
      <c r="C21" s="3" t="s">
        <v>1581</v>
      </c>
      <c r="D21" s="2" t="s">
        <v>1520</v>
      </c>
      <c r="E21" s="3" t="s">
        <v>1924</v>
      </c>
      <c r="F21" s="160">
        <v>1943</v>
      </c>
      <c r="G21" s="172">
        <v>0.11548291233283804</v>
      </c>
      <c r="H21" s="3" t="s">
        <v>1872</v>
      </c>
      <c r="I21" s="160">
        <v>918</v>
      </c>
      <c r="J21" s="172">
        <v>5.4561664190193163E-2</v>
      </c>
      <c r="K21" s="3" t="s">
        <v>1932</v>
      </c>
      <c r="L21" s="160">
        <v>621</v>
      </c>
      <c r="M21" s="172">
        <v>3.6909361069836555E-2</v>
      </c>
      <c r="N21" s="3" t="s">
        <v>1836</v>
      </c>
      <c r="O21" s="160">
        <v>599</v>
      </c>
      <c r="P21" s="172">
        <v>3.5601783060921245E-2</v>
      </c>
      <c r="Q21" s="3" t="s">
        <v>1859</v>
      </c>
      <c r="R21" s="160">
        <v>468</v>
      </c>
      <c r="S21" s="172">
        <v>2.7815750371471024E-2</v>
      </c>
      <c r="T21" s="3" t="s">
        <v>1848</v>
      </c>
      <c r="U21" s="160">
        <v>390</v>
      </c>
      <c r="V21" s="172">
        <v>2.3179791976225855E-2</v>
      </c>
      <c r="W21" s="3" t="s">
        <v>1802</v>
      </c>
      <c r="X21" s="160">
        <v>347</v>
      </c>
      <c r="Y21" s="172">
        <v>2.0624071322436849E-2</v>
      </c>
      <c r="Z21" s="3" t="s">
        <v>1809</v>
      </c>
      <c r="AA21" s="160">
        <v>345</v>
      </c>
      <c r="AB21" s="172">
        <v>2.050520059435364E-2</v>
      </c>
      <c r="AC21" s="3" t="s">
        <v>1906</v>
      </c>
      <c r="AD21" s="160">
        <v>314</v>
      </c>
      <c r="AE21" s="172">
        <v>1.8662704309063895E-2</v>
      </c>
      <c r="AF21" s="3" t="s">
        <v>1794</v>
      </c>
      <c r="AG21" s="160">
        <v>310</v>
      </c>
      <c r="AH21" s="172">
        <v>1.8424962852897474E-2</v>
      </c>
      <c r="AI21" s="3" t="s">
        <v>1921</v>
      </c>
      <c r="AJ21" s="160">
        <v>307</v>
      </c>
      <c r="AK21" s="172">
        <v>1.824665676077266E-2</v>
      </c>
      <c r="AL21" s="3" t="s">
        <v>1855</v>
      </c>
      <c r="AM21" s="160">
        <v>301</v>
      </c>
      <c r="AN21" s="172">
        <v>1.7890044576523031E-2</v>
      </c>
      <c r="AO21" s="3" t="s">
        <v>2193</v>
      </c>
      <c r="AP21" s="160">
        <v>300</v>
      </c>
      <c r="AQ21" s="172">
        <v>1.7830609212481426E-2</v>
      </c>
      <c r="AR21" s="3" t="s">
        <v>1905</v>
      </c>
      <c r="AS21" s="160">
        <v>291</v>
      </c>
      <c r="AT21" s="172">
        <v>1.7295690936106983E-2</v>
      </c>
      <c r="AU21" s="3" t="s">
        <v>1897</v>
      </c>
      <c r="AV21" s="160">
        <v>272</v>
      </c>
      <c r="AW21" s="172">
        <v>1.6166419019316494E-2</v>
      </c>
    </row>
    <row r="22" spans="1:52" x14ac:dyDescent="0.25">
      <c r="A22" s="2" t="s">
        <v>869</v>
      </c>
      <c r="B22" s="2">
        <v>50</v>
      </c>
      <c r="C22" s="3" t="s">
        <v>1573</v>
      </c>
      <c r="D22" s="2" t="s">
        <v>1520</v>
      </c>
      <c r="E22" s="3" t="s">
        <v>1872</v>
      </c>
      <c r="F22" s="160">
        <v>536</v>
      </c>
      <c r="G22" s="172">
        <v>8.4944532488114108E-2</v>
      </c>
      <c r="H22" s="3" t="s">
        <v>1932</v>
      </c>
      <c r="I22" s="160">
        <v>399</v>
      </c>
      <c r="J22" s="172">
        <v>6.3232963549920765E-2</v>
      </c>
      <c r="K22" s="3" t="s">
        <v>1924</v>
      </c>
      <c r="L22" s="160">
        <v>385</v>
      </c>
      <c r="M22" s="172">
        <v>6.1014263074484945E-2</v>
      </c>
      <c r="N22" s="3" t="s">
        <v>1836</v>
      </c>
      <c r="O22" s="160">
        <v>339</v>
      </c>
      <c r="P22" s="172">
        <v>5.3724247226624403E-2</v>
      </c>
      <c r="Q22" s="3" t="s">
        <v>1859</v>
      </c>
      <c r="R22" s="160">
        <v>258</v>
      </c>
      <c r="S22" s="172">
        <v>4.0887480190174325E-2</v>
      </c>
      <c r="T22" s="3" t="s">
        <v>1855</v>
      </c>
      <c r="U22" s="160">
        <v>226</v>
      </c>
      <c r="V22" s="172">
        <v>3.5816164817749602E-2</v>
      </c>
      <c r="W22" s="3" t="s">
        <v>1802</v>
      </c>
      <c r="X22" s="160">
        <v>167</v>
      </c>
      <c r="Y22" s="172">
        <v>2.6465927099841521E-2</v>
      </c>
      <c r="Z22" s="3" t="s">
        <v>1839</v>
      </c>
      <c r="AA22" s="160">
        <v>132</v>
      </c>
      <c r="AB22" s="172">
        <v>2.0919175911251982E-2</v>
      </c>
      <c r="AC22" s="3" t="s">
        <v>1850</v>
      </c>
      <c r="AD22" s="160">
        <v>132</v>
      </c>
      <c r="AE22" s="172">
        <v>2.0919175911251982E-2</v>
      </c>
      <c r="AF22" s="3" t="s">
        <v>2193</v>
      </c>
      <c r="AG22" s="160">
        <v>121</v>
      </c>
      <c r="AH22" s="172">
        <v>1.9175911251980982E-2</v>
      </c>
      <c r="AI22" s="3" t="s">
        <v>1805</v>
      </c>
      <c r="AJ22" s="160">
        <v>119</v>
      </c>
      <c r="AK22" s="172">
        <v>1.8858954041204436E-2</v>
      </c>
      <c r="AL22" s="3" t="s">
        <v>1809</v>
      </c>
      <c r="AM22" s="160">
        <v>116</v>
      </c>
      <c r="AN22" s="172">
        <v>1.838351822503962E-2</v>
      </c>
      <c r="AO22" s="3" t="s">
        <v>1794</v>
      </c>
      <c r="AP22" s="160">
        <v>112</v>
      </c>
      <c r="AQ22" s="172">
        <v>1.774960380348653E-2</v>
      </c>
      <c r="AR22" s="3" t="s">
        <v>1790</v>
      </c>
      <c r="AS22" s="160">
        <v>112</v>
      </c>
      <c r="AT22" s="172">
        <v>1.774960380348653E-2</v>
      </c>
      <c r="AU22" s="3" t="s">
        <v>1897</v>
      </c>
      <c r="AV22" s="160">
        <v>105</v>
      </c>
      <c r="AW22" s="172">
        <v>1.664025356576862E-2</v>
      </c>
    </row>
    <row r="23" spans="1:52" x14ac:dyDescent="0.25">
      <c r="A23" s="2" t="s">
        <v>731</v>
      </c>
      <c r="B23" s="2">
        <v>51</v>
      </c>
      <c r="C23" s="3" t="s">
        <v>1586</v>
      </c>
      <c r="D23" s="2" t="s">
        <v>1565</v>
      </c>
      <c r="E23" s="3" t="s">
        <v>964</v>
      </c>
      <c r="F23" s="160">
        <v>233</v>
      </c>
      <c r="G23" s="172">
        <v>0.17992277992277991</v>
      </c>
      <c r="H23" s="3" t="s">
        <v>1791</v>
      </c>
      <c r="I23" s="160">
        <v>72</v>
      </c>
      <c r="J23" s="172">
        <v>5.5598455598455596E-2</v>
      </c>
      <c r="K23" s="3" t="s">
        <v>1816</v>
      </c>
      <c r="L23" s="160">
        <v>61</v>
      </c>
      <c r="M23" s="172">
        <v>4.7104247104247106E-2</v>
      </c>
      <c r="N23" s="3" t="s">
        <v>2318</v>
      </c>
      <c r="O23" s="160">
        <v>59</v>
      </c>
      <c r="P23" s="172">
        <v>4.555984555984556E-2</v>
      </c>
      <c r="Q23" s="3" t="s">
        <v>1885</v>
      </c>
      <c r="R23" s="160">
        <v>53</v>
      </c>
      <c r="S23" s="172">
        <v>4.0926640926640924E-2</v>
      </c>
      <c r="T23" s="3" t="s">
        <v>1851</v>
      </c>
      <c r="U23" s="160">
        <v>44</v>
      </c>
      <c r="V23" s="172">
        <v>3.397683397683398E-2</v>
      </c>
      <c r="W23" s="3" t="s">
        <v>1870</v>
      </c>
      <c r="X23" s="160">
        <v>31</v>
      </c>
      <c r="Y23" s="172">
        <v>2.3938223938223938E-2</v>
      </c>
      <c r="Z23" s="3" t="s">
        <v>2193</v>
      </c>
      <c r="AA23" s="160">
        <v>31</v>
      </c>
      <c r="AB23" s="172">
        <v>2.3938223938223938E-2</v>
      </c>
      <c r="AC23" s="3" t="s">
        <v>1829</v>
      </c>
      <c r="AD23" s="160">
        <v>31</v>
      </c>
      <c r="AE23" s="172">
        <v>2.3938223938223938E-2</v>
      </c>
      <c r="AF23" s="3" t="s">
        <v>1859</v>
      </c>
      <c r="AG23" s="160">
        <v>30</v>
      </c>
      <c r="AH23" s="172">
        <v>2.3166023166023165E-2</v>
      </c>
      <c r="AI23" s="3" t="s">
        <v>1923</v>
      </c>
      <c r="AJ23" s="160">
        <v>27</v>
      </c>
      <c r="AK23" s="172">
        <v>2.084942084942085E-2</v>
      </c>
      <c r="AL23" s="3" t="s">
        <v>687</v>
      </c>
      <c r="AM23" s="160" t="s">
        <v>687</v>
      </c>
      <c r="AN23" s="172" t="s">
        <v>687</v>
      </c>
      <c r="AO23" s="3" t="s">
        <v>687</v>
      </c>
      <c r="AP23" s="160" t="s">
        <v>687</v>
      </c>
      <c r="AQ23" s="172" t="s">
        <v>687</v>
      </c>
      <c r="AR23" s="3" t="s">
        <v>687</v>
      </c>
      <c r="AS23" s="160" t="s">
        <v>687</v>
      </c>
      <c r="AT23" s="172" t="s">
        <v>687</v>
      </c>
      <c r="AU23" s="3" t="s">
        <v>687</v>
      </c>
      <c r="AV23" s="160" t="s">
        <v>687</v>
      </c>
      <c r="AW23" s="172" t="s">
        <v>687</v>
      </c>
    </row>
    <row r="24" spans="1:52" x14ac:dyDescent="0.25">
      <c r="A24" s="2" t="s">
        <v>732</v>
      </c>
      <c r="B24" s="2">
        <v>57</v>
      </c>
      <c r="C24" s="3" t="s">
        <v>1589</v>
      </c>
      <c r="D24" s="2" t="s">
        <v>1553</v>
      </c>
      <c r="E24" s="3" t="s">
        <v>1872</v>
      </c>
      <c r="F24" s="160">
        <v>1352</v>
      </c>
      <c r="G24" s="172">
        <v>0.15237236560351627</v>
      </c>
      <c r="H24" s="3" t="s">
        <v>1932</v>
      </c>
      <c r="I24" s="160">
        <v>937</v>
      </c>
      <c r="J24" s="172">
        <v>0.10560126225628311</v>
      </c>
      <c r="K24" s="3" t="s">
        <v>1802</v>
      </c>
      <c r="L24" s="160">
        <v>440</v>
      </c>
      <c r="M24" s="172">
        <v>4.9588639693452043E-2</v>
      </c>
      <c r="N24" s="3" t="s">
        <v>1924</v>
      </c>
      <c r="O24" s="160">
        <v>404</v>
      </c>
      <c r="P24" s="172">
        <v>4.5531387354896875E-2</v>
      </c>
      <c r="Q24" s="3" t="s">
        <v>1920</v>
      </c>
      <c r="R24" s="160">
        <v>403</v>
      </c>
      <c r="S24" s="172">
        <v>4.5418685901048125E-2</v>
      </c>
      <c r="T24" s="3" t="s">
        <v>1859</v>
      </c>
      <c r="U24" s="160">
        <v>304</v>
      </c>
      <c r="V24" s="172">
        <v>3.4261241970021415E-2</v>
      </c>
      <c r="W24" s="3" t="s">
        <v>1794</v>
      </c>
      <c r="X24" s="160">
        <v>216</v>
      </c>
      <c r="Y24" s="172">
        <v>2.4343514031331004E-2</v>
      </c>
      <c r="Z24" s="3" t="s">
        <v>1836</v>
      </c>
      <c r="AA24" s="160">
        <v>214</v>
      </c>
      <c r="AB24" s="172">
        <v>2.4118111123633493E-2</v>
      </c>
      <c r="AC24" s="3" t="s">
        <v>1789</v>
      </c>
      <c r="AD24" s="160">
        <v>174</v>
      </c>
      <c r="AE24" s="172">
        <v>1.9610052969683309E-2</v>
      </c>
      <c r="AF24" s="3" t="s">
        <v>1839</v>
      </c>
      <c r="AG24" s="160">
        <v>147</v>
      </c>
      <c r="AH24" s="172">
        <v>1.6567113715766933E-2</v>
      </c>
      <c r="AI24" s="3" t="s">
        <v>1850</v>
      </c>
      <c r="AJ24" s="160">
        <v>145</v>
      </c>
      <c r="AK24" s="172">
        <v>1.6341710808069423E-2</v>
      </c>
      <c r="AL24" s="3" t="s">
        <v>1790</v>
      </c>
      <c r="AM24" s="160">
        <v>135</v>
      </c>
      <c r="AN24" s="172">
        <v>1.5214696269581877E-2</v>
      </c>
      <c r="AO24" s="3" t="s">
        <v>1855</v>
      </c>
      <c r="AP24" s="160">
        <v>117</v>
      </c>
      <c r="AQ24" s="172">
        <v>1.3186070100304294E-2</v>
      </c>
      <c r="AR24" s="3" t="s">
        <v>1815</v>
      </c>
      <c r="AS24" s="160">
        <v>106</v>
      </c>
      <c r="AT24" s="172">
        <v>1.1946354107967993E-2</v>
      </c>
      <c r="AU24" s="3" t="s">
        <v>1818</v>
      </c>
      <c r="AV24" s="160">
        <v>105</v>
      </c>
      <c r="AW24" s="172">
        <v>1.1833652654119238E-2</v>
      </c>
    </row>
    <row r="25" spans="1:52" x14ac:dyDescent="0.25">
      <c r="A25" s="2" t="s">
        <v>733</v>
      </c>
      <c r="B25" s="2">
        <v>8</v>
      </c>
      <c r="C25" s="3" t="s">
        <v>1550</v>
      </c>
      <c r="D25" s="2" t="s">
        <v>1520</v>
      </c>
      <c r="E25" s="3" t="s">
        <v>1872</v>
      </c>
      <c r="F25" s="160">
        <v>148</v>
      </c>
      <c r="G25" s="172">
        <v>0.14424951267056529</v>
      </c>
      <c r="H25" s="3" t="s">
        <v>1932</v>
      </c>
      <c r="I25" s="160">
        <v>106</v>
      </c>
      <c r="J25" s="172">
        <v>0.10331384015594541</v>
      </c>
      <c r="K25" s="3" t="s">
        <v>1924</v>
      </c>
      <c r="L25" s="160">
        <v>70</v>
      </c>
      <c r="M25" s="172">
        <v>6.8226120857699801E-2</v>
      </c>
      <c r="N25" s="3" t="s">
        <v>1859</v>
      </c>
      <c r="O25" s="160">
        <v>54</v>
      </c>
      <c r="P25" s="172">
        <v>5.2631578947368418E-2</v>
      </c>
      <c r="Q25" s="3" t="s">
        <v>1836</v>
      </c>
      <c r="R25" s="160">
        <v>52</v>
      </c>
      <c r="S25" s="172">
        <v>5.0682261208576995E-2</v>
      </c>
      <c r="T25" s="3" t="s">
        <v>1802</v>
      </c>
      <c r="U25" s="160">
        <v>41</v>
      </c>
      <c r="V25" s="172">
        <v>3.9961013645224169E-2</v>
      </c>
      <c r="W25" s="3" t="s">
        <v>1897</v>
      </c>
      <c r="X25" s="160">
        <v>35</v>
      </c>
      <c r="Y25" s="172">
        <v>3.4113060428849901E-2</v>
      </c>
      <c r="Z25" s="3" t="s">
        <v>1805</v>
      </c>
      <c r="AA25" s="160">
        <v>31</v>
      </c>
      <c r="AB25" s="172">
        <v>3.0214424951267055E-2</v>
      </c>
      <c r="AC25" s="3" t="s">
        <v>687</v>
      </c>
      <c r="AD25" s="160" t="s">
        <v>687</v>
      </c>
      <c r="AE25" s="172" t="s">
        <v>687</v>
      </c>
      <c r="AF25" s="3" t="s">
        <v>687</v>
      </c>
      <c r="AG25" s="160" t="s">
        <v>687</v>
      </c>
      <c r="AH25" s="172" t="s">
        <v>687</v>
      </c>
      <c r="AI25" s="3" t="s">
        <v>687</v>
      </c>
      <c r="AJ25" s="160" t="s">
        <v>687</v>
      </c>
      <c r="AK25" s="172" t="s">
        <v>687</v>
      </c>
      <c r="AL25" s="3" t="s">
        <v>687</v>
      </c>
      <c r="AM25" s="160" t="s">
        <v>687</v>
      </c>
      <c r="AN25" s="172" t="s">
        <v>687</v>
      </c>
      <c r="AO25" s="3" t="s">
        <v>687</v>
      </c>
      <c r="AP25" s="160" t="s">
        <v>687</v>
      </c>
      <c r="AQ25" s="172" t="s">
        <v>687</v>
      </c>
      <c r="AR25" s="3" t="s">
        <v>687</v>
      </c>
      <c r="AS25" s="160" t="s">
        <v>687</v>
      </c>
      <c r="AT25" s="172" t="s">
        <v>687</v>
      </c>
      <c r="AU25" s="3" t="s">
        <v>687</v>
      </c>
      <c r="AV25" s="160" t="s">
        <v>687</v>
      </c>
      <c r="AW25" s="172" t="s">
        <v>687</v>
      </c>
    </row>
    <row r="26" spans="1:52" x14ac:dyDescent="0.25">
      <c r="A26" s="2" t="s">
        <v>734</v>
      </c>
      <c r="B26" s="2">
        <v>40</v>
      </c>
      <c r="C26" s="3" t="s">
        <v>1581</v>
      </c>
      <c r="D26" s="2" t="s">
        <v>1520</v>
      </c>
      <c r="E26" s="3" t="s">
        <v>1924</v>
      </c>
      <c r="F26" s="160">
        <v>824</v>
      </c>
      <c r="G26" s="172">
        <v>0.17120299189694577</v>
      </c>
      <c r="H26" s="3" t="s">
        <v>1836</v>
      </c>
      <c r="I26" s="160">
        <v>289</v>
      </c>
      <c r="J26" s="172">
        <v>6.0045709536671515E-2</v>
      </c>
      <c r="K26" s="3" t="s">
        <v>1859</v>
      </c>
      <c r="L26" s="160">
        <v>205</v>
      </c>
      <c r="M26" s="172">
        <v>4.2592977353002284E-2</v>
      </c>
      <c r="N26" s="3" t="s">
        <v>1848</v>
      </c>
      <c r="O26" s="160">
        <v>185</v>
      </c>
      <c r="P26" s="172">
        <v>3.8437564928319137E-2</v>
      </c>
      <c r="Q26" s="3" t="s">
        <v>1850</v>
      </c>
      <c r="R26" s="160">
        <v>145</v>
      </c>
      <c r="S26" s="172">
        <v>3.0126740078952836E-2</v>
      </c>
      <c r="T26" s="3" t="s">
        <v>1809</v>
      </c>
      <c r="U26" s="160">
        <v>124</v>
      </c>
      <c r="V26" s="172">
        <v>2.5763557033035529E-2</v>
      </c>
      <c r="W26" s="3" t="s">
        <v>1789</v>
      </c>
      <c r="X26" s="160">
        <v>112</v>
      </c>
      <c r="Y26" s="172">
        <v>2.327030957822564E-2</v>
      </c>
      <c r="Z26" s="3" t="s">
        <v>1839</v>
      </c>
      <c r="AA26" s="160">
        <v>110</v>
      </c>
      <c r="AB26" s="172">
        <v>2.2854768335757322E-2</v>
      </c>
      <c r="AC26" s="3" t="s">
        <v>1783</v>
      </c>
      <c r="AD26" s="160">
        <v>106</v>
      </c>
      <c r="AE26" s="172">
        <v>2.2023685850820693E-2</v>
      </c>
      <c r="AF26" s="3" t="s">
        <v>1897</v>
      </c>
      <c r="AG26" s="160">
        <v>101</v>
      </c>
      <c r="AH26" s="172">
        <v>2.0984832744649906E-2</v>
      </c>
      <c r="AI26" s="3" t="s">
        <v>1805</v>
      </c>
      <c r="AJ26" s="160">
        <v>99</v>
      </c>
      <c r="AK26" s="172">
        <v>2.0569291502181591E-2</v>
      </c>
      <c r="AL26" s="3" t="s">
        <v>2193</v>
      </c>
      <c r="AM26" s="160">
        <v>94</v>
      </c>
      <c r="AN26" s="172">
        <v>1.9530438396010805E-2</v>
      </c>
      <c r="AO26" s="3" t="s">
        <v>1841</v>
      </c>
      <c r="AP26" s="160">
        <v>83</v>
      </c>
      <c r="AQ26" s="172">
        <v>1.724496156243507E-2</v>
      </c>
      <c r="AR26" s="3" t="s">
        <v>1921</v>
      </c>
      <c r="AS26" s="160">
        <v>82</v>
      </c>
      <c r="AT26" s="172">
        <v>1.7037190941200913E-2</v>
      </c>
      <c r="AU26" s="3" t="s">
        <v>1794</v>
      </c>
      <c r="AV26" s="160">
        <v>76</v>
      </c>
      <c r="AW26" s="172">
        <v>1.5790567213795969E-2</v>
      </c>
    </row>
    <row r="27" spans="1:52" x14ac:dyDescent="0.25">
      <c r="A27" s="2" t="s">
        <v>735</v>
      </c>
      <c r="B27" s="2">
        <v>68</v>
      </c>
      <c r="C27" s="3" t="s">
        <v>1596</v>
      </c>
      <c r="D27" s="2" t="s">
        <v>1520</v>
      </c>
      <c r="E27" s="3" t="s">
        <v>1859</v>
      </c>
      <c r="F27" s="160">
        <v>466</v>
      </c>
      <c r="G27" s="172">
        <v>0.10764610764610764</v>
      </c>
      <c r="H27" s="3" t="s">
        <v>1855</v>
      </c>
      <c r="I27" s="160">
        <v>299</v>
      </c>
      <c r="J27" s="172">
        <v>6.9069069069069067E-2</v>
      </c>
      <c r="K27" s="3" t="s">
        <v>1836</v>
      </c>
      <c r="L27" s="160">
        <v>285</v>
      </c>
      <c r="M27" s="172">
        <v>6.5835065835065834E-2</v>
      </c>
      <c r="N27" s="3" t="s">
        <v>918</v>
      </c>
      <c r="O27" s="160">
        <v>205</v>
      </c>
      <c r="P27" s="172">
        <v>4.7355047355047357E-2</v>
      </c>
      <c r="Q27" s="3" t="s">
        <v>1790</v>
      </c>
      <c r="R27" s="160">
        <v>185</v>
      </c>
      <c r="S27" s="172">
        <v>4.2735042735042736E-2</v>
      </c>
      <c r="T27" s="3" t="s">
        <v>1805</v>
      </c>
      <c r="U27" s="160">
        <v>181</v>
      </c>
      <c r="V27" s="172">
        <v>4.181104181104181E-2</v>
      </c>
      <c r="W27" s="3" t="s">
        <v>1897</v>
      </c>
      <c r="X27" s="160">
        <v>171</v>
      </c>
      <c r="Y27" s="172">
        <v>3.9501039501039503E-2</v>
      </c>
      <c r="Z27" s="3" t="s">
        <v>1924</v>
      </c>
      <c r="AA27" s="160">
        <v>157</v>
      </c>
      <c r="AB27" s="172">
        <v>3.6267036267036264E-2</v>
      </c>
      <c r="AC27" s="3" t="s">
        <v>1848</v>
      </c>
      <c r="AD27" s="160">
        <v>137</v>
      </c>
      <c r="AE27" s="172">
        <v>3.164703164703165E-2</v>
      </c>
      <c r="AF27" s="3" t="s">
        <v>1789</v>
      </c>
      <c r="AG27" s="160">
        <v>114</v>
      </c>
      <c r="AH27" s="172">
        <v>2.6334026334026334E-2</v>
      </c>
      <c r="AI27" s="3" t="s">
        <v>1817</v>
      </c>
      <c r="AJ27" s="160">
        <v>81</v>
      </c>
      <c r="AK27" s="172">
        <v>1.8711018711018712E-2</v>
      </c>
      <c r="AL27" s="3" t="s">
        <v>2193</v>
      </c>
      <c r="AM27" s="160">
        <v>81</v>
      </c>
      <c r="AN27" s="172">
        <v>1.8711018711018712E-2</v>
      </c>
      <c r="AO27" s="3" t="s">
        <v>1801</v>
      </c>
      <c r="AP27" s="160">
        <v>79</v>
      </c>
      <c r="AQ27" s="172">
        <v>1.8249018249018249E-2</v>
      </c>
      <c r="AR27" s="3" t="s">
        <v>928</v>
      </c>
      <c r="AS27" s="160">
        <v>77</v>
      </c>
      <c r="AT27" s="172">
        <v>1.7787017787017786E-2</v>
      </c>
      <c r="AU27" s="3" t="s">
        <v>1809</v>
      </c>
      <c r="AV27" s="160">
        <v>74</v>
      </c>
      <c r="AW27" s="172">
        <v>1.7094017094017096E-2</v>
      </c>
    </row>
    <row r="28" spans="1:52" x14ac:dyDescent="0.25">
      <c r="A28" s="2" t="s">
        <v>871</v>
      </c>
      <c r="B28" s="2">
        <v>14496</v>
      </c>
      <c r="C28" s="3" t="s">
        <v>1596</v>
      </c>
      <c r="D28" s="2" t="s">
        <v>1520</v>
      </c>
      <c r="E28" s="3" t="s">
        <v>1924</v>
      </c>
      <c r="F28" s="160">
        <v>639</v>
      </c>
      <c r="G28" s="172">
        <v>8.5313751668891852E-2</v>
      </c>
      <c r="H28" s="3" t="s">
        <v>1859</v>
      </c>
      <c r="I28" s="160">
        <v>492</v>
      </c>
      <c r="J28" s="172">
        <v>6.5687583444592787E-2</v>
      </c>
      <c r="K28" s="3" t="s">
        <v>1872</v>
      </c>
      <c r="L28" s="160">
        <v>460</v>
      </c>
      <c r="M28" s="172">
        <v>6.1415220293724967E-2</v>
      </c>
      <c r="N28" s="3" t="s">
        <v>1836</v>
      </c>
      <c r="O28" s="160">
        <v>419</v>
      </c>
      <c r="P28" s="172">
        <v>5.5941255006675565E-2</v>
      </c>
      <c r="Q28" s="3" t="s">
        <v>1932</v>
      </c>
      <c r="R28" s="160">
        <v>362</v>
      </c>
      <c r="S28" s="172">
        <v>4.8331108144192253E-2</v>
      </c>
      <c r="T28" s="3" t="s">
        <v>1805</v>
      </c>
      <c r="U28" s="160">
        <v>216</v>
      </c>
      <c r="V28" s="172">
        <v>2.8838451268357809E-2</v>
      </c>
      <c r="W28" s="3" t="s">
        <v>1848</v>
      </c>
      <c r="X28" s="160">
        <v>186</v>
      </c>
      <c r="Y28" s="172">
        <v>2.4833110814419225E-2</v>
      </c>
      <c r="Z28" s="3" t="s">
        <v>2193</v>
      </c>
      <c r="AA28" s="160">
        <v>180</v>
      </c>
      <c r="AB28" s="172">
        <v>2.4032042723631509E-2</v>
      </c>
      <c r="AC28" s="3" t="s">
        <v>1794</v>
      </c>
      <c r="AD28" s="160">
        <v>177</v>
      </c>
      <c r="AE28" s="172">
        <v>2.3631508678237649E-2</v>
      </c>
      <c r="AF28" s="3" t="s">
        <v>1897</v>
      </c>
      <c r="AG28" s="160">
        <v>167</v>
      </c>
      <c r="AH28" s="172">
        <v>2.2296395193591455E-2</v>
      </c>
      <c r="AI28" s="3" t="s">
        <v>1802</v>
      </c>
      <c r="AJ28" s="160">
        <v>148</v>
      </c>
      <c r="AK28" s="172">
        <v>1.9759679572763686E-2</v>
      </c>
      <c r="AL28" s="3" t="s">
        <v>1817</v>
      </c>
      <c r="AM28" s="160">
        <v>117</v>
      </c>
      <c r="AN28" s="172">
        <v>1.5620827770360481E-2</v>
      </c>
      <c r="AO28" s="3" t="s">
        <v>1809</v>
      </c>
      <c r="AP28" s="160">
        <v>116</v>
      </c>
      <c r="AQ28" s="172">
        <v>1.5487316421895861E-2</v>
      </c>
      <c r="AR28" s="3" t="s">
        <v>2201</v>
      </c>
      <c r="AS28" s="160">
        <v>113</v>
      </c>
      <c r="AT28" s="172">
        <v>1.5086782376502003E-2</v>
      </c>
      <c r="AU28" s="3" t="s">
        <v>1789</v>
      </c>
      <c r="AV28" s="160">
        <v>111</v>
      </c>
      <c r="AW28" s="172">
        <v>1.4819759679572764E-2</v>
      </c>
    </row>
    <row r="29" spans="1:52" x14ac:dyDescent="0.25">
      <c r="A29" s="2" t="s">
        <v>737</v>
      </c>
      <c r="B29" s="2">
        <v>73</v>
      </c>
      <c r="C29" s="3" t="s">
        <v>1533</v>
      </c>
      <c r="D29" s="2" t="s">
        <v>1520</v>
      </c>
      <c r="E29" s="3" t="s">
        <v>1859</v>
      </c>
      <c r="F29" s="160">
        <v>308</v>
      </c>
      <c r="G29" s="172">
        <v>8.191489361702127E-2</v>
      </c>
      <c r="H29" s="3" t="s">
        <v>1872</v>
      </c>
      <c r="I29" s="160">
        <v>261</v>
      </c>
      <c r="J29" s="172">
        <v>6.9414893617021273E-2</v>
      </c>
      <c r="K29" s="3" t="s">
        <v>1932</v>
      </c>
      <c r="L29" s="160">
        <v>236</v>
      </c>
      <c r="M29" s="172">
        <v>6.2765957446808504E-2</v>
      </c>
      <c r="N29" s="3" t="s">
        <v>1924</v>
      </c>
      <c r="O29" s="160">
        <v>225</v>
      </c>
      <c r="P29" s="172">
        <v>5.9840425531914897E-2</v>
      </c>
      <c r="Q29" s="3" t="s">
        <v>1836</v>
      </c>
      <c r="R29" s="160">
        <v>209</v>
      </c>
      <c r="S29" s="172">
        <v>5.558510638297872E-2</v>
      </c>
      <c r="T29" s="3" t="s">
        <v>1855</v>
      </c>
      <c r="U29" s="160">
        <v>154</v>
      </c>
      <c r="V29" s="172">
        <v>4.0957446808510635E-2</v>
      </c>
      <c r="W29" s="3" t="s">
        <v>1805</v>
      </c>
      <c r="X29" s="160">
        <v>147</v>
      </c>
      <c r="Y29" s="172">
        <v>3.9095744680851065E-2</v>
      </c>
      <c r="Z29" s="3" t="s">
        <v>1897</v>
      </c>
      <c r="AA29" s="160">
        <v>145</v>
      </c>
      <c r="AB29" s="172">
        <v>3.8563829787234043E-2</v>
      </c>
      <c r="AC29" s="3" t="s">
        <v>1877</v>
      </c>
      <c r="AD29" s="160">
        <v>116</v>
      </c>
      <c r="AE29" s="172">
        <v>3.0851063829787233E-2</v>
      </c>
      <c r="AF29" s="3" t="s">
        <v>1848</v>
      </c>
      <c r="AG29" s="160">
        <v>77</v>
      </c>
      <c r="AH29" s="172">
        <v>2.0478723404255317E-2</v>
      </c>
      <c r="AI29" s="3" t="s">
        <v>918</v>
      </c>
      <c r="AJ29" s="160">
        <v>77</v>
      </c>
      <c r="AK29" s="172">
        <v>2.0478723404255317E-2</v>
      </c>
      <c r="AL29" s="3" t="s">
        <v>1801</v>
      </c>
      <c r="AM29" s="160">
        <v>67</v>
      </c>
      <c r="AN29" s="172">
        <v>1.7819148936170214E-2</v>
      </c>
      <c r="AO29" s="3" t="s">
        <v>1794</v>
      </c>
      <c r="AP29" s="160">
        <v>64</v>
      </c>
      <c r="AQ29" s="172">
        <v>1.7021276595744681E-2</v>
      </c>
      <c r="AR29" s="3" t="s">
        <v>1802</v>
      </c>
      <c r="AS29" s="160">
        <v>63</v>
      </c>
      <c r="AT29" s="172">
        <v>1.675531914893617E-2</v>
      </c>
      <c r="AU29" s="3" t="s">
        <v>1790</v>
      </c>
      <c r="AV29" s="160">
        <v>62</v>
      </c>
      <c r="AW29" s="172">
        <v>1.6489361702127659E-2</v>
      </c>
    </row>
    <row r="30" spans="1:52" x14ac:dyDescent="0.25">
      <c r="A30" s="2" t="s">
        <v>738</v>
      </c>
      <c r="B30" s="2">
        <v>77</v>
      </c>
      <c r="C30" s="3" t="s">
        <v>1604</v>
      </c>
      <c r="D30" s="2" t="s">
        <v>1520</v>
      </c>
      <c r="E30" s="3" t="s">
        <v>1855</v>
      </c>
      <c r="F30" s="160">
        <v>461</v>
      </c>
      <c r="G30" s="172">
        <v>7.543773523154966E-2</v>
      </c>
      <c r="H30" s="3" t="s">
        <v>1924</v>
      </c>
      <c r="I30" s="160">
        <v>413</v>
      </c>
      <c r="J30" s="172">
        <v>6.7583046964490259E-2</v>
      </c>
      <c r="K30" s="3" t="s">
        <v>1790</v>
      </c>
      <c r="L30" s="160">
        <v>314</v>
      </c>
      <c r="M30" s="172">
        <v>5.1382752413680247E-2</v>
      </c>
      <c r="N30" s="3" t="s">
        <v>1836</v>
      </c>
      <c r="O30" s="160">
        <v>307</v>
      </c>
      <c r="P30" s="172">
        <v>5.0237277041400755E-2</v>
      </c>
      <c r="Q30" s="3" t="s">
        <v>918</v>
      </c>
      <c r="R30" s="160">
        <v>287</v>
      </c>
      <c r="S30" s="172">
        <v>4.6964490263459335E-2</v>
      </c>
      <c r="T30" s="3" t="s">
        <v>1859</v>
      </c>
      <c r="U30" s="160">
        <v>278</v>
      </c>
      <c r="V30" s="172">
        <v>4.5491736213385696E-2</v>
      </c>
      <c r="W30" s="3" t="s">
        <v>1920</v>
      </c>
      <c r="X30" s="160">
        <v>205</v>
      </c>
      <c r="Y30" s="172">
        <v>3.3546064473899524E-2</v>
      </c>
      <c r="Z30" s="3" t="s">
        <v>1805</v>
      </c>
      <c r="AA30" s="160">
        <v>169</v>
      </c>
      <c r="AB30" s="172">
        <v>2.7655048273604974E-2</v>
      </c>
      <c r="AC30" s="3" t="s">
        <v>1848</v>
      </c>
      <c r="AD30" s="160">
        <v>155</v>
      </c>
      <c r="AE30" s="172">
        <v>2.5364097529045983E-2</v>
      </c>
      <c r="AF30" s="3" t="s">
        <v>2193</v>
      </c>
      <c r="AG30" s="160">
        <v>150</v>
      </c>
      <c r="AH30" s="172">
        <v>2.4545900834560628E-2</v>
      </c>
      <c r="AI30" s="3" t="s">
        <v>1897</v>
      </c>
      <c r="AJ30" s="160">
        <v>147</v>
      </c>
      <c r="AK30" s="172">
        <v>2.4054982817869417E-2</v>
      </c>
      <c r="AL30" s="3" t="s">
        <v>1794</v>
      </c>
      <c r="AM30" s="160">
        <v>137</v>
      </c>
      <c r="AN30" s="172">
        <v>2.2418589428898707E-2</v>
      </c>
      <c r="AO30" s="3" t="s">
        <v>1801</v>
      </c>
      <c r="AP30" s="160">
        <v>117</v>
      </c>
      <c r="AQ30" s="172">
        <v>1.9145802650957292E-2</v>
      </c>
      <c r="AR30" s="3" t="s">
        <v>1904</v>
      </c>
      <c r="AS30" s="160">
        <v>96</v>
      </c>
      <c r="AT30" s="172">
        <v>1.5709376534118802E-2</v>
      </c>
      <c r="AU30" s="3" t="s">
        <v>1809</v>
      </c>
      <c r="AV30" s="160">
        <v>87</v>
      </c>
      <c r="AW30" s="172">
        <v>1.4236622484045164E-2</v>
      </c>
    </row>
    <row r="31" spans="1:52" x14ac:dyDescent="0.25">
      <c r="A31" s="2" t="s">
        <v>875</v>
      </c>
      <c r="B31" s="2">
        <v>6546</v>
      </c>
      <c r="C31" s="3" t="s">
        <v>1524</v>
      </c>
      <c r="D31" s="2" t="s">
        <v>1538</v>
      </c>
      <c r="E31" s="3" t="s">
        <v>1924</v>
      </c>
      <c r="F31" s="160">
        <v>1175</v>
      </c>
      <c r="G31" s="172">
        <v>5.6776999275187243E-2</v>
      </c>
      <c r="H31" s="3" t="s">
        <v>1836</v>
      </c>
      <c r="I31" s="160">
        <v>828</v>
      </c>
      <c r="J31" s="172">
        <v>4.0009664170089394E-2</v>
      </c>
      <c r="K31" s="3" t="s">
        <v>1859</v>
      </c>
      <c r="L31" s="160">
        <v>747</v>
      </c>
      <c r="M31" s="172">
        <v>3.6095675283885E-2</v>
      </c>
      <c r="N31" s="3" t="s">
        <v>1906</v>
      </c>
      <c r="O31" s="160">
        <v>597</v>
      </c>
      <c r="P31" s="172">
        <v>2.8847547716839818E-2</v>
      </c>
      <c r="Q31" s="3" t="s">
        <v>1861</v>
      </c>
      <c r="R31" s="160">
        <v>488</v>
      </c>
      <c r="S31" s="172">
        <v>2.3580575018120317E-2</v>
      </c>
      <c r="T31" s="3" t="s">
        <v>1794</v>
      </c>
      <c r="U31" s="160">
        <v>480</v>
      </c>
      <c r="V31" s="172">
        <v>2.3194008214544575E-2</v>
      </c>
      <c r="W31" s="3" t="s">
        <v>1809</v>
      </c>
      <c r="X31" s="160">
        <v>448</v>
      </c>
      <c r="Y31" s="172">
        <v>2.1647741000241603E-2</v>
      </c>
      <c r="Z31" s="3" t="s">
        <v>1841</v>
      </c>
      <c r="AA31" s="160">
        <v>390</v>
      </c>
      <c r="AB31" s="172">
        <v>1.8845131674317468E-2</v>
      </c>
      <c r="AC31" s="3" t="s">
        <v>1905</v>
      </c>
      <c r="AD31" s="160">
        <v>383</v>
      </c>
      <c r="AE31" s="172">
        <v>1.8506885721188693E-2</v>
      </c>
      <c r="AF31" s="3" t="s">
        <v>2193</v>
      </c>
      <c r="AG31" s="160">
        <v>375</v>
      </c>
      <c r="AH31" s="172">
        <v>1.8120318917612951E-2</v>
      </c>
      <c r="AI31" s="3" t="s">
        <v>1839</v>
      </c>
      <c r="AJ31" s="160">
        <v>362</v>
      </c>
      <c r="AK31" s="172">
        <v>1.7492147861802369E-2</v>
      </c>
      <c r="AL31" s="3" t="s">
        <v>1848</v>
      </c>
      <c r="AM31" s="160">
        <v>303</v>
      </c>
      <c r="AN31" s="172">
        <v>1.4641217685431264E-2</v>
      </c>
      <c r="AO31" s="3" t="s">
        <v>1885</v>
      </c>
      <c r="AP31" s="160">
        <v>294</v>
      </c>
      <c r="AQ31" s="172">
        <v>1.4206330031408552E-2</v>
      </c>
      <c r="AR31" s="3" t="s">
        <v>1850</v>
      </c>
      <c r="AS31" s="160">
        <v>284</v>
      </c>
      <c r="AT31" s="172">
        <v>1.3723121526938874E-2</v>
      </c>
      <c r="AU31" s="3" t="s">
        <v>1975</v>
      </c>
      <c r="AV31" s="160">
        <v>282</v>
      </c>
      <c r="AW31" s="172">
        <v>1.3626479826044938E-2</v>
      </c>
    </row>
    <row r="32" spans="1:52" x14ac:dyDescent="0.25">
      <c r="A32" s="2" t="s">
        <v>740</v>
      </c>
      <c r="B32" s="2">
        <v>83</v>
      </c>
      <c r="C32" s="3" t="s">
        <v>1609</v>
      </c>
      <c r="D32" s="2" t="s">
        <v>1520</v>
      </c>
      <c r="E32" s="3" t="s">
        <v>1872</v>
      </c>
      <c r="F32" s="160">
        <v>1239</v>
      </c>
      <c r="G32" s="172">
        <v>0.11804496951219512</v>
      </c>
      <c r="H32" s="3" t="s">
        <v>1932</v>
      </c>
      <c r="I32" s="160">
        <v>783</v>
      </c>
      <c r="J32" s="172">
        <v>7.459984756097561E-2</v>
      </c>
      <c r="K32" s="3" t="s">
        <v>1802</v>
      </c>
      <c r="L32" s="160">
        <v>544</v>
      </c>
      <c r="M32" s="172">
        <v>5.1829268292682924E-2</v>
      </c>
      <c r="N32" s="3" t="s">
        <v>1924</v>
      </c>
      <c r="O32" s="160">
        <v>515</v>
      </c>
      <c r="P32" s="172">
        <v>4.9066310975609755E-2</v>
      </c>
      <c r="Q32" s="3" t="s">
        <v>1859</v>
      </c>
      <c r="R32" s="160">
        <v>501</v>
      </c>
      <c r="S32" s="172">
        <v>4.7732469512195119E-2</v>
      </c>
      <c r="T32" s="3" t="s">
        <v>1836</v>
      </c>
      <c r="U32" s="160">
        <v>497</v>
      </c>
      <c r="V32" s="172">
        <v>4.7351371951219509E-2</v>
      </c>
      <c r="W32" s="3" t="s">
        <v>1848</v>
      </c>
      <c r="X32" s="160">
        <v>267</v>
      </c>
      <c r="Y32" s="172">
        <v>2.543826219512195E-2</v>
      </c>
      <c r="Z32" s="3" t="s">
        <v>1794</v>
      </c>
      <c r="AA32" s="160">
        <v>199</v>
      </c>
      <c r="AB32" s="172">
        <v>1.8959603658536585E-2</v>
      </c>
      <c r="AC32" s="3" t="s">
        <v>1897</v>
      </c>
      <c r="AD32" s="160">
        <v>193</v>
      </c>
      <c r="AE32" s="172">
        <v>1.838795731707317E-2</v>
      </c>
      <c r="AF32" s="3" t="s">
        <v>1920</v>
      </c>
      <c r="AG32" s="160">
        <v>178</v>
      </c>
      <c r="AH32" s="172">
        <v>1.6958841463414635E-2</v>
      </c>
      <c r="AI32" s="3" t="s">
        <v>1805</v>
      </c>
      <c r="AJ32" s="160">
        <v>177</v>
      </c>
      <c r="AK32" s="172">
        <v>1.6863567073170733E-2</v>
      </c>
      <c r="AL32" s="3" t="s">
        <v>1809</v>
      </c>
      <c r="AM32" s="160">
        <v>173</v>
      </c>
      <c r="AN32" s="172">
        <v>1.6482469512195123E-2</v>
      </c>
      <c r="AO32" s="3" t="s">
        <v>1783</v>
      </c>
      <c r="AP32" s="160">
        <v>153</v>
      </c>
      <c r="AQ32" s="172">
        <v>1.4576981707317074E-2</v>
      </c>
      <c r="AR32" s="3" t="s">
        <v>1801</v>
      </c>
      <c r="AS32" s="160">
        <v>145</v>
      </c>
      <c r="AT32" s="172">
        <v>1.3814786585365854E-2</v>
      </c>
      <c r="AU32" s="3" t="s">
        <v>928</v>
      </c>
      <c r="AV32" s="160">
        <v>136</v>
      </c>
      <c r="AW32" s="172">
        <v>1.2957317073170731E-2</v>
      </c>
      <c r="AY32" s="160"/>
      <c r="AZ32" s="20"/>
    </row>
    <row r="33" spans="1:49" x14ac:dyDescent="0.25">
      <c r="A33" s="2" t="s">
        <v>741</v>
      </c>
      <c r="B33" s="2">
        <v>85</v>
      </c>
      <c r="C33" s="3" t="s">
        <v>1612</v>
      </c>
      <c r="D33" s="2" t="s">
        <v>1520</v>
      </c>
      <c r="E33" s="3" t="s">
        <v>1872</v>
      </c>
      <c r="F33" s="160">
        <v>1550</v>
      </c>
      <c r="G33" s="172">
        <v>8.6428013828482211E-2</v>
      </c>
      <c r="H33" s="3" t="s">
        <v>1932</v>
      </c>
      <c r="I33" s="160">
        <v>1215</v>
      </c>
      <c r="J33" s="172">
        <v>6.774841083974574E-2</v>
      </c>
      <c r="K33" s="3" t="s">
        <v>1924</v>
      </c>
      <c r="L33" s="160">
        <v>1036</v>
      </c>
      <c r="M33" s="172">
        <v>5.7767369242779081E-2</v>
      </c>
      <c r="N33" s="3" t="s">
        <v>1859</v>
      </c>
      <c r="O33" s="160">
        <v>876</v>
      </c>
      <c r="P33" s="172">
        <v>4.8845767815322849E-2</v>
      </c>
      <c r="Q33" s="3" t="s">
        <v>1836</v>
      </c>
      <c r="R33" s="160">
        <v>861</v>
      </c>
      <c r="S33" s="172">
        <v>4.8009367681498827E-2</v>
      </c>
      <c r="T33" s="3" t="s">
        <v>1802</v>
      </c>
      <c r="U33" s="160">
        <v>457</v>
      </c>
      <c r="V33" s="172">
        <v>2.5482324077171853E-2</v>
      </c>
      <c r="W33" s="3" t="s">
        <v>1897</v>
      </c>
      <c r="X33" s="160">
        <v>406</v>
      </c>
      <c r="Y33" s="172">
        <v>2.263856362217018E-2</v>
      </c>
      <c r="Z33" s="3" t="s">
        <v>1794</v>
      </c>
      <c r="AA33" s="160">
        <v>340</v>
      </c>
      <c r="AB33" s="172">
        <v>1.8958403033344486E-2</v>
      </c>
      <c r="AC33" s="3" t="s">
        <v>1805</v>
      </c>
      <c r="AD33" s="160">
        <v>338</v>
      </c>
      <c r="AE33" s="172">
        <v>1.8846883015501283E-2</v>
      </c>
      <c r="AF33" s="3" t="s">
        <v>1848</v>
      </c>
      <c r="AG33" s="160">
        <v>336</v>
      </c>
      <c r="AH33" s="172">
        <v>1.873536299765808E-2</v>
      </c>
      <c r="AI33" s="3" t="s">
        <v>2193</v>
      </c>
      <c r="AJ33" s="160">
        <v>320</v>
      </c>
      <c r="AK33" s="172">
        <v>1.7843202854912456E-2</v>
      </c>
      <c r="AL33" s="3" t="s">
        <v>1809</v>
      </c>
      <c r="AM33" s="160">
        <v>298</v>
      </c>
      <c r="AN33" s="172">
        <v>1.6616482658637226E-2</v>
      </c>
      <c r="AO33" s="3" t="s">
        <v>1801</v>
      </c>
      <c r="AP33" s="160">
        <v>271</v>
      </c>
      <c r="AQ33" s="172">
        <v>1.5110962417753986E-2</v>
      </c>
      <c r="AR33" s="3" t="s">
        <v>1905</v>
      </c>
      <c r="AS33" s="160">
        <v>213</v>
      </c>
      <c r="AT33" s="172">
        <v>1.1876881900301103E-2</v>
      </c>
      <c r="AU33" s="3" t="s">
        <v>1789</v>
      </c>
      <c r="AV33" s="160">
        <v>202</v>
      </c>
      <c r="AW33" s="172">
        <v>1.1263521802163489E-2</v>
      </c>
    </row>
    <row r="34" spans="1:49" x14ac:dyDescent="0.25">
      <c r="A34" s="2" t="s">
        <v>742</v>
      </c>
      <c r="B34" s="2">
        <v>133</v>
      </c>
      <c r="C34" s="3" t="s">
        <v>1596</v>
      </c>
      <c r="D34" s="2" t="s">
        <v>1520</v>
      </c>
      <c r="E34" s="3" t="s">
        <v>1924</v>
      </c>
      <c r="F34" s="160">
        <v>241</v>
      </c>
      <c r="G34" s="172">
        <v>8.0279813457694874E-2</v>
      </c>
      <c r="H34" s="3" t="s">
        <v>1859</v>
      </c>
      <c r="I34" s="160">
        <v>228</v>
      </c>
      <c r="J34" s="172">
        <v>7.5949367088607597E-2</v>
      </c>
      <c r="K34" s="3" t="s">
        <v>1836</v>
      </c>
      <c r="L34" s="160">
        <v>202</v>
      </c>
      <c r="M34" s="172">
        <v>6.7288474350433045E-2</v>
      </c>
      <c r="N34" s="3" t="s">
        <v>1855</v>
      </c>
      <c r="O34" s="160">
        <v>129</v>
      </c>
      <c r="P34" s="172">
        <v>4.2971352431712191E-2</v>
      </c>
      <c r="Q34" s="3" t="s">
        <v>918</v>
      </c>
      <c r="R34" s="160">
        <v>128</v>
      </c>
      <c r="S34" s="172">
        <v>4.2638241172551633E-2</v>
      </c>
      <c r="T34" s="3" t="s">
        <v>1897</v>
      </c>
      <c r="U34" s="160">
        <v>96</v>
      </c>
      <c r="V34" s="172">
        <v>3.1978680879413725E-2</v>
      </c>
      <c r="W34" s="3" t="s">
        <v>1805</v>
      </c>
      <c r="X34" s="160">
        <v>89</v>
      </c>
      <c r="Y34" s="172">
        <v>2.9646902065289808E-2</v>
      </c>
      <c r="Z34" s="3" t="s">
        <v>1789</v>
      </c>
      <c r="AA34" s="160">
        <v>84</v>
      </c>
      <c r="AB34" s="172">
        <v>2.798134576948701E-2</v>
      </c>
      <c r="AC34" s="3" t="s">
        <v>2193</v>
      </c>
      <c r="AD34" s="160">
        <v>82</v>
      </c>
      <c r="AE34" s="172">
        <v>2.731512325116589E-2</v>
      </c>
      <c r="AF34" s="3" t="s">
        <v>1848</v>
      </c>
      <c r="AG34" s="160">
        <v>77</v>
      </c>
      <c r="AH34" s="172">
        <v>2.5649566955363093E-2</v>
      </c>
      <c r="AI34" s="3" t="s">
        <v>1790</v>
      </c>
      <c r="AJ34" s="160">
        <v>77</v>
      </c>
      <c r="AK34" s="172">
        <v>2.5649566955363093E-2</v>
      </c>
      <c r="AL34" s="3" t="s">
        <v>1794</v>
      </c>
      <c r="AM34" s="160">
        <v>66</v>
      </c>
      <c r="AN34" s="172">
        <v>2.1985343104596936E-2</v>
      </c>
      <c r="AO34" s="3" t="s">
        <v>1783</v>
      </c>
      <c r="AP34" s="160">
        <v>57</v>
      </c>
      <c r="AQ34" s="172">
        <v>1.8987341772151899E-2</v>
      </c>
      <c r="AR34" s="3" t="s">
        <v>1839</v>
      </c>
      <c r="AS34" s="160">
        <v>50</v>
      </c>
      <c r="AT34" s="172">
        <v>1.6655562958027982E-2</v>
      </c>
      <c r="AU34" s="3" t="s">
        <v>2120</v>
      </c>
      <c r="AV34" s="160">
        <v>47</v>
      </c>
      <c r="AW34" s="172">
        <v>1.5656229180546301E-2</v>
      </c>
    </row>
    <row r="35" spans="1:49" x14ac:dyDescent="0.25">
      <c r="A35" s="2" t="s">
        <v>743</v>
      </c>
      <c r="B35" s="2">
        <v>88</v>
      </c>
      <c r="C35" s="3" t="s">
        <v>1573</v>
      </c>
      <c r="D35" s="2" t="s">
        <v>1553</v>
      </c>
      <c r="E35" s="3" t="s">
        <v>1872</v>
      </c>
      <c r="F35" s="160">
        <v>132</v>
      </c>
      <c r="G35" s="172">
        <v>0.11438474870017332</v>
      </c>
      <c r="H35" s="3" t="s">
        <v>1932</v>
      </c>
      <c r="I35" s="160">
        <v>80</v>
      </c>
      <c r="J35" s="172">
        <v>6.9324090121317156E-2</v>
      </c>
      <c r="K35" s="3" t="s">
        <v>1859</v>
      </c>
      <c r="L35" s="160">
        <v>65</v>
      </c>
      <c r="M35" s="172">
        <v>5.6325823223570187E-2</v>
      </c>
      <c r="N35" s="3" t="s">
        <v>1836</v>
      </c>
      <c r="O35" s="160">
        <v>52</v>
      </c>
      <c r="P35" s="172">
        <v>4.5060658578856154E-2</v>
      </c>
      <c r="Q35" s="3" t="s">
        <v>1802</v>
      </c>
      <c r="R35" s="160">
        <v>50</v>
      </c>
      <c r="S35" s="172">
        <v>4.3327556325823226E-2</v>
      </c>
      <c r="T35" s="3" t="s">
        <v>1897</v>
      </c>
      <c r="U35" s="160">
        <v>45</v>
      </c>
      <c r="V35" s="172">
        <v>3.8994800693240898E-2</v>
      </c>
      <c r="W35" s="3" t="s">
        <v>1924</v>
      </c>
      <c r="X35" s="160">
        <v>39</v>
      </c>
      <c r="Y35" s="172">
        <v>3.3795493934142114E-2</v>
      </c>
      <c r="Z35" s="3" t="s">
        <v>1794</v>
      </c>
      <c r="AA35" s="160">
        <v>32</v>
      </c>
      <c r="AB35" s="172">
        <v>2.7729636048526862E-2</v>
      </c>
      <c r="AC35" s="3" t="s">
        <v>1848</v>
      </c>
      <c r="AD35" s="160">
        <v>32</v>
      </c>
      <c r="AE35" s="172">
        <v>2.7729636048526862E-2</v>
      </c>
      <c r="AF35" s="3" t="s">
        <v>1878</v>
      </c>
      <c r="AG35" s="160">
        <v>31</v>
      </c>
      <c r="AH35" s="172">
        <v>2.6863084922010397E-2</v>
      </c>
      <c r="AI35" s="3" t="s">
        <v>1829</v>
      </c>
      <c r="AJ35" s="160">
        <v>29</v>
      </c>
      <c r="AK35" s="172">
        <v>2.5129982668977469E-2</v>
      </c>
      <c r="AL35" s="3" t="s">
        <v>1850</v>
      </c>
      <c r="AM35" s="160">
        <v>28</v>
      </c>
      <c r="AN35" s="172">
        <v>2.4263431542461005E-2</v>
      </c>
      <c r="AO35" s="3" t="s">
        <v>687</v>
      </c>
      <c r="AP35" s="160" t="s">
        <v>687</v>
      </c>
      <c r="AQ35" s="172" t="s">
        <v>687</v>
      </c>
      <c r="AR35" s="3" t="s">
        <v>687</v>
      </c>
      <c r="AS35" s="160" t="s">
        <v>687</v>
      </c>
      <c r="AT35" s="172" t="s">
        <v>687</v>
      </c>
      <c r="AU35" s="3" t="s">
        <v>687</v>
      </c>
      <c r="AV35" s="160" t="s">
        <v>687</v>
      </c>
      <c r="AW35" s="172" t="s">
        <v>687</v>
      </c>
    </row>
    <row r="36" spans="1:49" x14ac:dyDescent="0.25">
      <c r="A36" s="2" t="s">
        <v>744</v>
      </c>
      <c r="B36" s="2">
        <v>89</v>
      </c>
      <c r="C36" s="3" t="s">
        <v>1573</v>
      </c>
      <c r="D36" s="2" t="s">
        <v>1565</v>
      </c>
      <c r="E36" s="3" t="s">
        <v>1892</v>
      </c>
      <c r="F36" s="160">
        <v>162</v>
      </c>
      <c r="G36" s="172">
        <v>0.15</v>
      </c>
      <c r="H36" s="3" t="s">
        <v>1876</v>
      </c>
      <c r="I36" s="160">
        <v>106</v>
      </c>
      <c r="J36" s="172">
        <v>9.8148148148148151E-2</v>
      </c>
      <c r="K36" s="3" t="s">
        <v>1853</v>
      </c>
      <c r="L36" s="160">
        <v>92</v>
      </c>
      <c r="M36" s="172">
        <v>8.5185185185185183E-2</v>
      </c>
      <c r="N36" s="3" t="s">
        <v>1889</v>
      </c>
      <c r="O36" s="160">
        <v>76</v>
      </c>
      <c r="P36" s="172">
        <v>7.0370370370370375E-2</v>
      </c>
      <c r="Q36" s="3" t="s">
        <v>1808</v>
      </c>
      <c r="R36" s="160">
        <v>61</v>
      </c>
      <c r="S36" s="172">
        <v>5.648148148148148E-2</v>
      </c>
      <c r="T36" s="3" t="s">
        <v>1896</v>
      </c>
      <c r="U36" s="160">
        <v>57</v>
      </c>
      <c r="V36" s="172">
        <v>5.2777777777777778E-2</v>
      </c>
      <c r="W36" s="3" t="s">
        <v>1827</v>
      </c>
      <c r="X36" s="160">
        <v>57</v>
      </c>
      <c r="Y36" s="172">
        <v>5.2777777777777778E-2</v>
      </c>
      <c r="Z36" s="3" t="s">
        <v>1858</v>
      </c>
      <c r="AA36" s="160">
        <v>53</v>
      </c>
      <c r="AB36" s="172">
        <v>4.9074074074074076E-2</v>
      </c>
      <c r="AC36" s="3" t="s">
        <v>1995</v>
      </c>
      <c r="AD36" s="160">
        <v>44</v>
      </c>
      <c r="AE36" s="172">
        <v>4.0740740740740744E-2</v>
      </c>
      <c r="AF36" s="3" t="s">
        <v>687</v>
      </c>
      <c r="AG36" s="160" t="s">
        <v>687</v>
      </c>
      <c r="AH36" s="172" t="s">
        <v>687</v>
      </c>
      <c r="AI36" s="3" t="s">
        <v>687</v>
      </c>
      <c r="AJ36" s="160" t="s">
        <v>687</v>
      </c>
      <c r="AK36" s="172" t="s">
        <v>687</v>
      </c>
      <c r="AL36" s="3" t="s">
        <v>687</v>
      </c>
      <c r="AM36" s="160" t="s">
        <v>687</v>
      </c>
      <c r="AN36" s="172" t="s">
        <v>687</v>
      </c>
      <c r="AO36" s="3" t="s">
        <v>687</v>
      </c>
      <c r="AP36" s="160" t="s">
        <v>687</v>
      </c>
      <c r="AQ36" s="172" t="s">
        <v>687</v>
      </c>
      <c r="AR36" s="3" t="s">
        <v>687</v>
      </c>
      <c r="AS36" s="160" t="s">
        <v>687</v>
      </c>
      <c r="AT36" s="172" t="s">
        <v>687</v>
      </c>
      <c r="AU36" s="3" t="s">
        <v>687</v>
      </c>
      <c r="AV36" s="160" t="s">
        <v>687</v>
      </c>
      <c r="AW36" s="172" t="s">
        <v>687</v>
      </c>
    </row>
    <row r="37" spans="1:49" x14ac:dyDescent="0.25">
      <c r="A37" s="2" t="s">
        <v>745</v>
      </c>
      <c r="B37" s="2">
        <v>91</v>
      </c>
      <c r="C37" s="3" t="s">
        <v>1573</v>
      </c>
      <c r="D37" s="2" t="s">
        <v>1560</v>
      </c>
      <c r="E37" s="3" t="s">
        <v>1872</v>
      </c>
      <c r="F37" s="160">
        <v>3035</v>
      </c>
      <c r="G37" s="172">
        <v>6.287549202403149E-2</v>
      </c>
      <c r="H37" s="3" t="s">
        <v>1932</v>
      </c>
      <c r="I37" s="160">
        <v>2360</v>
      </c>
      <c r="J37" s="172">
        <v>4.8891651129065669E-2</v>
      </c>
      <c r="K37" s="3" t="s">
        <v>1859</v>
      </c>
      <c r="L37" s="160">
        <v>1556</v>
      </c>
      <c r="M37" s="172">
        <v>3.2235342863061942E-2</v>
      </c>
      <c r="N37" s="3" t="s">
        <v>1802</v>
      </c>
      <c r="O37" s="160">
        <v>1093</v>
      </c>
      <c r="P37" s="172">
        <v>2.2643463849181686E-2</v>
      </c>
      <c r="Q37" s="3" t="s">
        <v>1836</v>
      </c>
      <c r="R37" s="160">
        <v>1043</v>
      </c>
      <c r="S37" s="172">
        <v>2.1607623782887921E-2</v>
      </c>
      <c r="T37" s="3" t="s">
        <v>1808</v>
      </c>
      <c r="U37" s="160">
        <v>941</v>
      </c>
      <c r="V37" s="172">
        <v>1.9494510047648642E-2</v>
      </c>
      <c r="W37" s="3" t="s">
        <v>1906</v>
      </c>
      <c r="X37" s="160">
        <v>897</v>
      </c>
      <c r="Y37" s="172">
        <v>1.8582970789310132E-2</v>
      </c>
      <c r="Z37" s="3" t="s">
        <v>1924</v>
      </c>
      <c r="AA37" s="160">
        <v>864</v>
      </c>
      <c r="AB37" s="172">
        <v>1.7899316345556245E-2</v>
      </c>
      <c r="AC37" s="3" t="s">
        <v>1861</v>
      </c>
      <c r="AD37" s="160">
        <v>760</v>
      </c>
      <c r="AE37" s="172">
        <v>1.5744769007665218E-2</v>
      </c>
      <c r="AF37" s="3" t="s">
        <v>2402</v>
      </c>
      <c r="AG37" s="160">
        <v>724</v>
      </c>
      <c r="AH37" s="172">
        <v>1.4998964159933707E-2</v>
      </c>
      <c r="AI37" s="3" t="s">
        <v>964</v>
      </c>
      <c r="AJ37" s="160">
        <v>593</v>
      </c>
      <c r="AK37" s="172">
        <v>1.2285063186244043E-2</v>
      </c>
      <c r="AL37" s="3" t="s">
        <v>1841</v>
      </c>
      <c r="AM37" s="160">
        <v>580</v>
      </c>
      <c r="AN37" s="172">
        <v>1.2015744769007665E-2</v>
      </c>
      <c r="AO37" s="3" t="s">
        <v>1794</v>
      </c>
      <c r="AP37" s="160">
        <v>552</v>
      </c>
      <c r="AQ37" s="172">
        <v>1.1435674331883158E-2</v>
      </c>
      <c r="AR37" s="3" t="s">
        <v>1809</v>
      </c>
      <c r="AS37" s="160">
        <v>517</v>
      </c>
      <c r="AT37" s="172">
        <v>1.0710586285477523E-2</v>
      </c>
      <c r="AU37" s="3" t="s">
        <v>2036</v>
      </c>
      <c r="AV37" s="160">
        <v>497</v>
      </c>
      <c r="AW37" s="172">
        <v>1.0296250258960016E-2</v>
      </c>
    </row>
    <row r="38" spans="1:49" x14ac:dyDescent="0.25">
      <c r="A38" s="2" t="s">
        <v>1020</v>
      </c>
      <c r="B38" s="2">
        <v>3111</v>
      </c>
      <c r="C38" s="3" t="s">
        <v>1612</v>
      </c>
      <c r="D38" s="2" t="s">
        <v>1520</v>
      </c>
      <c r="E38" s="3" t="s">
        <v>1872</v>
      </c>
      <c r="F38" s="160">
        <v>718</v>
      </c>
      <c r="G38" s="172">
        <v>8.4500411910085907E-2</v>
      </c>
      <c r="H38" s="3" t="s">
        <v>1932</v>
      </c>
      <c r="I38" s="160">
        <v>485</v>
      </c>
      <c r="J38" s="172">
        <v>5.7078969047899261E-2</v>
      </c>
      <c r="K38" s="3" t="s">
        <v>1836</v>
      </c>
      <c r="L38" s="160">
        <v>475</v>
      </c>
      <c r="M38" s="172">
        <v>5.5902083088148757E-2</v>
      </c>
      <c r="N38" s="3" t="s">
        <v>1859</v>
      </c>
      <c r="O38" s="160">
        <v>471</v>
      </c>
      <c r="P38" s="172">
        <v>5.5431328704248557E-2</v>
      </c>
      <c r="Q38" s="3" t="s">
        <v>1924</v>
      </c>
      <c r="R38" s="160">
        <v>464</v>
      </c>
      <c r="S38" s="172">
        <v>5.4607508532423209E-2</v>
      </c>
      <c r="T38" s="3" t="s">
        <v>1802</v>
      </c>
      <c r="U38" s="160">
        <v>266</v>
      </c>
      <c r="V38" s="172">
        <v>3.1305166529363306E-2</v>
      </c>
      <c r="W38" s="3" t="s">
        <v>1855</v>
      </c>
      <c r="X38" s="160">
        <v>222</v>
      </c>
      <c r="Y38" s="172">
        <v>2.6126868306461104E-2</v>
      </c>
      <c r="Z38" s="3" t="s">
        <v>2193</v>
      </c>
      <c r="AA38" s="160">
        <v>211</v>
      </c>
      <c r="AB38" s="172">
        <v>2.4832293750735555E-2</v>
      </c>
      <c r="AC38" s="3" t="s">
        <v>1794</v>
      </c>
      <c r="AD38" s="160">
        <v>204</v>
      </c>
      <c r="AE38" s="172">
        <v>2.4008473578910203E-2</v>
      </c>
      <c r="AF38" s="3" t="s">
        <v>1805</v>
      </c>
      <c r="AG38" s="160">
        <v>180</v>
      </c>
      <c r="AH38" s="172">
        <v>2.1183947275509003E-2</v>
      </c>
      <c r="AI38" s="3" t="s">
        <v>918</v>
      </c>
      <c r="AJ38" s="160">
        <v>173</v>
      </c>
      <c r="AK38" s="172">
        <v>2.0360127103683654E-2</v>
      </c>
      <c r="AL38" s="3" t="s">
        <v>1897</v>
      </c>
      <c r="AM38" s="160">
        <v>161</v>
      </c>
      <c r="AN38" s="172">
        <v>1.8947863951983054E-2</v>
      </c>
      <c r="AO38" s="3" t="s">
        <v>1848</v>
      </c>
      <c r="AP38" s="160">
        <v>161</v>
      </c>
      <c r="AQ38" s="172">
        <v>1.8947863951983054E-2</v>
      </c>
      <c r="AR38" s="3" t="s">
        <v>1790</v>
      </c>
      <c r="AS38" s="160">
        <v>157</v>
      </c>
      <c r="AT38" s="172">
        <v>1.8477109568082854E-2</v>
      </c>
      <c r="AU38" s="3" t="s">
        <v>1953</v>
      </c>
      <c r="AV38" s="160">
        <v>121</v>
      </c>
      <c r="AW38" s="172">
        <v>1.4240320112981052E-2</v>
      </c>
    </row>
    <row r="39" spans="1:49" x14ac:dyDescent="0.25">
      <c r="A39" s="2" t="s">
        <v>747</v>
      </c>
      <c r="B39" s="2">
        <v>6547</v>
      </c>
      <c r="C39" s="3" t="s">
        <v>1626</v>
      </c>
      <c r="D39" s="2" t="s">
        <v>1520</v>
      </c>
      <c r="E39" s="3" t="s">
        <v>1872</v>
      </c>
      <c r="F39" s="160">
        <v>779</v>
      </c>
      <c r="G39" s="172">
        <v>8.825195423133568E-2</v>
      </c>
      <c r="H39" s="3" t="s">
        <v>1932</v>
      </c>
      <c r="I39" s="160">
        <v>615</v>
      </c>
      <c r="J39" s="172">
        <v>6.9672595445791324E-2</v>
      </c>
      <c r="K39" s="3" t="s">
        <v>1859</v>
      </c>
      <c r="L39" s="160">
        <v>453</v>
      </c>
      <c r="M39" s="172">
        <v>5.1319814206412143E-2</v>
      </c>
      <c r="N39" s="3" t="s">
        <v>1924</v>
      </c>
      <c r="O39" s="160">
        <v>429</v>
      </c>
      <c r="P39" s="172">
        <v>4.8600883652430045E-2</v>
      </c>
      <c r="Q39" s="3" t="s">
        <v>1836</v>
      </c>
      <c r="R39" s="160">
        <v>420</v>
      </c>
      <c r="S39" s="172">
        <v>4.7581284694686754E-2</v>
      </c>
      <c r="T39" s="3" t="s">
        <v>1920</v>
      </c>
      <c r="U39" s="160">
        <v>215</v>
      </c>
      <c r="V39" s="172">
        <v>2.4357086212756316E-2</v>
      </c>
      <c r="W39" s="3" t="s">
        <v>1802</v>
      </c>
      <c r="X39" s="160">
        <v>214</v>
      </c>
      <c r="Y39" s="172">
        <v>2.4243797439673729E-2</v>
      </c>
      <c r="Z39" s="3" t="s">
        <v>1878</v>
      </c>
      <c r="AA39" s="160">
        <v>186</v>
      </c>
      <c r="AB39" s="172">
        <v>2.1071711793361279E-2</v>
      </c>
      <c r="AC39" s="3" t="s">
        <v>1805</v>
      </c>
      <c r="AD39" s="160">
        <v>184</v>
      </c>
      <c r="AE39" s="172">
        <v>2.0845134247196102E-2</v>
      </c>
      <c r="AF39" s="3" t="s">
        <v>1897</v>
      </c>
      <c r="AG39" s="160">
        <v>159</v>
      </c>
      <c r="AH39" s="172">
        <v>1.8012914920131413E-2</v>
      </c>
      <c r="AI39" s="3" t="s">
        <v>1794</v>
      </c>
      <c r="AJ39" s="160">
        <v>156</v>
      </c>
      <c r="AK39" s="172">
        <v>1.7673048600883652E-2</v>
      </c>
      <c r="AL39" s="3" t="s">
        <v>1841</v>
      </c>
      <c r="AM39" s="160">
        <v>156</v>
      </c>
      <c r="AN39" s="172">
        <v>1.7673048600883652E-2</v>
      </c>
      <c r="AO39" s="3" t="s">
        <v>1809</v>
      </c>
      <c r="AP39" s="160">
        <v>136</v>
      </c>
      <c r="AQ39" s="172">
        <v>1.5407273139231903E-2</v>
      </c>
      <c r="AR39" s="3" t="s">
        <v>2193</v>
      </c>
      <c r="AS39" s="160">
        <v>132</v>
      </c>
      <c r="AT39" s="172">
        <v>1.4954118046901553E-2</v>
      </c>
      <c r="AU39" s="3" t="s">
        <v>1861</v>
      </c>
      <c r="AV39" s="160">
        <v>129</v>
      </c>
      <c r="AW39" s="172">
        <v>1.461425172765379E-2</v>
      </c>
    </row>
    <row r="40" spans="1:49" x14ac:dyDescent="0.25">
      <c r="A40" s="2" t="s">
        <v>748</v>
      </c>
      <c r="B40" s="2">
        <v>3110</v>
      </c>
      <c r="C40" s="3" t="s">
        <v>1629</v>
      </c>
      <c r="D40" s="2" t="s">
        <v>1520</v>
      </c>
      <c r="E40" s="3" t="s">
        <v>1872</v>
      </c>
      <c r="F40" s="160">
        <v>831</v>
      </c>
      <c r="G40" s="172">
        <v>9.2087765957446804E-2</v>
      </c>
      <c r="H40" s="3" t="s">
        <v>1855</v>
      </c>
      <c r="I40" s="160">
        <v>603</v>
      </c>
      <c r="J40" s="172">
        <v>6.6821808510638292E-2</v>
      </c>
      <c r="K40" s="3" t="s">
        <v>1932</v>
      </c>
      <c r="L40" s="160">
        <v>567</v>
      </c>
      <c r="M40" s="172">
        <v>6.2832446808510634E-2</v>
      </c>
      <c r="N40" s="3" t="s">
        <v>1924</v>
      </c>
      <c r="O40" s="160">
        <v>419</v>
      </c>
      <c r="P40" s="172">
        <v>4.6431737588652482E-2</v>
      </c>
      <c r="Q40" s="3" t="s">
        <v>1790</v>
      </c>
      <c r="R40" s="160">
        <v>376</v>
      </c>
      <c r="S40" s="172">
        <v>4.1666666666666664E-2</v>
      </c>
      <c r="T40" s="3" t="s">
        <v>1802</v>
      </c>
      <c r="U40" s="160">
        <v>346</v>
      </c>
      <c r="V40" s="172">
        <v>3.8342198581560287E-2</v>
      </c>
      <c r="W40" s="3" t="s">
        <v>1836</v>
      </c>
      <c r="X40" s="160">
        <v>309</v>
      </c>
      <c r="Y40" s="172">
        <v>3.4242021276595744E-2</v>
      </c>
      <c r="Z40" s="3" t="s">
        <v>1859</v>
      </c>
      <c r="AA40" s="160">
        <v>281</v>
      </c>
      <c r="AB40" s="172">
        <v>3.1139184397163122E-2</v>
      </c>
      <c r="AC40" s="3" t="s">
        <v>918</v>
      </c>
      <c r="AD40" s="160">
        <v>236</v>
      </c>
      <c r="AE40" s="172">
        <v>2.6152482269503546E-2</v>
      </c>
      <c r="AF40" s="3" t="s">
        <v>1794</v>
      </c>
      <c r="AG40" s="160">
        <v>221</v>
      </c>
      <c r="AH40" s="172">
        <v>2.4490248226950354E-2</v>
      </c>
      <c r="AI40" s="3" t="s">
        <v>1848</v>
      </c>
      <c r="AJ40" s="160">
        <v>147</v>
      </c>
      <c r="AK40" s="172">
        <v>1.6289893617021278E-2</v>
      </c>
      <c r="AL40" s="3" t="s">
        <v>1921</v>
      </c>
      <c r="AM40" s="160">
        <v>130</v>
      </c>
      <c r="AN40" s="172">
        <v>1.4406028368794326E-2</v>
      </c>
      <c r="AO40" s="3" t="s">
        <v>1809</v>
      </c>
      <c r="AP40" s="160">
        <v>123</v>
      </c>
      <c r="AQ40" s="172">
        <v>1.3630319148936171E-2</v>
      </c>
      <c r="AR40" s="3" t="s">
        <v>2193</v>
      </c>
      <c r="AS40" s="160">
        <v>118</v>
      </c>
      <c r="AT40" s="172">
        <v>1.3076241134751773E-2</v>
      </c>
      <c r="AU40" s="3" t="s">
        <v>1905</v>
      </c>
      <c r="AV40" s="160">
        <v>115</v>
      </c>
      <c r="AW40" s="172">
        <v>1.2743794326241134E-2</v>
      </c>
    </row>
    <row r="41" spans="1:49" x14ac:dyDescent="0.25">
      <c r="A41" s="2" t="s">
        <v>749</v>
      </c>
      <c r="B41" s="2">
        <v>97</v>
      </c>
      <c r="C41" s="3" t="s">
        <v>1633</v>
      </c>
      <c r="D41" s="2" t="s">
        <v>1553</v>
      </c>
      <c r="E41" s="3" t="s">
        <v>1872</v>
      </c>
      <c r="F41" s="160">
        <v>925</v>
      </c>
      <c r="G41" s="172">
        <v>9.2546273136568283E-2</v>
      </c>
      <c r="H41" s="3" t="s">
        <v>1932</v>
      </c>
      <c r="I41" s="160">
        <v>642</v>
      </c>
      <c r="J41" s="172">
        <v>6.4232116058029018E-2</v>
      </c>
      <c r="K41" s="3" t="s">
        <v>1859</v>
      </c>
      <c r="L41" s="160">
        <v>614</v>
      </c>
      <c r="M41" s="172">
        <v>6.1430715357678842E-2</v>
      </c>
      <c r="N41" s="3" t="s">
        <v>1836</v>
      </c>
      <c r="O41" s="160">
        <v>519</v>
      </c>
      <c r="P41" s="172">
        <v>5.1925962981490742E-2</v>
      </c>
      <c r="Q41" s="3" t="s">
        <v>1924</v>
      </c>
      <c r="R41" s="160">
        <v>507</v>
      </c>
      <c r="S41" s="172">
        <v>5.0725362681340667E-2</v>
      </c>
      <c r="T41" s="3" t="s">
        <v>1802</v>
      </c>
      <c r="U41" s="160">
        <v>335</v>
      </c>
      <c r="V41" s="172">
        <v>3.3516758379189597E-2</v>
      </c>
      <c r="W41" s="3" t="s">
        <v>1921</v>
      </c>
      <c r="X41" s="160">
        <v>252</v>
      </c>
      <c r="Y41" s="172">
        <v>2.5212606303151575E-2</v>
      </c>
      <c r="Z41" s="3" t="s">
        <v>1897</v>
      </c>
      <c r="AA41" s="160">
        <v>247</v>
      </c>
      <c r="AB41" s="172">
        <v>2.4712356178089045E-2</v>
      </c>
      <c r="AC41" s="3" t="s">
        <v>2193</v>
      </c>
      <c r="AD41" s="160">
        <v>235</v>
      </c>
      <c r="AE41" s="172">
        <v>2.351175587793897E-2</v>
      </c>
      <c r="AF41" s="3" t="s">
        <v>1848</v>
      </c>
      <c r="AG41" s="160">
        <v>220</v>
      </c>
      <c r="AH41" s="172">
        <v>2.2011005502751375E-2</v>
      </c>
      <c r="AI41" s="3" t="s">
        <v>1794</v>
      </c>
      <c r="AJ41" s="160">
        <v>197</v>
      </c>
      <c r="AK41" s="172">
        <v>1.9709854927463733E-2</v>
      </c>
      <c r="AL41" s="3" t="s">
        <v>1809</v>
      </c>
      <c r="AM41" s="160">
        <v>172</v>
      </c>
      <c r="AN41" s="172">
        <v>1.7208604302151074E-2</v>
      </c>
      <c r="AO41" s="3" t="s">
        <v>1885</v>
      </c>
      <c r="AP41" s="160">
        <v>164</v>
      </c>
      <c r="AQ41" s="172">
        <v>1.6408204102051027E-2</v>
      </c>
      <c r="AR41" s="3" t="s">
        <v>1805</v>
      </c>
      <c r="AS41" s="160">
        <v>146</v>
      </c>
      <c r="AT41" s="172">
        <v>1.4607303651825913E-2</v>
      </c>
      <c r="AU41" s="3" t="s">
        <v>1817</v>
      </c>
      <c r="AV41" s="160">
        <v>132</v>
      </c>
      <c r="AW41" s="172">
        <v>1.3206603301650825E-2</v>
      </c>
    </row>
    <row r="42" spans="1:49" x14ac:dyDescent="0.25">
      <c r="A42" s="2" t="s">
        <v>1022</v>
      </c>
      <c r="B42" s="2">
        <v>99</v>
      </c>
      <c r="C42" s="3" t="s">
        <v>1637</v>
      </c>
      <c r="D42" s="2" t="s">
        <v>1520</v>
      </c>
      <c r="E42" s="3" t="s">
        <v>1859</v>
      </c>
      <c r="F42" s="160">
        <v>493</v>
      </c>
      <c r="G42" s="172">
        <v>7.1584144039494702E-2</v>
      </c>
      <c r="H42" s="3" t="s">
        <v>1789</v>
      </c>
      <c r="I42" s="160">
        <v>384</v>
      </c>
      <c r="J42" s="172">
        <v>5.575722375490054E-2</v>
      </c>
      <c r="K42" s="3" t="s">
        <v>1836</v>
      </c>
      <c r="L42" s="160">
        <v>321</v>
      </c>
      <c r="M42" s="172">
        <v>4.660955423261217E-2</v>
      </c>
      <c r="N42" s="3" t="s">
        <v>1875</v>
      </c>
      <c r="O42" s="160">
        <v>313</v>
      </c>
      <c r="P42" s="172">
        <v>4.5447945404385071E-2</v>
      </c>
      <c r="Q42" s="3" t="s">
        <v>1924</v>
      </c>
      <c r="R42" s="160">
        <v>256</v>
      </c>
      <c r="S42" s="172">
        <v>3.7171482503267024E-2</v>
      </c>
      <c r="T42" s="3" t="s">
        <v>1805</v>
      </c>
      <c r="U42" s="160">
        <v>246</v>
      </c>
      <c r="V42" s="172">
        <v>3.5719471467983155E-2</v>
      </c>
      <c r="W42" s="3" t="s">
        <v>1820</v>
      </c>
      <c r="X42" s="160">
        <v>242</v>
      </c>
      <c r="Y42" s="172">
        <v>3.5138667053869609E-2</v>
      </c>
      <c r="Z42" s="3" t="s">
        <v>1794</v>
      </c>
      <c r="AA42" s="160">
        <v>187</v>
      </c>
      <c r="AB42" s="172">
        <v>2.7152606359808335E-2</v>
      </c>
      <c r="AC42" s="3" t="s">
        <v>1850</v>
      </c>
      <c r="AD42" s="160">
        <v>182</v>
      </c>
      <c r="AE42" s="172">
        <v>2.6426600842166401E-2</v>
      </c>
      <c r="AF42" s="3" t="s">
        <v>1848</v>
      </c>
      <c r="AG42" s="160">
        <v>170</v>
      </c>
      <c r="AH42" s="172">
        <v>2.4684187599825758E-2</v>
      </c>
      <c r="AI42" s="3" t="s">
        <v>2193</v>
      </c>
      <c r="AJ42" s="160">
        <v>163</v>
      </c>
      <c r="AK42" s="172">
        <v>2.3667779875127051E-2</v>
      </c>
      <c r="AL42" s="3" t="s">
        <v>1897</v>
      </c>
      <c r="AM42" s="160">
        <v>155</v>
      </c>
      <c r="AN42" s="172">
        <v>2.2506171046899958E-2</v>
      </c>
      <c r="AO42" s="3" t="s">
        <v>1801</v>
      </c>
      <c r="AP42" s="160">
        <v>135</v>
      </c>
      <c r="AQ42" s="172">
        <v>1.960214897633222E-2</v>
      </c>
      <c r="AR42" s="3" t="s">
        <v>1839</v>
      </c>
      <c r="AS42" s="160">
        <v>126</v>
      </c>
      <c r="AT42" s="172">
        <v>1.8295339044576739E-2</v>
      </c>
      <c r="AU42" s="3" t="s">
        <v>1809</v>
      </c>
      <c r="AV42" s="160">
        <v>114</v>
      </c>
      <c r="AW42" s="172">
        <v>1.6552925802236097E-2</v>
      </c>
    </row>
    <row r="43" spans="1:49" x14ac:dyDescent="0.25">
      <c r="A43" s="2" t="s">
        <v>751</v>
      </c>
      <c r="B43" s="2">
        <v>100</v>
      </c>
      <c r="C43" s="3" t="s">
        <v>1524</v>
      </c>
      <c r="D43" s="2" t="s">
        <v>1538</v>
      </c>
      <c r="E43" s="3" t="s">
        <v>1872</v>
      </c>
      <c r="F43" s="160">
        <v>2110</v>
      </c>
      <c r="G43" s="172">
        <v>0.17121064589419019</v>
      </c>
      <c r="H43" s="3" t="s">
        <v>1932</v>
      </c>
      <c r="I43" s="160">
        <v>1634</v>
      </c>
      <c r="J43" s="172">
        <v>0.13258682246024017</v>
      </c>
      <c r="K43" s="3" t="s">
        <v>1802</v>
      </c>
      <c r="L43" s="160">
        <v>549</v>
      </c>
      <c r="M43" s="172">
        <v>4.454722492697176E-2</v>
      </c>
      <c r="N43" s="3" t="s">
        <v>1859</v>
      </c>
      <c r="O43" s="160">
        <v>478</v>
      </c>
      <c r="P43" s="172">
        <v>3.8786108406361569E-2</v>
      </c>
      <c r="Q43" s="3" t="s">
        <v>1836</v>
      </c>
      <c r="R43" s="160">
        <v>386</v>
      </c>
      <c r="S43" s="172">
        <v>3.1320999675430054E-2</v>
      </c>
      <c r="T43" s="3" t="s">
        <v>1924</v>
      </c>
      <c r="U43" s="160">
        <v>333</v>
      </c>
      <c r="V43" s="172">
        <v>2.7020447906523856E-2</v>
      </c>
      <c r="W43" s="3" t="s">
        <v>1897</v>
      </c>
      <c r="X43" s="160">
        <v>192</v>
      </c>
      <c r="Y43" s="172">
        <v>1.5579357351509251E-2</v>
      </c>
      <c r="Z43" s="3" t="s">
        <v>1839</v>
      </c>
      <c r="AA43" s="160">
        <v>185</v>
      </c>
      <c r="AB43" s="172">
        <v>1.5011359948068809E-2</v>
      </c>
      <c r="AC43" s="3" t="s">
        <v>1848</v>
      </c>
      <c r="AD43" s="160">
        <v>178</v>
      </c>
      <c r="AE43" s="172">
        <v>1.4443362544628368E-2</v>
      </c>
      <c r="AF43" s="3" t="s">
        <v>2193</v>
      </c>
      <c r="AG43" s="160">
        <v>164</v>
      </c>
      <c r="AH43" s="172">
        <v>1.3307367737747485E-2</v>
      </c>
      <c r="AI43" s="3" t="s">
        <v>1794</v>
      </c>
      <c r="AJ43" s="160">
        <v>161</v>
      </c>
      <c r="AK43" s="172">
        <v>1.3063940279130153E-2</v>
      </c>
      <c r="AL43" s="3" t="s">
        <v>1906</v>
      </c>
      <c r="AM43" s="160">
        <v>146</v>
      </c>
      <c r="AN43" s="172">
        <v>1.1846802986043492E-2</v>
      </c>
      <c r="AO43" s="3" t="s">
        <v>1905</v>
      </c>
      <c r="AP43" s="160">
        <v>144</v>
      </c>
      <c r="AQ43" s="172">
        <v>1.1684518013631937E-2</v>
      </c>
      <c r="AR43" s="3" t="s">
        <v>1809</v>
      </c>
      <c r="AS43" s="160">
        <v>139</v>
      </c>
      <c r="AT43" s="172">
        <v>1.127880558260305E-2</v>
      </c>
      <c r="AU43" s="3" t="s">
        <v>1920</v>
      </c>
      <c r="AV43" s="160">
        <v>135</v>
      </c>
      <c r="AW43" s="172">
        <v>1.0954235637779941E-2</v>
      </c>
    </row>
    <row r="44" spans="1:49" x14ac:dyDescent="0.25">
      <c r="A44" s="2" t="s">
        <v>752</v>
      </c>
      <c r="B44" s="2">
        <v>101</v>
      </c>
      <c r="C44" s="3" t="s">
        <v>1573</v>
      </c>
      <c r="D44" s="2" t="s">
        <v>1553</v>
      </c>
      <c r="E44" s="3" t="s">
        <v>1872</v>
      </c>
      <c r="F44" s="160">
        <v>132</v>
      </c>
      <c r="G44" s="172">
        <v>0.19270072992700729</v>
      </c>
      <c r="H44" s="3" t="s">
        <v>1932</v>
      </c>
      <c r="I44" s="160">
        <v>90</v>
      </c>
      <c r="J44" s="172">
        <v>0.13138686131386862</v>
      </c>
      <c r="K44" s="3" t="s">
        <v>1802</v>
      </c>
      <c r="L44" s="160">
        <v>50</v>
      </c>
      <c r="M44" s="172">
        <v>7.2992700729927001E-2</v>
      </c>
      <c r="N44" s="3" t="s">
        <v>1859</v>
      </c>
      <c r="O44" s="160">
        <v>48</v>
      </c>
      <c r="P44" s="172">
        <v>7.0072992700729933E-2</v>
      </c>
      <c r="Q44" s="3" t="s">
        <v>1924</v>
      </c>
      <c r="R44" s="160">
        <v>40</v>
      </c>
      <c r="S44" s="172">
        <v>5.8394160583941604E-2</v>
      </c>
      <c r="T44" s="3" t="s">
        <v>687</v>
      </c>
      <c r="U44" s="160" t="s">
        <v>687</v>
      </c>
      <c r="V44" s="172" t="s">
        <v>687</v>
      </c>
      <c r="W44" s="3" t="s">
        <v>687</v>
      </c>
      <c r="X44" s="160" t="s">
        <v>687</v>
      </c>
      <c r="Y44" s="172" t="s">
        <v>687</v>
      </c>
      <c r="Z44" s="3" t="s">
        <v>687</v>
      </c>
      <c r="AA44" s="160" t="s">
        <v>687</v>
      </c>
      <c r="AB44" s="172" t="s">
        <v>687</v>
      </c>
      <c r="AC44" s="3" t="s">
        <v>687</v>
      </c>
      <c r="AD44" s="160" t="s">
        <v>687</v>
      </c>
      <c r="AE44" s="172" t="s">
        <v>687</v>
      </c>
      <c r="AF44" s="3" t="s">
        <v>687</v>
      </c>
      <c r="AG44" s="160" t="s">
        <v>687</v>
      </c>
      <c r="AH44" s="172" t="s">
        <v>687</v>
      </c>
      <c r="AI44" s="3" t="s">
        <v>687</v>
      </c>
      <c r="AJ44" s="160" t="s">
        <v>687</v>
      </c>
      <c r="AK44" s="172" t="s">
        <v>687</v>
      </c>
      <c r="AL44" s="3" t="s">
        <v>687</v>
      </c>
      <c r="AM44" s="160" t="s">
        <v>687</v>
      </c>
      <c r="AN44" s="172" t="s">
        <v>687</v>
      </c>
      <c r="AO44" s="3" t="s">
        <v>687</v>
      </c>
      <c r="AP44" s="160" t="s">
        <v>687</v>
      </c>
      <c r="AQ44" s="172" t="s">
        <v>687</v>
      </c>
      <c r="AR44" s="3" t="s">
        <v>687</v>
      </c>
      <c r="AS44" s="160" t="s">
        <v>687</v>
      </c>
      <c r="AT44" s="172" t="s">
        <v>687</v>
      </c>
      <c r="AU44" s="3" t="s">
        <v>687</v>
      </c>
      <c r="AV44" s="160" t="s">
        <v>687</v>
      </c>
      <c r="AW44" s="172" t="s">
        <v>687</v>
      </c>
    </row>
    <row r="45" spans="1:49" x14ac:dyDescent="0.25">
      <c r="A45" s="2" t="s">
        <v>1643</v>
      </c>
      <c r="B45" s="2">
        <v>11467</v>
      </c>
      <c r="C45" s="3" t="s">
        <v>1645</v>
      </c>
      <c r="D45" s="2" t="s">
        <v>1520</v>
      </c>
      <c r="E45" s="3" t="s">
        <v>1859</v>
      </c>
      <c r="F45" s="160">
        <v>154</v>
      </c>
      <c r="G45" s="172">
        <v>8.2441113490364024E-2</v>
      </c>
      <c r="H45" s="3" t="s">
        <v>1836</v>
      </c>
      <c r="I45" s="160">
        <v>96</v>
      </c>
      <c r="J45" s="172">
        <v>5.1391862955032119E-2</v>
      </c>
      <c r="K45" s="3" t="s">
        <v>1924</v>
      </c>
      <c r="L45" s="160">
        <v>82</v>
      </c>
      <c r="M45" s="172">
        <v>4.3897216274089934E-2</v>
      </c>
      <c r="N45" s="3" t="s">
        <v>1794</v>
      </c>
      <c r="O45" s="160">
        <v>68</v>
      </c>
      <c r="P45" s="172">
        <v>3.6402569593147749E-2</v>
      </c>
      <c r="Q45" s="3" t="s">
        <v>1855</v>
      </c>
      <c r="R45" s="160">
        <v>62</v>
      </c>
      <c r="S45" s="172">
        <v>3.3190578158458245E-2</v>
      </c>
      <c r="T45" s="3" t="s">
        <v>1805</v>
      </c>
      <c r="U45" s="160">
        <v>59</v>
      </c>
      <c r="V45" s="172">
        <v>3.1584582441113493E-2</v>
      </c>
      <c r="W45" s="3" t="s">
        <v>1839</v>
      </c>
      <c r="X45" s="160">
        <v>54</v>
      </c>
      <c r="Y45" s="172">
        <v>2.8907922912205567E-2</v>
      </c>
      <c r="Z45" s="3" t="s">
        <v>2193</v>
      </c>
      <c r="AA45" s="160">
        <v>47</v>
      </c>
      <c r="AB45" s="172">
        <v>2.5160599571734475E-2</v>
      </c>
      <c r="AC45" s="3" t="s">
        <v>1848</v>
      </c>
      <c r="AD45" s="160">
        <v>45</v>
      </c>
      <c r="AE45" s="172">
        <v>2.4089935760171308E-2</v>
      </c>
      <c r="AF45" s="3" t="s">
        <v>1790</v>
      </c>
      <c r="AG45" s="160">
        <v>45</v>
      </c>
      <c r="AH45" s="172">
        <v>2.4089935760171308E-2</v>
      </c>
      <c r="AI45" s="3" t="s">
        <v>1789</v>
      </c>
      <c r="AJ45" s="160">
        <v>45</v>
      </c>
      <c r="AK45" s="172">
        <v>2.4089935760171308E-2</v>
      </c>
      <c r="AL45" s="3" t="s">
        <v>1897</v>
      </c>
      <c r="AM45" s="160">
        <v>44</v>
      </c>
      <c r="AN45" s="172">
        <v>2.3554603854389723E-2</v>
      </c>
      <c r="AO45" s="3" t="s">
        <v>1850</v>
      </c>
      <c r="AP45" s="160">
        <v>44</v>
      </c>
      <c r="AQ45" s="172">
        <v>2.3554603854389723E-2</v>
      </c>
      <c r="AR45" s="3" t="s">
        <v>918</v>
      </c>
      <c r="AS45" s="160">
        <v>42</v>
      </c>
      <c r="AT45" s="172">
        <v>2.2483940042826552E-2</v>
      </c>
      <c r="AU45" s="3" t="s">
        <v>1801</v>
      </c>
      <c r="AV45" s="160">
        <v>40</v>
      </c>
      <c r="AW45" s="172">
        <v>2.1413276231263382E-2</v>
      </c>
    </row>
    <row r="46" spans="1:49" x14ac:dyDescent="0.25">
      <c r="A46" s="2" t="s">
        <v>754</v>
      </c>
      <c r="B46" s="2">
        <v>103</v>
      </c>
      <c r="C46" s="3" t="s">
        <v>1524</v>
      </c>
      <c r="D46" s="2" t="s">
        <v>1565</v>
      </c>
      <c r="E46" s="3" t="s">
        <v>1850</v>
      </c>
      <c r="F46" s="160">
        <v>1230</v>
      </c>
      <c r="G46" s="172">
        <v>0.33279220779220781</v>
      </c>
      <c r="H46" s="3" t="s">
        <v>1839</v>
      </c>
      <c r="I46" s="160">
        <v>850</v>
      </c>
      <c r="J46" s="172">
        <v>0.22997835497835498</v>
      </c>
      <c r="K46" s="3" t="s">
        <v>1819</v>
      </c>
      <c r="L46" s="160">
        <v>573</v>
      </c>
      <c r="M46" s="172">
        <v>0.15503246753246752</v>
      </c>
      <c r="N46" s="3" t="s">
        <v>2128</v>
      </c>
      <c r="O46" s="160">
        <v>254</v>
      </c>
      <c r="P46" s="172">
        <v>6.8722943722943727E-2</v>
      </c>
      <c r="Q46" s="3" t="s">
        <v>1793</v>
      </c>
      <c r="R46" s="160">
        <v>210</v>
      </c>
      <c r="S46" s="172">
        <v>5.6818181818181816E-2</v>
      </c>
      <c r="T46" s="3" t="s">
        <v>1812</v>
      </c>
      <c r="U46" s="160">
        <v>163</v>
      </c>
      <c r="V46" s="172">
        <v>4.41017316017316E-2</v>
      </c>
      <c r="W46" s="3" t="s">
        <v>1846</v>
      </c>
      <c r="X46" s="160">
        <v>92</v>
      </c>
      <c r="Y46" s="172">
        <v>2.4891774891774892E-2</v>
      </c>
      <c r="Z46" s="3" t="s">
        <v>1849</v>
      </c>
      <c r="AA46" s="160">
        <v>81</v>
      </c>
      <c r="AB46" s="172">
        <v>2.1915584415584416E-2</v>
      </c>
      <c r="AC46" s="3" t="s">
        <v>2134</v>
      </c>
      <c r="AD46" s="160">
        <v>61</v>
      </c>
      <c r="AE46" s="172">
        <v>1.6504329004329004E-2</v>
      </c>
      <c r="AF46" s="3" t="s">
        <v>2379</v>
      </c>
      <c r="AG46" s="160">
        <v>34</v>
      </c>
      <c r="AH46" s="172">
        <v>9.1991341991341999E-3</v>
      </c>
      <c r="AI46" s="3" t="s">
        <v>687</v>
      </c>
      <c r="AJ46" s="160" t="s">
        <v>687</v>
      </c>
      <c r="AK46" s="172" t="s">
        <v>687</v>
      </c>
      <c r="AL46" s="3" t="s">
        <v>687</v>
      </c>
      <c r="AM46" s="160" t="s">
        <v>687</v>
      </c>
      <c r="AN46" s="172" t="s">
        <v>687</v>
      </c>
      <c r="AO46" s="3" t="s">
        <v>687</v>
      </c>
      <c r="AP46" s="160" t="s">
        <v>687</v>
      </c>
      <c r="AQ46" s="172" t="s">
        <v>687</v>
      </c>
      <c r="AR46" s="3" t="s">
        <v>687</v>
      </c>
      <c r="AS46" s="160" t="s">
        <v>687</v>
      </c>
      <c r="AT46" s="172" t="s">
        <v>687</v>
      </c>
      <c r="AU46" s="3" t="s">
        <v>687</v>
      </c>
      <c r="AV46" s="160" t="s">
        <v>687</v>
      </c>
      <c r="AW46" s="172" t="s">
        <v>687</v>
      </c>
    </row>
    <row r="47" spans="1:49" x14ac:dyDescent="0.25">
      <c r="A47" s="2" t="s">
        <v>755</v>
      </c>
      <c r="B47" s="2">
        <v>105</v>
      </c>
      <c r="C47" s="3" t="s">
        <v>1573</v>
      </c>
      <c r="D47" s="2" t="s">
        <v>1553</v>
      </c>
      <c r="E47" s="3" t="s">
        <v>1872</v>
      </c>
      <c r="F47" s="160">
        <v>3449</v>
      </c>
      <c r="G47" s="172">
        <v>0.16845755592458728</v>
      </c>
      <c r="H47" s="3" t="s">
        <v>1932</v>
      </c>
      <c r="I47" s="160">
        <v>2424</v>
      </c>
      <c r="J47" s="172">
        <v>0.11839406075998828</v>
      </c>
      <c r="K47" s="3" t="s">
        <v>1802</v>
      </c>
      <c r="L47" s="160">
        <v>1318</v>
      </c>
      <c r="M47" s="172">
        <v>6.4374328416528279E-2</v>
      </c>
      <c r="N47" s="3" t="s">
        <v>1859</v>
      </c>
      <c r="O47" s="160">
        <v>619</v>
      </c>
      <c r="P47" s="172">
        <v>3.0233466835987106E-2</v>
      </c>
      <c r="Q47" s="3" t="s">
        <v>1924</v>
      </c>
      <c r="R47" s="160">
        <v>594</v>
      </c>
      <c r="S47" s="172">
        <v>2.9012405978313959E-2</v>
      </c>
      <c r="T47" s="3" t="s">
        <v>1836</v>
      </c>
      <c r="U47" s="160">
        <v>589</v>
      </c>
      <c r="V47" s="172">
        <v>2.8768193806779328E-2</v>
      </c>
      <c r="W47" s="3" t="s">
        <v>1839</v>
      </c>
      <c r="X47" s="160">
        <v>401</v>
      </c>
      <c r="Y47" s="172">
        <v>1.958581615707727E-2</v>
      </c>
      <c r="Z47" s="3" t="s">
        <v>1850</v>
      </c>
      <c r="AA47" s="160">
        <v>338</v>
      </c>
      <c r="AB47" s="172">
        <v>1.6508742795740938E-2</v>
      </c>
      <c r="AC47" s="3" t="s">
        <v>1848</v>
      </c>
      <c r="AD47" s="160">
        <v>331</v>
      </c>
      <c r="AE47" s="172">
        <v>1.6166845755592459E-2</v>
      </c>
      <c r="AF47" s="3" t="s">
        <v>1794</v>
      </c>
      <c r="AG47" s="160">
        <v>280</v>
      </c>
      <c r="AH47" s="172">
        <v>1.3675881605939241E-2</v>
      </c>
      <c r="AI47" s="3" t="s">
        <v>1819</v>
      </c>
      <c r="AJ47" s="160">
        <v>270</v>
      </c>
      <c r="AK47" s="172">
        <v>1.3187457262869981E-2</v>
      </c>
      <c r="AL47" s="3" t="s">
        <v>1861</v>
      </c>
      <c r="AM47" s="160">
        <v>264</v>
      </c>
      <c r="AN47" s="172">
        <v>1.2894402657028426E-2</v>
      </c>
      <c r="AO47" s="3" t="s">
        <v>1855</v>
      </c>
      <c r="AP47" s="160">
        <v>246</v>
      </c>
      <c r="AQ47" s="172">
        <v>1.2015238839503761E-2</v>
      </c>
      <c r="AR47" s="3" t="s">
        <v>1790</v>
      </c>
      <c r="AS47" s="160">
        <v>223</v>
      </c>
      <c r="AT47" s="172">
        <v>1.0891862850444467E-2</v>
      </c>
      <c r="AU47" s="3" t="s">
        <v>1920</v>
      </c>
      <c r="AV47" s="160">
        <v>218</v>
      </c>
      <c r="AW47" s="172">
        <v>1.0647650678909836E-2</v>
      </c>
    </row>
    <row r="48" spans="1:49" x14ac:dyDescent="0.25">
      <c r="A48" s="2" t="s">
        <v>756</v>
      </c>
      <c r="B48" s="2">
        <v>345</v>
      </c>
      <c r="C48" s="3" t="s">
        <v>1573</v>
      </c>
      <c r="D48" s="2" t="s">
        <v>1520</v>
      </c>
      <c r="E48" s="3" t="s">
        <v>1872</v>
      </c>
      <c r="F48" s="160">
        <v>1162</v>
      </c>
      <c r="G48" s="172">
        <v>6.4287690179806359E-2</v>
      </c>
      <c r="H48" s="3" t="s">
        <v>1859</v>
      </c>
      <c r="I48" s="160">
        <v>922</v>
      </c>
      <c r="J48" s="172">
        <v>5.1009681881051178E-2</v>
      </c>
      <c r="K48" s="3" t="s">
        <v>1836</v>
      </c>
      <c r="L48" s="160">
        <v>832</v>
      </c>
      <c r="M48" s="172">
        <v>4.6030428769017979E-2</v>
      </c>
      <c r="N48" s="3" t="s">
        <v>1932</v>
      </c>
      <c r="O48" s="160">
        <v>804</v>
      </c>
      <c r="P48" s="172">
        <v>4.4481327800829876E-2</v>
      </c>
      <c r="Q48" s="3" t="s">
        <v>1924</v>
      </c>
      <c r="R48" s="160">
        <v>793</v>
      </c>
      <c r="S48" s="172">
        <v>4.3872752420470264E-2</v>
      </c>
      <c r="T48" s="3" t="s">
        <v>1855</v>
      </c>
      <c r="U48" s="160">
        <v>769</v>
      </c>
      <c r="V48" s="172">
        <v>4.2544951590594744E-2</v>
      </c>
      <c r="W48" s="3" t="s">
        <v>1790</v>
      </c>
      <c r="X48" s="160">
        <v>472</v>
      </c>
      <c r="Y48" s="172">
        <v>2.6113416320885201E-2</v>
      </c>
      <c r="Z48" s="3" t="s">
        <v>1802</v>
      </c>
      <c r="AA48" s="160">
        <v>423</v>
      </c>
      <c r="AB48" s="172">
        <v>2.3402489626556017E-2</v>
      </c>
      <c r="AC48" s="3" t="s">
        <v>918</v>
      </c>
      <c r="AD48" s="160">
        <v>387</v>
      </c>
      <c r="AE48" s="172">
        <v>2.1410788381742738E-2</v>
      </c>
      <c r="AF48" s="3" t="s">
        <v>1848</v>
      </c>
      <c r="AG48" s="160">
        <v>340</v>
      </c>
      <c r="AH48" s="172">
        <v>1.8810511756569847E-2</v>
      </c>
      <c r="AI48" s="3" t="s">
        <v>1789</v>
      </c>
      <c r="AJ48" s="160">
        <v>305</v>
      </c>
      <c r="AK48" s="172">
        <v>1.6874135546334715E-2</v>
      </c>
      <c r="AL48" s="3" t="s">
        <v>2193</v>
      </c>
      <c r="AM48" s="160">
        <v>293</v>
      </c>
      <c r="AN48" s="172">
        <v>1.6210235131396956E-2</v>
      </c>
      <c r="AO48" s="3" t="s">
        <v>1794</v>
      </c>
      <c r="AP48" s="160">
        <v>292</v>
      </c>
      <c r="AQ48" s="172">
        <v>1.6154910096818811E-2</v>
      </c>
      <c r="AR48" s="3" t="s">
        <v>1897</v>
      </c>
      <c r="AS48" s="160">
        <v>288</v>
      </c>
      <c r="AT48" s="172">
        <v>1.5933609958506224E-2</v>
      </c>
      <c r="AU48" s="3" t="s">
        <v>1801</v>
      </c>
      <c r="AV48" s="160">
        <v>266</v>
      </c>
      <c r="AW48" s="172">
        <v>1.4716459197786998E-2</v>
      </c>
    </row>
    <row r="49" spans="1:49" x14ac:dyDescent="0.25">
      <c r="A49" s="2" t="s">
        <v>757</v>
      </c>
      <c r="B49" s="2">
        <v>3112</v>
      </c>
      <c r="C49" s="3" t="s">
        <v>1524</v>
      </c>
      <c r="D49" s="2" t="s">
        <v>1520</v>
      </c>
      <c r="E49" s="3" t="s">
        <v>1872</v>
      </c>
      <c r="F49" s="160">
        <v>1928</v>
      </c>
      <c r="G49" s="172">
        <v>0.10301346441547339</v>
      </c>
      <c r="H49" s="3" t="s">
        <v>1932</v>
      </c>
      <c r="I49" s="160">
        <v>1350</v>
      </c>
      <c r="J49" s="172">
        <v>7.2130797178884376E-2</v>
      </c>
      <c r="K49" s="3" t="s">
        <v>1924</v>
      </c>
      <c r="L49" s="160">
        <v>992</v>
      </c>
      <c r="M49" s="172">
        <v>5.3002778371446888E-2</v>
      </c>
      <c r="N49" s="3" t="s">
        <v>1859</v>
      </c>
      <c r="O49" s="160">
        <v>795</v>
      </c>
      <c r="P49" s="172">
        <v>4.2477025005343019E-2</v>
      </c>
      <c r="Q49" s="3" t="s">
        <v>1802</v>
      </c>
      <c r="R49" s="160">
        <v>647</v>
      </c>
      <c r="S49" s="172">
        <v>3.4569352425731996E-2</v>
      </c>
      <c r="T49" s="3" t="s">
        <v>1790</v>
      </c>
      <c r="U49" s="160">
        <v>591</v>
      </c>
      <c r="V49" s="172">
        <v>3.1577260098311605E-2</v>
      </c>
      <c r="W49" s="3" t="s">
        <v>1836</v>
      </c>
      <c r="X49" s="160">
        <v>588</v>
      </c>
      <c r="Y49" s="172">
        <v>3.1416969437914083E-2</v>
      </c>
      <c r="Z49" s="3" t="s">
        <v>1855</v>
      </c>
      <c r="AA49" s="160">
        <v>426</v>
      </c>
      <c r="AB49" s="172">
        <v>2.276127377644796E-2</v>
      </c>
      <c r="AC49" s="3" t="s">
        <v>2193</v>
      </c>
      <c r="AD49" s="160">
        <v>362</v>
      </c>
      <c r="AE49" s="172">
        <v>1.9341739687967513E-2</v>
      </c>
      <c r="AF49" s="3" t="s">
        <v>1794</v>
      </c>
      <c r="AG49" s="160">
        <v>358</v>
      </c>
      <c r="AH49" s="172">
        <v>1.9128018807437485E-2</v>
      </c>
      <c r="AI49" s="3" t="s">
        <v>1850</v>
      </c>
      <c r="AJ49" s="160">
        <v>353</v>
      </c>
      <c r="AK49" s="172">
        <v>1.8860867706774951E-2</v>
      </c>
      <c r="AL49" s="3" t="s">
        <v>1839</v>
      </c>
      <c r="AM49" s="160">
        <v>331</v>
      </c>
      <c r="AN49" s="172">
        <v>1.7685402863859799E-2</v>
      </c>
      <c r="AO49" s="3" t="s">
        <v>1848</v>
      </c>
      <c r="AP49" s="160">
        <v>323</v>
      </c>
      <c r="AQ49" s="172">
        <v>1.7257961102799743E-2</v>
      </c>
      <c r="AR49" s="3" t="s">
        <v>918</v>
      </c>
      <c r="AS49" s="160">
        <v>286</v>
      </c>
      <c r="AT49" s="172">
        <v>1.5281042957896987E-2</v>
      </c>
      <c r="AU49" s="3" t="s">
        <v>1801</v>
      </c>
      <c r="AV49" s="160">
        <v>280</v>
      </c>
      <c r="AW49" s="172">
        <v>1.4960461637101945E-2</v>
      </c>
    </row>
    <row r="50" spans="1:49" x14ac:dyDescent="0.25">
      <c r="A50" s="2" t="s">
        <v>758</v>
      </c>
      <c r="B50" s="2">
        <v>127</v>
      </c>
      <c r="C50" s="3" t="s">
        <v>1629</v>
      </c>
      <c r="D50" s="2" t="s">
        <v>1538</v>
      </c>
      <c r="E50" s="3" t="s">
        <v>1872</v>
      </c>
      <c r="F50" s="160">
        <v>1519</v>
      </c>
      <c r="G50" s="172">
        <v>0.10310188013303469</v>
      </c>
      <c r="H50" s="3" t="s">
        <v>1932</v>
      </c>
      <c r="I50" s="160">
        <v>1032</v>
      </c>
      <c r="J50" s="172">
        <v>7.0046833638770109E-2</v>
      </c>
      <c r="K50" s="3" t="s">
        <v>1924</v>
      </c>
      <c r="L50" s="160">
        <v>890</v>
      </c>
      <c r="M50" s="172">
        <v>6.040860652955949E-2</v>
      </c>
      <c r="N50" s="3" t="s">
        <v>1859</v>
      </c>
      <c r="O50" s="160">
        <v>622</v>
      </c>
      <c r="P50" s="172">
        <v>4.2218149731894389E-2</v>
      </c>
      <c r="Q50" s="3" t="s">
        <v>1802</v>
      </c>
      <c r="R50" s="160">
        <v>563</v>
      </c>
      <c r="S50" s="172">
        <v>3.8213534242856173E-2</v>
      </c>
      <c r="T50" s="3" t="s">
        <v>1836</v>
      </c>
      <c r="U50" s="160">
        <v>530</v>
      </c>
      <c r="V50" s="172">
        <v>3.5973664562546664E-2</v>
      </c>
      <c r="W50" s="3" t="s">
        <v>1794</v>
      </c>
      <c r="X50" s="160">
        <v>274</v>
      </c>
      <c r="Y50" s="172">
        <v>1.8597705830448653E-2</v>
      </c>
      <c r="Z50" s="3" t="s">
        <v>1897</v>
      </c>
      <c r="AA50" s="160">
        <v>266</v>
      </c>
      <c r="AB50" s="172">
        <v>1.8054707120070589E-2</v>
      </c>
      <c r="AC50" s="3" t="s">
        <v>1848</v>
      </c>
      <c r="AD50" s="160">
        <v>231</v>
      </c>
      <c r="AE50" s="172">
        <v>1.5679087762166564E-2</v>
      </c>
      <c r="AF50" s="3" t="s">
        <v>1921</v>
      </c>
      <c r="AG50" s="160">
        <v>230</v>
      </c>
      <c r="AH50" s="172">
        <v>1.5611212923369307E-2</v>
      </c>
      <c r="AI50" s="3" t="s">
        <v>1801</v>
      </c>
      <c r="AJ50" s="160">
        <v>229</v>
      </c>
      <c r="AK50" s="172">
        <v>1.5543338084572049E-2</v>
      </c>
      <c r="AL50" s="3" t="s">
        <v>2193</v>
      </c>
      <c r="AM50" s="160">
        <v>226</v>
      </c>
      <c r="AN50" s="172">
        <v>1.5339713568180275E-2</v>
      </c>
      <c r="AO50" s="3" t="s">
        <v>1906</v>
      </c>
      <c r="AP50" s="160">
        <v>217</v>
      </c>
      <c r="AQ50" s="172">
        <v>1.4728840019004956E-2</v>
      </c>
      <c r="AR50" s="3" t="s">
        <v>1841</v>
      </c>
      <c r="AS50" s="160">
        <v>200</v>
      </c>
      <c r="AT50" s="172">
        <v>1.3574967759451571E-2</v>
      </c>
      <c r="AU50" s="3" t="s">
        <v>2036</v>
      </c>
      <c r="AV50" s="160">
        <v>160</v>
      </c>
      <c r="AW50" s="172">
        <v>1.0859974207561258E-2</v>
      </c>
    </row>
    <row r="51" spans="1:49" x14ac:dyDescent="0.25">
      <c r="A51" s="2" t="s">
        <v>1027</v>
      </c>
      <c r="B51" s="2">
        <v>6963</v>
      </c>
      <c r="C51" s="3" t="s">
        <v>1656</v>
      </c>
      <c r="D51" s="2" t="s">
        <v>1565</v>
      </c>
      <c r="E51" s="3" t="s">
        <v>2377</v>
      </c>
      <c r="F51" s="160">
        <v>45</v>
      </c>
      <c r="G51" s="172">
        <v>0.46391752577319589</v>
      </c>
      <c r="H51" s="3" t="s">
        <v>687</v>
      </c>
      <c r="I51" s="160" t="s">
        <v>687</v>
      </c>
      <c r="J51" s="172" t="s">
        <v>687</v>
      </c>
      <c r="K51" s="3" t="s">
        <v>687</v>
      </c>
      <c r="L51" s="160" t="s">
        <v>687</v>
      </c>
      <c r="M51" s="172" t="s">
        <v>687</v>
      </c>
      <c r="N51" s="3" t="s">
        <v>687</v>
      </c>
      <c r="O51" s="160" t="s">
        <v>687</v>
      </c>
      <c r="P51" s="172" t="s">
        <v>687</v>
      </c>
      <c r="Q51" s="3" t="s">
        <v>687</v>
      </c>
      <c r="R51" s="160" t="s">
        <v>687</v>
      </c>
      <c r="S51" s="172" t="s">
        <v>687</v>
      </c>
      <c r="T51" s="3" t="s">
        <v>687</v>
      </c>
      <c r="U51" s="160" t="s">
        <v>687</v>
      </c>
      <c r="V51" s="172" t="s">
        <v>687</v>
      </c>
      <c r="W51" s="3" t="s">
        <v>687</v>
      </c>
      <c r="X51" s="160" t="s">
        <v>687</v>
      </c>
      <c r="Y51" s="172" t="s">
        <v>687</v>
      </c>
      <c r="Z51" s="3" t="s">
        <v>687</v>
      </c>
      <c r="AA51" s="160" t="s">
        <v>687</v>
      </c>
      <c r="AB51" s="172" t="s">
        <v>687</v>
      </c>
      <c r="AC51" s="3" t="s">
        <v>687</v>
      </c>
      <c r="AD51" s="160" t="s">
        <v>687</v>
      </c>
      <c r="AE51" s="172" t="s">
        <v>687</v>
      </c>
      <c r="AF51" s="3" t="s">
        <v>687</v>
      </c>
      <c r="AG51" s="160" t="s">
        <v>687</v>
      </c>
      <c r="AH51" s="172" t="s">
        <v>687</v>
      </c>
      <c r="AI51" s="3" t="s">
        <v>687</v>
      </c>
      <c r="AJ51" s="160" t="s">
        <v>687</v>
      </c>
      <c r="AK51" s="172" t="s">
        <v>687</v>
      </c>
      <c r="AL51" s="3" t="s">
        <v>687</v>
      </c>
      <c r="AM51" s="160" t="s">
        <v>687</v>
      </c>
      <c r="AN51" s="172" t="s">
        <v>687</v>
      </c>
      <c r="AO51" s="3" t="s">
        <v>687</v>
      </c>
      <c r="AP51" s="160" t="s">
        <v>687</v>
      </c>
      <c r="AQ51" s="172" t="s">
        <v>687</v>
      </c>
      <c r="AR51" s="3" t="s">
        <v>687</v>
      </c>
      <c r="AS51" s="160" t="s">
        <v>687</v>
      </c>
      <c r="AT51" s="172" t="s">
        <v>687</v>
      </c>
      <c r="AU51" s="3" t="s">
        <v>687</v>
      </c>
      <c r="AV51" s="160" t="s">
        <v>687</v>
      </c>
      <c r="AW51" s="172" t="s">
        <v>687</v>
      </c>
    </row>
    <row r="52" spans="1:49" x14ac:dyDescent="0.25">
      <c r="A52" s="2" t="s">
        <v>1442</v>
      </c>
      <c r="B52" s="2">
        <v>11718</v>
      </c>
      <c r="C52" s="3" t="s">
        <v>1656</v>
      </c>
      <c r="D52" s="2" t="s">
        <v>1565</v>
      </c>
      <c r="E52" s="3" t="s">
        <v>687</v>
      </c>
      <c r="F52" s="160" t="s">
        <v>687</v>
      </c>
      <c r="G52" s="172" t="s">
        <v>687</v>
      </c>
      <c r="H52" s="3" t="s">
        <v>687</v>
      </c>
      <c r="I52" s="160" t="s">
        <v>687</v>
      </c>
      <c r="J52" s="172" t="s">
        <v>687</v>
      </c>
      <c r="K52" s="3" t="s">
        <v>687</v>
      </c>
      <c r="L52" s="160" t="s">
        <v>687</v>
      </c>
      <c r="M52" s="172" t="s">
        <v>687</v>
      </c>
      <c r="N52" s="3" t="s">
        <v>687</v>
      </c>
      <c r="O52" s="160" t="s">
        <v>687</v>
      </c>
      <c r="P52" s="172" t="s">
        <v>687</v>
      </c>
      <c r="Q52" s="3" t="s">
        <v>687</v>
      </c>
      <c r="R52" s="160" t="s">
        <v>687</v>
      </c>
      <c r="S52" s="172" t="s">
        <v>687</v>
      </c>
      <c r="T52" s="3" t="s">
        <v>687</v>
      </c>
      <c r="U52" s="160" t="s">
        <v>687</v>
      </c>
      <c r="V52" s="172" t="s">
        <v>687</v>
      </c>
      <c r="W52" s="3" t="s">
        <v>687</v>
      </c>
      <c r="X52" s="160" t="s">
        <v>687</v>
      </c>
      <c r="Y52" s="172" t="s">
        <v>687</v>
      </c>
      <c r="Z52" s="3" t="s">
        <v>687</v>
      </c>
      <c r="AA52" s="160" t="s">
        <v>687</v>
      </c>
      <c r="AB52" s="172" t="s">
        <v>687</v>
      </c>
      <c r="AC52" s="3" t="s">
        <v>687</v>
      </c>
      <c r="AD52" s="160" t="s">
        <v>687</v>
      </c>
      <c r="AE52" s="172" t="s">
        <v>687</v>
      </c>
      <c r="AF52" s="3" t="s">
        <v>687</v>
      </c>
      <c r="AG52" s="160" t="s">
        <v>687</v>
      </c>
      <c r="AH52" s="172" t="s">
        <v>687</v>
      </c>
      <c r="AI52" s="3" t="s">
        <v>687</v>
      </c>
      <c r="AJ52" s="160" t="s">
        <v>687</v>
      </c>
      <c r="AK52" s="172" t="s">
        <v>687</v>
      </c>
      <c r="AL52" s="3" t="s">
        <v>687</v>
      </c>
      <c r="AM52" s="160" t="s">
        <v>687</v>
      </c>
      <c r="AN52" s="172" t="s">
        <v>687</v>
      </c>
      <c r="AO52" s="3" t="s">
        <v>687</v>
      </c>
      <c r="AP52" s="160" t="s">
        <v>687</v>
      </c>
      <c r="AQ52" s="172" t="s">
        <v>687</v>
      </c>
      <c r="AR52" s="3" t="s">
        <v>687</v>
      </c>
      <c r="AS52" s="160" t="s">
        <v>687</v>
      </c>
      <c r="AT52" s="172" t="s">
        <v>687</v>
      </c>
      <c r="AU52" s="3" t="s">
        <v>687</v>
      </c>
      <c r="AV52" s="160" t="s">
        <v>687</v>
      </c>
      <c r="AW52" s="172" t="s">
        <v>687</v>
      </c>
    </row>
    <row r="53" spans="1:49" x14ac:dyDescent="0.25">
      <c r="A53" s="2" t="s">
        <v>761</v>
      </c>
      <c r="B53" s="2">
        <v>25</v>
      </c>
      <c r="C53" s="3" t="s">
        <v>1660</v>
      </c>
      <c r="D53" s="2" t="s">
        <v>1520</v>
      </c>
      <c r="E53" s="3" t="s">
        <v>1872</v>
      </c>
      <c r="F53" s="160">
        <v>1264</v>
      </c>
      <c r="G53" s="172">
        <v>0.11012371493291515</v>
      </c>
      <c r="H53" s="3" t="s">
        <v>1932</v>
      </c>
      <c r="I53" s="160">
        <v>952</v>
      </c>
      <c r="J53" s="172">
        <v>8.2941278968461402E-2</v>
      </c>
      <c r="K53" s="3" t="s">
        <v>1924</v>
      </c>
      <c r="L53" s="160">
        <v>737</v>
      </c>
      <c r="M53" s="172">
        <v>6.4209792646802585E-2</v>
      </c>
      <c r="N53" s="3" t="s">
        <v>1859</v>
      </c>
      <c r="O53" s="160">
        <v>554</v>
      </c>
      <c r="P53" s="172">
        <v>4.8266248475344137E-2</v>
      </c>
      <c r="Q53" s="3" t="s">
        <v>1802</v>
      </c>
      <c r="R53" s="160">
        <v>406</v>
      </c>
      <c r="S53" s="172">
        <v>3.5372016030667364E-2</v>
      </c>
      <c r="T53" s="3" t="s">
        <v>1836</v>
      </c>
      <c r="U53" s="160">
        <v>319</v>
      </c>
      <c r="V53" s="172">
        <v>2.779229830981007E-2</v>
      </c>
      <c r="W53" s="3" t="s">
        <v>1790</v>
      </c>
      <c r="X53" s="160">
        <v>280</v>
      </c>
      <c r="Y53" s="172">
        <v>2.4394493814253355E-2</v>
      </c>
      <c r="Z53" s="3" t="s">
        <v>1805</v>
      </c>
      <c r="AA53" s="160">
        <v>273</v>
      </c>
      <c r="AB53" s="172">
        <v>2.3784631468897019E-2</v>
      </c>
      <c r="AC53" s="3" t="s">
        <v>1848</v>
      </c>
      <c r="AD53" s="160">
        <v>235</v>
      </c>
      <c r="AE53" s="172">
        <v>2.0473950165534067E-2</v>
      </c>
      <c r="AF53" s="3" t="s">
        <v>1794</v>
      </c>
      <c r="AG53" s="160">
        <v>181</v>
      </c>
      <c r="AH53" s="172">
        <v>1.5769297787070917E-2</v>
      </c>
      <c r="AI53" s="3" t="s">
        <v>918</v>
      </c>
      <c r="AJ53" s="160">
        <v>181</v>
      </c>
      <c r="AK53" s="172">
        <v>1.5769297787070917E-2</v>
      </c>
      <c r="AL53" s="3" t="s">
        <v>1839</v>
      </c>
      <c r="AM53" s="160">
        <v>173</v>
      </c>
      <c r="AN53" s="172">
        <v>1.5072312249520822E-2</v>
      </c>
      <c r="AO53" s="3" t="s">
        <v>1850</v>
      </c>
      <c r="AP53" s="160">
        <v>164</v>
      </c>
      <c r="AQ53" s="172">
        <v>1.4288203519776964E-2</v>
      </c>
      <c r="AR53" s="3" t="s">
        <v>1921</v>
      </c>
      <c r="AS53" s="160">
        <v>161</v>
      </c>
      <c r="AT53" s="172">
        <v>1.4026833943195679E-2</v>
      </c>
      <c r="AU53" s="3" t="s">
        <v>1809</v>
      </c>
      <c r="AV53" s="160">
        <v>144</v>
      </c>
      <c r="AW53" s="172">
        <v>1.2545739675901725E-2</v>
      </c>
    </row>
    <row r="54" spans="1:49" x14ac:dyDescent="0.25">
      <c r="A54" s="2" t="s">
        <v>762</v>
      </c>
      <c r="B54" s="2">
        <v>122</v>
      </c>
      <c r="C54" s="3" t="s">
        <v>1665</v>
      </c>
      <c r="D54" s="2" t="s">
        <v>1553</v>
      </c>
      <c r="E54" s="3" t="s">
        <v>1872</v>
      </c>
      <c r="F54" s="160">
        <v>2728</v>
      </c>
      <c r="G54" s="172">
        <v>9.1675908189669655E-2</v>
      </c>
      <c r="H54" s="3" t="s">
        <v>1932</v>
      </c>
      <c r="I54" s="160">
        <v>1952</v>
      </c>
      <c r="J54" s="172">
        <v>6.5598010552138986E-2</v>
      </c>
      <c r="K54" s="3" t="s">
        <v>1859</v>
      </c>
      <c r="L54" s="160">
        <v>1510</v>
      </c>
      <c r="M54" s="172">
        <v>5.0744362670968178E-2</v>
      </c>
      <c r="N54" s="3" t="s">
        <v>1802</v>
      </c>
      <c r="O54" s="160">
        <v>1160</v>
      </c>
      <c r="P54" s="172">
        <v>3.898242430352522E-2</v>
      </c>
      <c r="Q54" s="3" t="s">
        <v>1924</v>
      </c>
      <c r="R54" s="160">
        <v>1140</v>
      </c>
      <c r="S54" s="172">
        <v>3.8310313539671341E-2</v>
      </c>
      <c r="T54" s="3" t="s">
        <v>1836</v>
      </c>
      <c r="U54" s="160">
        <v>1011</v>
      </c>
      <c r="V54" s="172">
        <v>3.3975199112813791E-2</v>
      </c>
      <c r="W54" s="3" t="s">
        <v>1848</v>
      </c>
      <c r="X54" s="160">
        <v>764</v>
      </c>
      <c r="Y54" s="172">
        <v>2.5674631179218334E-2</v>
      </c>
      <c r="Z54" s="3" t="s">
        <v>1897</v>
      </c>
      <c r="AA54" s="160">
        <v>585</v>
      </c>
      <c r="AB54" s="172">
        <v>1.9659239842726082E-2</v>
      </c>
      <c r="AC54" s="3" t="s">
        <v>1794</v>
      </c>
      <c r="AD54" s="160">
        <v>484</v>
      </c>
      <c r="AE54" s="172">
        <v>1.6265080485263973E-2</v>
      </c>
      <c r="AF54" s="3" t="s">
        <v>1881</v>
      </c>
      <c r="AG54" s="160">
        <v>403</v>
      </c>
      <c r="AH54" s="172">
        <v>1.3543031891655745E-2</v>
      </c>
      <c r="AI54" s="3" t="s">
        <v>1809</v>
      </c>
      <c r="AJ54" s="160">
        <v>400</v>
      </c>
      <c r="AK54" s="172">
        <v>1.3442215277077662E-2</v>
      </c>
      <c r="AL54" s="3" t="s">
        <v>1885</v>
      </c>
      <c r="AM54" s="160">
        <v>392</v>
      </c>
      <c r="AN54" s="172">
        <v>1.3173370971536109E-2</v>
      </c>
      <c r="AO54" s="3" t="s">
        <v>2193</v>
      </c>
      <c r="AP54" s="160">
        <v>387</v>
      </c>
      <c r="AQ54" s="172">
        <v>1.3005343280572639E-2</v>
      </c>
      <c r="AR54" s="3" t="s">
        <v>1805</v>
      </c>
      <c r="AS54" s="160">
        <v>378</v>
      </c>
      <c r="AT54" s="172">
        <v>1.2702893436838392E-2</v>
      </c>
      <c r="AU54" s="3" t="s">
        <v>2092</v>
      </c>
      <c r="AV54" s="160">
        <v>362</v>
      </c>
      <c r="AW54" s="172">
        <v>1.2165204825755284E-2</v>
      </c>
    </row>
    <row r="55" spans="1:49" x14ac:dyDescent="0.25">
      <c r="A55" s="2" t="s">
        <v>763</v>
      </c>
      <c r="B55" s="2">
        <v>3113</v>
      </c>
      <c r="C55" s="3" t="s">
        <v>1668</v>
      </c>
      <c r="D55" s="2" t="s">
        <v>1520</v>
      </c>
      <c r="E55" s="3" t="s">
        <v>1872</v>
      </c>
      <c r="F55" s="160">
        <v>2737</v>
      </c>
      <c r="G55" s="172">
        <v>8.8040401441070504E-2</v>
      </c>
      <c r="H55" s="3" t="s">
        <v>1932</v>
      </c>
      <c r="I55" s="160">
        <v>2058</v>
      </c>
      <c r="J55" s="172">
        <v>6.619917653113741E-2</v>
      </c>
      <c r="K55" s="3" t="s">
        <v>1859</v>
      </c>
      <c r="L55" s="160">
        <v>1603</v>
      </c>
      <c r="M55" s="172">
        <v>5.1563304168811115E-2</v>
      </c>
      <c r="N55" s="3" t="s">
        <v>1924</v>
      </c>
      <c r="O55" s="160">
        <v>1349</v>
      </c>
      <c r="P55" s="172">
        <v>4.3392949047864129E-2</v>
      </c>
      <c r="Q55" s="3" t="s">
        <v>1836</v>
      </c>
      <c r="R55" s="160">
        <v>1282</v>
      </c>
      <c r="S55" s="172">
        <v>4.1237776634071022E-2</v>
      </c>
      <c r="T55" s="3" t="s">
        <v>1802</v>
      </c>
      <c r="U55" s="160">
        <v>993</v>
      </c>
      <c r="V55" s="172">
        <v>3.1941585177560475E-2</v>
      </c>
      <c r="W55" s="3" t="s">
        <v>1794</v>
      </c>
      <c r="X55" s="160">
        <v>787</v>
      </c>
      <c r="Y55" s="172">
        <v>2.5315234173957799E-2</v>
      </c>
      <c r="Z55" s="3" t="s">
        <v>1805</v>
      </c>
      <c r="AA55" s="160">
        <v>777</v>
      </c>
      <c r="AB55" s="172">
        <v>2.4993566649511065E-2</v>
      </c>
      <c r="AC55" s="3" t="s">
        <v>1897</v>
      </c>
      <c r="AD55" s="160">
        <v>603</v>
      </c>
      <c r="AE55" s="172">
        <v>1.9396551724137932E-2</v>
      </c>
      <c r="AF55" s="3" t="s">
        <v>1848</v>
      </c>
      <c r="AG55" s="160">
        <v>509</v>
      </c>
      <c r="AH55" s="172">
        <v>1.6372876994338651E-2</v>
      </c>
      <c r="AI55" s="3" t="s">
        <v>1809</v>
      </c>
      <c r="AJ55" s="160">
        <v>496</v>
      </c>
      <c r="AK55" s="172">
        <v>1.5954709212557899E-2</v>
      </c>
      <c r="AL55" s="3" t="s">
        <v>1878</v>
      </c>
      <c r="AM55" s="160">
        <v>458</v>
      </c>
      <c r="AN55" s="172">
        <v>1.4732372619660318E-2</v>
      </c>
      <c r="AO55" s="3" t="s">
        <v>1906</v>
      </c>
      <c r="AP55" s="160">
        <v>448</v>
      </c>
      <c r="AQ55" s="172">
        <v>1.4410705095213588E-2</v>
      </c>
      <c r="AR55" s="3" t="s">
        <v>2193</v>
      </c>
      <c r="AS55" s="160">
        <v>445</v>
      </c>
      <c r="AT55" s="172">
        <v>1.4314204837879568E-2</v>
      </c>
      <c r="AU55" s="3" t="s">
        <v>1801</v>
      </c>
      <c r="AV55" s="160">
        <v>426</v>
      </c>
      <c r="AW55" s="172">
        <v>1.3703036541430777E-2</v>
      </c>
    </row>
    <row r="56" spans="1:49" x14ac:dyDescent="0.25">
      <c r="A56" s="2" t="s">
        <v>858</v>
      </c>
      <c r="B56" s="2">
        <v>42</v>
      </c>
      <c r="C56" s="3" t="s">
        <v>1637</v>
      </c>
      <c r="D56" s="2" t="s">
        <v>1538</v>
      </c>
      <c r="E56" s="3" t="s">
        <v>1790</v>
      </c>
      <c r="F56" s="160">
        <v>272</v>
      </c>
      <c r="G56" s="172">
        <v>8.3358872203493722E-2</v>
      </c>
      <c r="H56" s="3" t="s">
        <v>918</v>
      </c>
      <c r="I56" s="160">
        <v>238</v>
      </c>
      <c r="J56" s="172">
        <v>7.2939013178056997E-2</v>
      </c>
      <c r="K56" s="3" t="s">
        <v>1855</v>
      </c>
      <c r="L56" s="160">
        <v>171</v>
      </c>
      <c r="M56" s="172">
        <v>5.2405761569108179E-2</v>
      </c>
      <c r="N56" s="3" t="s">
        <v>1924</v>
      </c>
      <c r="O56" s="160">
        <v>144</v>
      </c>
      <c r="P56" s="172">
        <v>4.4131167637143733E-2</v>
      </c>
      <c r="Q56" s="3" t="s">
        <v>1836</v>
      </c>
      <c r="R56" s="160">
        <v>140</v>
      </c>
      <c r="S56" s="172">
        <v>4.2905301869445293E-2</v>
      </c>
      <c r="T56" s="3" t="s">
        <v>1859</v>
      </c>
      <c r="U56" s="160">
        <v>116</v>
      </c>
      <c r="V56" s="172">
        <v>3.5550107263254672E-2</v>
      </c>
      <c r="W56" s="3" t="s">
        <v>1815</v>
      </c>
      <c r="X56" s="160">
        <v>92</v>
      </c>
      <c r="Y56" s="172">
        <v>2.8194912657064052E-2</v>
      </c>
      <c r="Z56" s="3" t="s">
        <v>928</v>
      </c>
      <c r="AA56" s="160">
        <v>80</v>
      </c>
      <c r="AB56" s="172">
        <v>2.4517315353968741E-2</v>
      </c>
      <c r="AC56" s="3" t="s">
        <v>1877</v>
      </c>
      <c r="AD56" s="160">
        <v>79</v>
      </c>
      <c r="AE56" s="172">
        <v>2.4210848912044131E-2</v>
      </c>
      <c r="AF56" s="3" t="s">
        <v>1789</v>
      </c>
      <c r="AG56" s="160">
        <v>73</v>
      </c>
      <c r="AH56" s="172">
        <v>2.2372050260496476E-2</v>
      </c>
      <c r="AI56" s="3" t="s">
        <v>2193</v>
      </c>
      <c r="AJ56" s="160">
        <v>63</v>
      </c>
      <c r="AK56" s="172">
        <v>1.9307385841250382E-2</v>
      </c>
      <c r="AL56" s="3" t="s">
        <v>1805</v>
      </c>
      <c r="AM56" s="160">
        <v>62</v>
      </c>
      <c r="AN56" s="172">
        <v>1.9000919399325775E-2</v>
      </c>
      <c r="AO56" s="3" t="s">
        <v>2201</v>
      </c>
      <c r="AP56" s="160">
        <v>59</v>
      </c>
      <c r="AQ56" s="172">
        <v>1.8081520073551946E-2</v>
      </c>
      <c r="AR56" s="3" t="s">
        <v>1911</v>
      </c>
      <c r="AS56" s="160">
        <v>58</v>
      </c>
      <c r="AT56" s="172">
        <v>1.7775053631627336E-2</v>
      </c>
      <c r="AU56" s="3" t="s">
        <v>1809</v>
      </c>
      <c r="AV56" s="160">
        <v>56</v>
      </c>
      <c r="AW56" s="172">
        <v>1.7162120747778117E-2</v>
      </c>
    </row>
    <row r="57" spans="1:49" x14ac:dyDescent="0.25">
      <c r="A57" s="2" t="s">
        <v>765</v>
      </c>
      <c r="B57" s="2">
        <v>8701</v>
      </c>
      <c r="C57" s="3" t="s">
        <v>1637</v>
      </c>
      <c r="D57" s="2" t="s">
        <v>1520</v>
      </c>
      <c r="E57" s="3" t="s">
        <v>1924</v>
      </c>
      <c r="F57" s="160">
        <v>765</v>
      </c>
      <c r="G57" s="172">
        <v>5.8530986993114001E-2</v>
      </c>
      <c r="H57" s="3" t="s">
        <v>1859</v>
      </c>
      <c r="I57" s="160">
        <v>599</v>
      </c>
      <c r="J57" s="172">
        <v>4.5830145371078809E-2</v>
      </c>
      <c r="K57" s="3" t="s">
        <v>1836</v>
      </c>
      <c r="L57" s="160">
        <v>583</v>
      </c>
      <c r="M57" s="172">
        <v>4.4605967865340476E-2</v>
      </c>
      <c r="N57" s="3" t="s">
        <v>1872</v>
      </c>
      <c r="O57" s="160">
        <v>448</v>
      </c>
      <c r="P57" s="172">
        <v>3.4276970160673298E-2</v>
      </c>
      <c r="Q57" s="3" t="s">
        <v>1850</v>
      </c>
      <c r="R57" s="160">
        <v>346</v>
      </c>
      <c r="S57" s="172">
        <v>2.6472838561591432E-2</v>
      </c>
      <c r="T57" s="3" t="s">
        <v>1794</v>
      </c>
      <c r="U57" s="160">
        <v>337</v>
      </c>
      <c r="V57" s="172">
        <v>2.5784238714613619E-2</v>
      </c>
      <c r="W57" s="3" t="s">
        <v>1848</v>
      </c>
      <c r="X57" s="160">
        <v>321</v>
      </c>
      <c r="Y57" s="172">
        <v>2.4560061208875286E-2</v>
      </c>
      <c r="Z57" s="3" t="s">
        <v>1932</v>
      </c>
      <c r="AA57" s="160">
        <v>316</v>
      </c>
      <c r="AB57" s="172">
        <v>2.4177505738332057E-2</v>
      </c>
      <c r="AC57" s="3" t="s">
        <v>1897</v>
      </c>
      <c r="AD57" s="160">
        <v>265</v>
      </c>
      <c r="AE57" s="172">
        <v>2.0275439938791124E-2</v>
      </c>
      <c r="AF57" s="3" t="s">
        <v>1805</v>
      </c>
      <c r="AG57" s="160">
        <v>259</v>
      </c>
      <c r="AH57" s="172">
        <v>1.9816373374139249E-2</v>
      </c>
      <c r="AI57" s="3" t="s">
        <v>2193</v>
      </c>
      <c r="AJ57" s="160">
        <v>237</v>
      </c>
      <c r="AK57" s="172">
        <v>1.8133129303749045E-2</v>
      </c>
      <c r="AL57" s="3" t="s">
        <v>928</v>
      </c>
      <c r="AM57" s="160">
        <v>234</v>
      </c>
      <c r="AN57" s="172">
        <v>1.7903596021423107E-2</v>
      </c>
      <c r="AO57" s="3" t="s">
        <v>1839</v>
      </c>
      <c r="AP57" s="160">
        <v>230</v>
      </c>
      <c r="AQ57" s="172">
        <v>1.7597551644988524E-2</v>
      </c>
      <c r="AR57" s="3" t="s">
        <v>1789</v>
      </c>
      <c r="AS57" s="160">
        <v>221</v>
      </c>
      <c r="AT57" s="172">
        <v>1.6908951798010712E-2</v>
      </c>
      <c r="AU57" s="3" t="s">
        <v>1809</v>
      </c>
      <c r="AV57" s="160">
        <v>206</v>
      </c>
      <c r="AW57" s="172">
        <v>1.5761285386381024E-2</v>
      </c>
    </row>
    <row r="58" spans="1:49" x14ac:dyDescent="0.25">
      <c r="A58" s="2" t="s">
        <v>861</v>
      </c>
      <c r="B58" s="2">
        <v>75</v>
      </c>
      <c r="C58" s="3" t="s">
        <v>1637</v>
      </c>
      <c r="D58" s="2" t="s">
        <v>1520</v>
      </c>
      <c r="E58" s="3" t="s">
        <v>1872</v>
      </c>
      <c r="F58" s="160">
        <v>1117</v>
      </c>
      <c r="G58" s="172">
        <v>8.9531901250400767E-2</v>
      </c>
      <c r="H58" s="3" t="s">
        <v>1932</v>
      </c>
      <c r="I58" s="160">
        <v>723</v>
      </c>
      <c r="J58" s="172">
        <v>5.7951266431548576E-2</v>
      </c>
      <c r="K58" s="3" t="s">
        <v>1924</v>
      </c>
      <c r="L58" s="160">
        <v>693</v>
      </c>
      <c r="M58" s="172">
        <v>5.5546649567168961E-2</v>
      </c>
      <c r="N58" s="3" t="s">
        <v>1859</v>
      </c>
      <c r="O58" s="160">
        <v>577</v>
      </c>
      <c r="P58" s="172">
        <v>4.6248797691567811E-2</v>
      </c>
      <c r="Q58" s="3" t="s">
        <v>1836</v>
      </c>
      <c r="R58" s="160">
        <v>509</v>
      </c>
      <c r="S58" s="172">
        <v>4.0798332798974032E-2</v>
      </c>
      <c r="T58" s="3" t="s">
        <v>1802</v>
      </c>
      <c r="U58" s="160">
        <v>494</v>
      </c>
      <c r="V58" s="172">
        <v>3.9596024366784228E-2</v>
      </c>
      <c r="W58" s="3" t="s">
        <v>1790</v>
      </c>
      <c r="X58" s="160">
        <v>363</v>
      </c>
      <c r="Y58" s="172">
        <v>2.9095864058993268E-2</v>
      </c>
      <c r="Z58" s="3" t="s">
        <v>918</v>
      </c>
      <c r="AA58" s="160">
        <v>357</v>
      </c>
      <c r="AB58" s="172">
        <v>2.8614940686117345E-2</v>
      </c>
      <c r="AC58" s="3" t="s">
        <v>1897</v>
      </c>
      <c r="AD58" s="160">
        <v>314</v>
      </c>
      <c r="AE58" s="172">
        <v>2.5168323180506574E-2</v>
      </c>
      <c r="AF58" s="3" t="s">
        <v>1855</v>
      </c>
      <c r="AG58" s="160">
        <v>270</v>
      </c>
      <c r="AH58" s="172">
        <v>2.1641551779416481E-2</v>
      </c>
      <c r="AI58" s="3" t="s">
        <v>1848</v>
      </c>
      <c r="AJ58" s="160">
        <v>256</v>
      </c>
      <c r="AK58" s="172">
        <v>2.0519397242705996E-2</v>
      </c>
      <c r="AL58" s="3" t="s">
        <v>1794</v>
      </c>
      <c r="AM58" s="160">
        <v>243</v>
      </c>
      <c r="AN58" s="172">
        <v>1.9477396601474833E-2</v>
      </c>
      <c r="AO58" s="3" t="s">
        <v>928</v>
      </c>
      <c r="AP58" s="160">
        <v>185</v>
      </c>
      <c r="AQ58" s="172">
        <v>1.4828470663674254E-2</v>
      </c>
      <c r="AR58" s="3" t="s">
        <v>1805</v>
      </c>
      <c r="AS58" s="160">
        <v>179</v>
      </c>
      <c r="AT58" s="172">
        <v>1.4347547290798332E-2</v>
      </c>
      <c r="AU58" s="3" t="s">
        <v>1809</v>
      </c>
      <c r="AV58" s="160">
        <v>177</v>
      </c>
      <c r="AW58" s="172">
        <v>1.4187239499839693E-2</v>
      </c>
    </row>
    <row r="59" spans="1:49" x14ac:dyDescent="0.25">
      <c r="A59" s="2" t="s">
        <v>862</v>
      </c>
      <c r="B59" s="2">
        <v>41</v>
      </c>
      <c r="C59" s="3" t="s">
        <v>1637</v>
      </c>
      <c r="D59" s="2" t="s">
        <v>1520</v>
      </c>
      <c r="E59" s="3" t="s">
        <v>687</v>
      </c>
      <c r="F59" s="160" t="s">
        <v>687</v>
      </c>
      <c r="G59" s="172" t="s">
        <v>687</v>
      </c>
      <c r="H59" s="3" t="s">
        <v>687</v>
      </c>
      <c r="I59" s="160" t="s">
        <v>687</v>
      </c>
      <c r="J59" s="172" t="s">
        <v>687</v>
      </c>
      <c r="K59" s="3" t="s">
        <v>687</v>
      </c>
      <c r="L59" s="160" t="s">
        <v>687</v>
      </c>
      <c r="M59" s="172" t="s">
        <v>687</v>
      </c>
      <c r="N59" s="3" t="s">
        <v>687</v>
      </c>
      <c r="O59" s="160" t="s">
        <v>687</v>
      </c>
      <c r="P59" s="172" t="s">
        <v>687</v>
      </c>
      <c r="Q59" s="3" t="s">
        <v>687</v>
      </c>
      <c r="R59" s="160" t="s">
        <v>687</v>
      </c>
      <c r="S59" s="172" t="s">
        <v>687</v>
      </c>
      <c r="T59" s="3" t="s">
        <v>687</v>
      </c>
      <c r="U59" s="160" t="s">
        <v>687</v>
      </c>
      <c r="V59" s="172" t="s">
        <v>687</v>
      </c>
      <c r="W59" s="3" t="s">
        <v>687</v>
      </c>
      <c r="X59" s="160" t="s">
        <v>687</v>
      </c>
      <c r="Y59" s="172" t="s">
        <v>687</v>
      </c>
      <c r="Z59" s="3" t="s">
        <v>687</v>
      </c>
      <c r="AA59" s="160" t="s">
        <v>687</v>
      </c>
      <c r="AB59" s="172" t="s">
        <v>687</v>
      </c>
      <c r="AC59" s="3" t="s">
        <v>687</v>
      </c>
      <c r="AD59" s="160" t="s">
        <v>687</v>
      </c>
      <c r="AE59" s="172" t="s">
        <v>687</v>
      </c>
      <c r="AF59" s="3" t="s">
        <v>687</v>
      </c>
      <c r="AG59" s="160" t="s">
        <v>687</v>
      </c>
      <c r="AH59" s="172" t="s">
        <v>687</v>
      </c>
      <c r="AI59" s="3" t="s">
        <v>687</v>
      </c>
      <c r="AJ59" s="160" t="s">
        <v>687</v>
      </c>
      <c r="AK59" s="172" t="s">
        <v>687</v>
      </c>
      <c r="AL59" s="3" t="s">
        <v>687</v>
      </c>
      <c r="AM59" s="160" t="s">
        <v>687</v>
      </c>
      <c r="AN59" s="172" t="s">
        <v>687</v>
      </c>
      <c r="AO59" s="3" t="s">
        <v>687</v>
      </c>
      <c r="AP59" s="160" t="s">
        <v>687</v>
      </c>
      <c r="AQ59" s="172" t="s">
        <v>687</v>
      </c>
      <c r="AR59" s="3" t="s">
        <v>687</v>
      </c>
      <c r="AS59" s="160" t="s">
        <v>687</v>
      </c>
      <c r="AT59" s="172" t="s">
        <v>687</v>
      </c>
      <c r="AU59" s="3" t="s">
        <v>687</v>
      </c>
      <c r="AV59" s="160" t="s">
        <v>687</v>
      </c>
      <c r="AW59" s="172" t="s">
        <v>687</v>
      </c>
    </row>
    <row r="60" spans="1:49" x14ac:dyDescent="0.25">
      <c r="A60" s="2" t="s">
        <v>863</v>
      </c>
      <c r="B60" s="2">
        <v>114</v>
      </c>
      <c r="C60" s="3" t="s">
        <v>1637</v>
      </c>
      <c r="D60" s="2" t="s">
        <v>1520</v>
      </c>
      <c r="E60" s="3" t="s">
        <v>1859</v>
      </c>
      <c r="F60" s="160">
        <v>567</v>
      </c>
      <c r="G60" s="172">
        <v>6.0460652591170824E-2</v>
      </c>
      <c r="H60" s="3" t="s">
        <v>1924</v>
      </c>
      <c r="I60" s="160">
        <v>354</v>
      </c>
      <c r="J60" s="172">
        <v>3.7747920665387076E-2</v>
      </c>
      <c r="K60" s="3" t="s">
        <v>1836</v>
      </c>
      <c r="L60" s="160">
        <v>341</v>
      </c>
      <c r="M60" s="172">
        <v>3.6361697590104498E-2</v>
      </c>
      <c r="N60" s="3" t="s">
        <v>1850</v>
      </c>
      <c r="O60" s="160">
        <v>316</v>
      </c>
      <c r="P60" s="172">
        <v>3.3695883983791856E-2</v>
      </c>
      <c r="Q60" s="3" t="s">
        <v>1839</v>
      </c>
      <c r="R60" s="160">
        <v>254</v>
      </c>
      <c r="S60" s="172">
        <v>2.7084666240136491E-2</v>
      </c>
      <c r="T60" s="3" t="s">
        <v>1848</v>
      </c>
      <c r="U60" s="160">
        <v>253</v>
      </c>
      <c r="V60" s="172">
        <v>2.6978033695883984E-2</v>
      </c>
      <c r="W60" s="3" t="s">
        <v>1897</v>
      </c>
      <c r="X60" s="160">
        <v>241</v>
      </c>
      <c r="Y60" s="172">
        <v>2.5698443164853913E-2</v>
      </c>
      <c r="Z60" s="3" t="s">
        <v>1920</v>
      </c>
      <c r="AA60" s="160">
        <v>223</v>
      </c>
      <c r="AB60" s="172">
        <v>2.3779057368308806E-2</v>
      </c>
      <c r="AC60" s="3" t="s">
        <v>928</v>
      </c>
      <c r="AD60" s="160">
        <v>217</v>
      </c>
      <c r="AE60" s="172">
        <v>2.3139262102793774E-2</v>
      </c>
      <c r="AF60" s="3" t="s">
        <v>1794</v>
      </c>
      <c r="AG60" s="160">
        <v>202</v>
      </c>
      <c r="AH60" s="172">
        <v>2.1539773939006183E-2</v>
      </c>
      <c r="AI60" s="3" t="s">
        <v>1801</v>
      </c>
      <c r="AJ60" s="160">
        <v>174</v>
      </c>
      <c r="AK60" s="172">
        <v>1.8554062699936022E-2</v>
      </c>
      <c r="AL60" s="3" t="s">
        <v>1805</v>
      </c>
      <c r="AM60" s="160">
        <v>165</v>
      </c>
      <c r="AN60" s="172">
        <v>1.7594369801663467E-2</v>
      </c>
      <c r="AO60" s="3" t="s">
        <v>2193</v>
      </c>
      <c r="AP60" s="160">
        <v>159</v>
      </c>
      <c r="AQ60" s="172">
        <v>1.6954574536148431E-2</v>
      </c>
      <c r="AR60" s="3" t="s">
        <v>1877</v>
      </c>
      <c r="AS60" s="160">
        <v>158</v>
      </c>
      <c r="AT60" s="172">
        <v>1.6847941991895928E-2</v>
      </c>
      <c r="AU60" s="3" t="s">
        <v>1885</v>
      </c>
      <c r="AV60" s="160">
        <v>157</v>
      </c>
      <c r="AW60" s="172">
        <v>1.6741309447643422E-2</v>
      </c>
    </row>
    <row r="61" spans="1:49" x14ac:dyDescent="0.25">
      <c r="A61" s="2" t="s">
        <v>864</v>
      </c>
      <c r="B61" s="2">
        <v>126</v>
      </c>
      <c r="C61" s="3" t="s">
        <v>1637</v>
      </c>
      <c r="D61" s="2" t="s">
        <v>1538</v>
      </c>
      <c r="E61" s="3" t="s">
        <v>1872</v>
      </c>
      <c r="F61" s="160">
        <v>935</v>
      </c>
      <c r="G61" s="172">
        <v>7.3275862068965511E-2</v>
      </c>
      <c r="H61" s="3" t="s">
        <v>1932</v>
      </c>
      <c r="I61" s="160">
        <v>673</v>
      </c>
      <c r="J61" s="172">
        <v>5.2742946708463953E-2</v>
      </c>
      <c r="K61" s="3" t="s">
        <v>1786</v>
      </c>
      <c r="L61" s="160">
        <v>490</v>
      </c>
      <c r="M61" s="172">
        <v>3.8401253918495297E-2</v>
      </c>
      <c r="N61" s="3" t="s">
        <v>1802</v>
      </c>
      <c r="O61" s="160">
        <v>408</v>
      </c>
      <c r="P61" s="172">
        <v>3.1974921630094043E-2</v>
      </c>
      <c r="Q61" s="3" t="s">
        <v>1855</v>
      </c>
      <c r="R61" s="160">
        <v>408</v>
      </c>
      <c r="S61" s="172">
        <v>3.1974921630094043E-2</v>
      </c>
      <c r="T61" s="3" t="s">
        <v>1790</v>
      </c>
      <c r="U61" s="160">
        <v>379</v>
      </c>
      <c r="V61" s="172">
        <v>2.9702194357366773E-2</v>
      </c>
      <c r="W61" s="3" t="s">
        <v>918</v>
      </c>
      <c r="X61" s="160">
        <v>306</v>
      </c>
      <c r="Y61" s="172">
        <v>2.3981191222570534E-2</v>
      </c>
      <c r="Z61" s="3" t="s">
        <v>1906</v>
      </c>
      <c r="AA61" s="160">
        <v>275</v>
      </c>
      <c r="AB61" s="172">
        <v>2.1551724137931036E-2</v>
      </c>
      <c r="AC61" s="3" t="s">
        <v>2026</v>
      </c>
      <c r="AD61" s="160">
        <v>251</v>
      </c>
      <c r="AE61" s="172">
        <v>1.9670846394984325E-2</v>
      </c>
      <c r="AF61" s="3" t="s">
        <v>1850</v>
      </c>
      <c r="AG61" s="160">
        <v>251</v>
      </c>
      <c r="AH61" s="172">
        <v>1.9670846394984325E-2</v>
      </c>
      <c r="AI61" s="3" t="s">
        <v>1815</v>
      </c>
      <c r="AJ61" s="160">
        <v>239</v>
      </c>
      <c r="AK61" s="172">
        <v>1.8730407523510972E-2</v>
      </c>
      <c r="AL61" s="3" t="s">
        <v>2036</v>
      </c>
      <c r="AM61" s="160">
        <v>226</v>
      </c>
      <c r="AN61" s="172">
        <v>1.7711598746081504E-2</v>
      </c>
      <c r="AO61" s="3" t="s">
        <v>1924</v>
      </c>
      <c r="AP61" s="160">
        <v>214</v>
      </c>
      <c r="AQ61" s="172">
        <v>1.6771159874608151E-2</v>
      </c>
      <c r="AR61" s="3" t="s">
        <v>1841</v>
      </c>
      <c r="AS61" s="160">
        <v>191</v>
      </c>
      <c r="AT61" s="172">
        <v>1.4968652037617556E-2</v>
      </c>
      <c r="AU61" s="3" t="s">
        <v>1920</v>
      </c>
      <c r="AV61" s="160">
        <v>188</v>
      </c>
      <c r="AW61" s="172">
        <v>1.4733542319749215E-2</v>
      </c>
    </row>
    <row r="62" spans="1:49" x14ac:dyDescent="0.25">
      <c r="A62" s="2" t="s">
        <v>770</v>
      </c>
      <c r="B62" s="2">
        <v>129</v>
      </c>
      <c r="C62" s="3" t="s">
        <v>1682</v>
      </c>
      <c r="D62" s="2" t="s">
        <v>1520</v>
      </c>
      <c r="E62" s="3" t="s">
        <v>1872</v>
      </c>
      <c r="F62" s="160">
        <v>536</v>
      </c>
      <c r="G62" s="172">
        <v>7.4002485158083664E-2</v>
      </c>
      <c r="H62" s="3" t="s">
        <v>1859</v>
      </c>
      <c r="I62" s="160">
        <v>533</v>
      </c>
      <c r="J62" s="172">
        <v>7.3588292144139172E-2</v>
      </c>
      <c r="K62" s="3" t="s">
        <v>1932</v>
      </c>
      <c r="L62" s="160">
        <v>343</v>
      </c>
      <c r="M62" s="172">
        <v>4.7356067927654288E-2</v>
      </c>
      <c r="N62" s="3" t="s">
        <v>1924</v>
      </c>
      <c r="O62" s="160">
        <v>340</v>
      </c>
      <c r="P62" s="172">
        <v>4.694187491370979E-2</v>
      </c>
      <c r="Q62" s="3" t="s">
        <v>1836</v>
      </c>
      <c r="R62" s="160">
        <v>305</v>
      </c>
      <c r="S62" s="172">
        <v>4.2109623084357312E-2</v>
      </c>
      <c r="T62" s="3" t="s">
        <v>1897</v>
      </c>
      <c r="U62" s="160">
        <v>254</v>
      </c>
      <c r="V62" s="172">
        <v>3.5068341847300843E-2</v>
      </c>
      <c r="W62" s="3" t="s">
        <v>1805</v>
      </c>
      <c r="X62" s="160">
        <v>239</v>
      </c>
      <c r="Y62" s="172">
        <v>3.2997376777578351E-2</v>
      </c>
      <c r="Z62" s="3" t="s">
        <v>1848</v>
      </c>
      <c r="AA62" s="160">
        <v>216</v>
      </c>
      <c r="AB62" s="172">
        <v>2.9821897004003867E-2</v>
      </c>
      <c r="AC62" s="3" t="s">
        <v>1802</v>
      </c>
      <c r="AD62" s="160">
        <v>205</v>
      </c>
      <c r="AE62" s="172">
        <v>2.8303189286207373E-2</v>
      </c>
      <c r="AF62" s="3" t="s">
        <v>1789</v>
      </c>
      <c r="AG62" s="160">
        <v>185</v>
      </c>
      <c r="AH62" s="172">
        <v>2.5541902526577384E-2</v>
      </c>
      <c r="AI62" s="3" t="s">
        <v>1794</v>
      </c>
      <c r="AJ62" s="160">
        <v>167</v>
      </c>
      <c r="AK62" s="172">
        <v>2.3056744442910396E-2</v>
      </c>
      <c r="AL62" s="3" t="s">
        <v>1801</v>
      </c>
      <c r="AM62" s="160">
        <v>156</v>
      </c>
      <c r="AN62" s="172">
        <v>2.1538036725113903E-2</v>
      </c>
      <c r="AO62" s="3" t="s">
        <v>2193</v>
      </c>
      <c r="AP62" s="160">
        <v>153</v>
      </c>
      <c r="AQ62" s="172">
        <v>2.1123843711169404E-2</v>
      </c>
      <c r="AR62" s="3" t="s">
        <v>1850</v>
      </c>
      <c r="AS62" s="160">
        <v>143</v>
      </c>
      <c r="AT62" s="172">
        <v>1.9743200331354412E-2</v>
      </c>
      <c r="AU62" s="3" t="s">
        <v>1809</v>
      </c>
      <c r="AV62" s="160">
        <v>129</v>
      </c>
      <c r="AW62" s="172">
        <v>1.781029959961342E-2</v>
      </c>
    </row>
    <row r="63" spans="1:49" x14ac:dyDescent="0.25">
      <c r="A63" s="2" t="s">
        <v>771</v>
      </c>
      <c r="B63" s="2">
        <v>104</v>
      </c>
      <c r="C63" s="3" t="s">
        <v>1612</v>
      </c>
      <c r="D63" s="2" t="s">
        <v>1560</v>
      </c>
      <c r="E63" s="3" t="s">
        <v>1872</v>
      </c>
      <c r="F63" s="160">
        <v>956</v>
      </c>
      <c r="G63" s="172">
        <v>5.752105896510229E-2</v>
      </c>
      <c r="H63" s="3" t="s">
        <v>1932</v>
      </c>
      <c r="I63" s="160">
        <v>677</v>
      </c>
      <c r="J63" s="172">
        <v>4.0734055354993984E-2</v>
      </c>
      <c r="K63" s="3" t="s">
        <v>1802</v>
      </c>
      <c r="L63" s="160">
        <v>520</v>
      </c>
      <c r="M63" s="172">
        <v>3.1287605294825514E-2</v>
      </c>
      <c r="N63" s="3" t="s">
        <v>1859</v>
      </c>
      <c r="O63" s="160">
        <v>459</v>
      </c>
      <c r="P63" s="172">
        <v>2.7617328519855596E-2</v>
      </c>
      <c r="Q63" s="3" t="s">
        <v>1836</v>
      </c>
      <c r="R63" s="160">
        <v>350</v>
      </c>
      <c r="S63" s="172">
        <v>2.1058965102286401E-2</v>
      </c>
      <c r="T63" s="3" t="s">
        <v>1906</v>
      </c>
      <c r="U63" s="160">
        <v>329</v>
      </c>
      <c r="V63" s="172">
        <v>1.9795427196149219E-2</v>
      </c>
      <c r="W63" s="3" t="s">
        <v>1819</v>
      </c>
      <c r="X63" s="160">
        <v>293</v>
      </c>
      <c r="Y63" s="172">
        <v>1.7629362214199758E-2</v>
      </c>
      <c r="Z63" s="3" t="s">
        <v>1797</v>
      </c>
      <c r="AA63" s="160">
        <v>218</v>
      </c>
      <c r="AB63" s="172">
        <v>1.3116726835138388E-2</v>
      </c>
      <c r="AC63" s="3" t="s">
        <v>1808</v>
      </c>
      <c r="AD63" s="160">
        <v>216</v>
      </c>
      <c r="AE63" s="172">
        <v>1.2996389891696752E-2</v>
      </c>
      <c r="AF63" s="3" t="s">
        <v>1794</v>
      </c>
      <c r="AG63" s="160">
        <v>214</v>
      </c>
      <c r="AH63" s="172">
        <v>1.2876052948255114E-2</v>
      </c>
      <c r="AI63" s="3" t="s">
        <v>1924</v>
      </c>
      <c r="AJ63" s="160">
        <v>214</v>
      </c>
      <c r="AK63" s="172">
        <v>1.2876052948255114E-2</v>
      </c>
      <c r="AL63" s="3" t="s">
        <v>945</v>
      </c>
      <c r="AM63" s="160">
        <v>212</v>
      </c>
      <c r="AN63" s="172">
        <v>1.2755716004813478E-2</v>
      </c>
      <c r="AO63" s="3" t="s">
        <v>1824</v>
      </c>
      <c r="AP63" s="160">
        <v>198</v>
      </c>
      <c r="AQ63" s="172">
        <v>1.1913357400722021E-2</v>
      </c>
      <c r="AR63" s="3" t="s">
        <v>1801</v>
      </c>
      <c r="AS63" s="160">
        <v>185</v>
      </c>
      <c r="AT63" s="172">
        <v>1.1131167268351384E-2</v>
      </c>
      <c r="AU63" s="3" t="s">
        <v>1809</v>
      </c>
      <c r="AV63" s="160">
        <v>174</v>
      </c>
      <c r="AW63" s="172">
        <v>1.0469314079422382E-2</v>
      </c>
    </row>
    <row r="64" spans="1:49" x14ac:dyDescent="0.25">
      <c r="A64" s="2" t="s">
        <v>772</v>
      </c>
      <c r="B64" s="2">
        <v>3115</v>
      </c>
      <c r="C64" s="3" t="s">
        <v>1596</v>
      </c>
      <c r="D64" s="2" t="s">
        <v>1560</v>
      </c>
      <c r="E64" s="3" t="s">
        <v>1872</v>
      </c>
      <c r="F64" s="160">
        <v>3787</v>
      </c>
      <c r="G64" s="172">
        <v>9.5263250572283853E-2</v>
      </c>
      <c r="H64" s="3" t="s">
        <v>1932</v>
      </c>
      <c r="I64" s="160">
        <v>2885</v>
      </c>
      <c r="J64" s="172">
        <v>7.2573139134153392E-2</v>
      </c>
      <c r="K64" s="3" t="s">
        <v>1924</v>
      </c>
      <c r="L64" s="160">
        <v>1803</v>
      </c>
      <c r="M64" s="172">
        <v>4.5355067542072296E-2</v>
      </c>
      <c r="N64" s="3" t="s">
        <v>1802</v>
      </c>
      <c r="O64" s="160">
        <v>1498</v>
      </c>
      <c r="P64" s="172">
        <v>3.7682690614544816E-2</v>
      </c>
      <c r="Q64" s="3" t="s">
        <v>1859</v>
      </c>
      <c r="R64" s="160">
        <v>1247</v>
      </c>
      <c r="S64" s="172">
        <v>3.1368701733202525E-2</v>
      </c>
      <c r="T64" s="3" t="s">
        <v>1836</v>
      </c>
      <c r="U64" s="160">
        <v>857</v>
      </c>
      <c r="V64" s="172">
        <v>2.1558121399642794E-2</v>
      </c>
      <c r="W64" s="3" t="s">
        <v>1841</v>
      </c>
      <c r="X64" s="160">
        <v>593</v>
      </c>
      <c r="Y64" s="172">
        <v>1.4917113173848515E-2</v>
      </c>
      <c r="Z64" s="3" t="s">
        <v>1824</v>
      </c>
      <c r="AA64" s="160">
        <v>539</v>
      </c>
      <c r="AB64" s="172">
        <v>1.3558725127663322E-2</v>
      </c>
      <c r="AC64" s="3" t="s">
        <v>1905</v>
      </c>
      <c r="AD64" s="160">
        <v>473</v>
      </c>
      <c r="AE64" s="172">
        <v>1.1898473071214751E-2</v>
      </c>
      <c r="AF64" s="3" t="s">
        <v>1789</v>
      </c>
      <c r="AG64" s="160">
        <v>469</v>
      </c>
      <c r="AH64" s="172">
        <v>1.1797851734460293E-2</v>
      </c>
      <c r="AI64" s="3" t="s">
        <v>2193</v>
      </c>
      <c r="AJ64" s="160">
        <v>468</v>
      </c>
      <c r="AK64" s="172">
        <v>1.1772696400271678E-2</v>
      </c>
      <c r="AL64" s="3" t="s">
        <v>1794</v>
      </c>
      <c r="AM64" s="160">
        <v>445</v>
      </c>
      <c r="AN64" s="172">
        <v>1.1194123713933539E-2</v>
      </c>
      <c r="AO64" s="3" t="s">
        <v>1897</v>
      </c>
      <c r="AP64" s="160">
        <v>435</v>
      </c>
      <c r="AQ64" s="172">
        <v>1.0942570372047393E-2</v>
      </c>
      <c r="AR64" s="3" t="s">
        <v>1848</v>
      </c>
      <c r="AS64" s="160">
        <v>407</v>
      </c>
      <c r="AT64" s="172">
        <v>1.0238221014766182E-2</v>
      </c>
      <c r="AU64" s="3" t="s">
        <v>1920</v>
      </c>
      <c r="AV64" s="160">
        <v>406</v>
      </c>
      <c r="AW64" s="172">
        <v>1.0213065680577567E-2</v>
      </c>
    </row>
    <row r="65" spans="1:49" x14ac:dyDescent="0.25">
      <c r="A65" s="2" t="s">
        <v>876</v>
      </c>
      <c r="B65" s="2">
        <v>138</v>
      </c>
      <c r="C65" s="3" t="s">
        <v>1524</v>
      </c>
      <c r="D65" s="2" t="s">
        <v>1553</v>
      </c>
      <c r="E65" s="3" t="s">
        <v>1872</v>
      </c>
      <c r="F65" s="160">
        <v>2450</v>
      </c>
      <c r="G65" s="172">
        <v>0.1656412683388547</v>
      </c>
      <c r="H65" s="3" t="s">
        <v>1932</v>
      </c>
      <c r="I65" s="160">
        <v>1718</v>
      </c>
      <c r="J65" s="172">
        <v>0.11615171388006219</v>
      </c>
      <c r="K65" s="3" t="s">
        <v>1802</v>
      </c>
      <c r="L65" s="160">
        <v>831</v>
      </c>
      <c r="M65" s="172">
        <v>5.6182813873301332E-2</v>
      </c>
      <c r="N65" s="3" t="s">
        <v>1859</v>
      </c>
      <c r="O65" s="160">
        <v>675</v>
      </c>
      <c r="P65" s="172">
        <v>4.5635859644378336E-2</v>
      </c>
      <c r="Q65" s="3" t="s">
        <v>1836</v>
      </c>
      <c r="R65" s="160">
        <v>449</v>
      </c>
      <c r="S65" s="172">
        <v>3.0356297748630925E-2</v>
      </c>
      <c r="T65" s="3" t="s">
        <v>1897</v>
      </c>
      <c r="U65" s="160">
        <v>407</v>
      </c>
      <c r="V65" s="172">
        <v>2.7516733148536272E-2</v>
      </c>
      <c r="W65" s="3" t="s">
        <v>1848</v>
      </c>
      <c r="X65" s="160">
        <v>339</v>
      </c>
      <c r="Y65" s="172">
        <v>2.291934284362112E-2</v>
      </c>
      <c r="Z65" s="3" t="s">
        <v>1924</v>
      </c>
      <c r="AA65" s="160">
        <v>334</v>
      </c>
      <c r="AB65" s="172">
        <v>2.2581299438847947E-2</v>
      </c>
      <c r="AC65" s="3" t="s">
        <v>1801</v>
      </c>
      <c r="AD65" s="160">
        <v>261</v>
      </c>
      <c r="AE65" s="172">
        <v>1.7645865729159625E-2</v>
      </c>
      <c r="AF65" s="3" t="s">
        <v>1794</v>
      </c>
      <c r="AG65" s="160">
        <v>246</v>
      </c>
      <c r="AH65" s="172">
        <v>1.6631735514840106E-2</v>
      </c>
      <c r="AI65" s="3" t="s">
        <v>2193</v>
      </c>
      <c r="AJ65" s="160">
        <v>210</v>
      </c>
      <c r="AK65" s="172">
        <v>1.419782300047326E-2</v>
      </c>
      <c r="AL65" s="3" t="s">
        <v>1850</v>
      </c>
      <c r="AM65" s="160">
        <v>204</v>
      </c>
      <c r="AN65" s="172">
        <v>1.3792170914745454E-2</v>
      </c>
      <c r="AO65" s="3" t="s">
        <v>1818</v>
      </c>
      <c r="AP65" s="160">
        <v>192</v>
      </c>
      <c r="AQ65" s="172">
        <v>1.2980866743289838E-2</v>
      </c>
      <c r="AR65" s="3" t="s">
        <v>1805</v>
      </c>
      <c r="AS65" s="160">
        <v>191</v>
      </c>
      <c r="AT65" s="172">
        <v>1.2913258062335203E-2</v>
      </c>
      <c r="AU65" s="3" t="s">
        <v>977</v>
      </c>
      <c r="AV65" s="160">
        <v>186</v>
      </c>
      <c r="AW65" s="172">
        <v>1.257521465756203E-2</v>
      </c>
    </row>
    <row r="66" spans="1:49" x14ac:dyDescent="0.25">
      <c r="B66" s="2"/>
      <c r="D66" s="3"/>
      <c r="G66" s="173"/>
      <c r="J66" s="173"/>
      <c r="M66" s="173"/>
      <c r="P66" s="173"/>
      <c r="S66" s="173"/>
      <c r="V66" s="173"/>
      <c r="Y66" s="173"/>
      <c r="AB66" s="173"/>
      <c r="AE66" s="173"/>
      <c r="AH66" s="173"/>
      <c r="AI66" s="3"/>
      <c r="AJ66" s="160"/>
      <c r="AK66" s="173"/>
      <c r="AL66" s="3"/>
      <c r="AM66" s="160"/>
      <c r="AN66" s="173"/>
      <c r="AO66" s="3"/>
      <c r="AP66" s="160"/>
      <c r="AQ66" s="173"/>
      <c r="AR66" s="3"/>
      <c r="AS66" s="160"/>
      <c r="AT66" s="173"/>
      <c r="AU66" s="3"/>
      <c r="AV66" s="160"/>
      <c r="AW66" s="173"/>
    </row>
    <row r="67" spans="1:49" x14ac:dyDescent="0.25">
      <c r="B67" s="2"/>
      <c r="D67" s="3"/>
      <c r="G67" s="173"/>
      <c r="J67" s="173"/>
      <c r="M67" s="173"/>
      <c r="P67" s="173"/>
      <c r="S67" s="173"/>
      <c r="V67" s="173"/>
      <c r="Y67" s="173"/>
      <c r="AB67" s="173"/>
      <c r="AE67" s="173"/>
      <c r="AH67" s="173"/>
      <c r="AI67" s="3"/>
      <c r="AJ67" s="160"/>
      <c r="AK67" s="173"/>
      <c r="AL67" s="3"/>
      <c r="AM67" s="160"/>
      <c r="AN67" s="173"/>
      <c r="AO67" s="3"/>
      <c r="AP67" s="160"/>
      <c r="AQ67" s="173"/>
      <c r="AR67" s="3"/>
      <c r="AS67" s="160"/>
      <c r="AT67" s="173"/>
      <c r="AU67" s="3"/>
      <c r="AV67" s="160"/>
      <c r="AW67" s="173"/>
    </row>
    <row r="68" spans="1:49" x14ac:dyDescent="0.25">
      <c r="A68" s="141" t="s">
        <v>2619</v>
      </c>
      <c r="AI68" s="3"/>
      <c r="AJ68" s="160"/>
      <c r="AK68" s="20"/>
      <c r="AL68" s="3"/>
      <c r="AM68" s="160"/>
      <c r="AN68" s="20"/>
      <c r="AO68" s="3"/>
      <c r="AP68" s="160"/>
      <c r="AQ68" s="20"/>
      <c r="AR68" s="3"/>
      <c r="AS68" s="160"/>
      <c r="AT68" s="20"/>
      <c r="AU68" s="3"/>
      <c r="AV68" s="160"/>
      <c r="AW68" s="20"/>
    </row>
    <row r="69" spans="1:49" x14ac:dyDescent="0.25">
      <c r="AI69" s="3"/>
      <c r="AJ69" s="160"/>
      <c r="AK69" s="20"/>
      <c r="AL69" s="3"/>
      <c r="AM69" s="160"/>
      <c r="AN69" s="20"/>
      <c r="AO69" s="3"/>
      <c r="AP69" s="160"/>
      <c r="AQ69" s="20"/>
      <c r="AR69" s="3"/>
      <c r="AS69" s="160"/>
      <c r="AT69" s="20"/>
      <c r="AU69" s="3"/>
      <c r="AV69" s="160"/>
      <c r="AW69" s="20"/>
    </row>
    <row r="70" spans="1:49" x14ac:dyDescent="0.25">
      <c r="AI70" s="3"/>
      <c r="AJ70" s="160"/>
      <c r="AK70" s="20"/>
      <c r="AL70" s="3"/>
      <c r="AM70" s="160"/>
      <c r="AN70" s="20"/>
      <c r="AO70" s="3"/>
      <c r="AP70" s="160"/>
      <c r="AQ70" s="20"/>
      <c r="AR70" s="3"/>
      <c r="AS70" s="160"/>
      <c r="AT70" s="20"/>
      <c r="AU70" s="3"/>
      <c r="AV70" s="160"/>
      <c r="AW70" s="20"/>
    </row>
    <row r="71" spans="1:49" x14ac:dyDescent="0.25">
      <c r="AI71" s="3"/>
      <c r="AJ71" s="160"/>
      <c r="AK71" s="20"/>
      <c r="AL71" s="3"/>
      <c r="AM71" s="160"/>
      <c r="AN71" s="20"/>
      <c r="AO71" s="3"/>
      <c r="AP71" s="160"/>
      <c r="AQ71" s="20"/>
      <c r="AR71" s="3"/>
      <c r="AS71" s="160"/>
      <c r="AT71" s="20"/>
      <c r="AU71" s="3"/>
      <c r="AV71" s="160"/>
      <c r="AW71" s="20"/>
    </row>
    <row r="72" spans="1:49" x14ac:dyDescent="0.25">
      <c r="AI72" s="3"/>
      <c r="AJ72" s="160"/>
      <c r="AK72" s="20"/>
      <c r="AL72" s="3"/>
      <c r="AM72" s="160"/>
      <c r="AN72" s="20"/>
      <c r="AO72" s="3"/>
      <c r="AP72" s="160"/>
      <c r="AQ72" s="20"/>
      <c r="AR72" s="3"/>
      <c r="AS72" s="160"/>
      <c r="AT72" s="20"/>
      <c r="AU72" s="3"/>
      <c r="AV72" s="160"/>
      <c r="AW72" s="20"/>
    </row>
    <row r="73" spans="1:49" x14ac:dyDescent="0.25">
      <c r="AI73" s="3"/>
      <c r="AJ73" s="160"/>
      <c r="AK73" s="20"/>
      <c r="AL73" s="3"/>
      <c r="AM73" s="160"/>
      <c r="AN73" s="20"/>
      <c r="AO73" s="3"/>
      <c r="AP73" s="160"/>
      <c r="AQ73" s="20"/>
      <c r="AR73" s="3"/>
      <c r="AS73" s="160"/>
      <c r="AT73" s="20"/>
      <c r="AU73" s="3"/>
      <c r="AV73" s="160"/>
      <c r="AW73" s="20"/>
    </row>
    <row r="74" spans="1:49" x14ac:dyDescent="0.25">
      <c r="AI74" s="3"/>
      <c r="AJ74" s="160"/>
      <c r="AK74" s="20"/>
      <c r="AL74" s="3"/>
      <c r="AM74" s="160"/>
      <c r="AN74" s="20"/>
      <c r="AO74" s="3"/>
      <c r="AP74" s="160"/>
      <c r="AQ74" s="20"/>
      <c r="AR74" s="3"/>
      <c r="AS74" s="160"/>
      <c r="AT74" s="20"/>
      <c r="AU74" s="3"/>
      <c r="AV74" s="160"/>
      <c r="AW74" s="20"/>
    </row>
    <row r="75" spans="1:49" x14ac:dyDescent="0.25">
      <c r="AI75" s="3"/>
      <c r="AJ75" s="160"/>
      <c r="AK75" s="20"/>
      <c r="AL75" s="3"/>
      <c r="AM75" s="160"/>
      <c r="AN75" s="20"/>
      <c r="AO75" s="3"/>
      <c r="AP75" s="160"/>
      <c r="AQ75" s="20"/>
      <c r="AR75" s="3"/>
      <c r="AS75" s="160"/>
      <c r="AT75" s="20"/>
      <c r="AU75" s="3"/>
      <c r="AV75" s="160"/>
      <c r="AW75" s="20"/>
    </row>
    <row r="76" spans="1:49" x14ac:dyDescent="0.25">
      <c r="AI76" s="3"/>
      <c r="AJ76" s="160"/>
      <c r="AK76" s="20"/>
      <c r="AL76" s="3"/>
      <c r="AM76" s="160"/>
      <c r="AN76" s="20"/>
      <c r="AO76" s="3"/>
      <c r="AP76" s="160"/>
      <c r="AQ76" s="20"/>
      <c r="AR76" s="3"/>
      <c r="AS76" s="160"/>
      <c r="AT76" s="20"/>
      <c r="AU76" s="3"/>
      <c r="AV76" s="160"/>
      <c r="AW76" s="20"/>
    </row>
    <row r="77" spans="1:49" x14ac:dyDescent="0.25">
      <c r="AI77" s="3"/>
      <c r="AJ77" s="160"/>
      <c r="AK77" s="20"/>
      <c r="AL77" s="3"/>
      <c r="AM77" s="160"/>
      <c r="AN77" s="20"/>
      <c r="AO77" s="3"/>
      <c r="AP77" s="160"/>
      <c r="AQ77" s="20"/>
      <c r="AR77" s="3"/>
      <c r="AS77" s="160"/>
      <c r="AT77" s="20"/>
      <c r="AU77" s="3"/>
      <c r="AV77" s="160"/>
      <c r="AW77" s="20"/>
    </row>
    <row r="78" spans="1:49" x14ac:dyDescent="0.25">
      <c r="AI78" s="3"/>
      <c r="AJ78" s="160"/>
      <c r="AK78" s="20"/>
      <c r="AL78" s="3"/>
      <c r="AM78" s="160"/>
      <c r="AN78" s="20"/>
      <c r="AO78" s="3"/>
      <c r="AP78" s="160"/>
      <c r="AQ78" s="20"/>
      <c r="AR78" s="3"/>
      <c r="AS78" s="160"/>
      <c r="AT78" s="20"/>
      <c r="AU78" s="3"/>
      <c r="AV78" s="160"/>
      <c r="AW78" s="20"/>
    </row>
    <row r="79" spans="1:49" x14ac:dyDescent="0.25">
      <c r="AI79" s="3"/>
      <c r="AJ79" s="160"/>
      <c r="AK79" s="20"/>
      <c r="AL79" s="3"/>
      <c r="AM79" s="160"/>
      <c r="AN79" s="20"/>
      <c r="AO79" s="3"/>
      <c r="AP79" s="160"/>
      <c r="AQ79" s="20"/>
      <c r="AR79" s="3"/>
      <c r="AS79" s="160"/>
      <c r="AT79" s="20"/>
      <c r="AU79" s="3"/>
      <c r="AV79" s="160"/>
      <c r="AW79" s="20"/>
    </row>
    <row r="80" spans="1:49" x14ac:dyDescent="0.25">
      <c r="AI80" s="3"/>
      <c r="AJ80" s="160"/>
      <c r="AK80" s="20"/>
      <c r="AL80" s="3"/>
      <c r="AM80" s="160"/>
      <c r="AN80" s="20"/>
      <c r="AO80" s="3"/>
      <c r="AP80" s="160"/>
      <c r="AQ80" s="20"/>
      <c r="AR80" s="3"/>
      <c r="AS80" s="160"/>
      <c r="AT80" s="20"/>
      <c r="AU80" s="3"/>
      <c r="AV80" s="160"/>
      <c r="AW80" s="20"/>
    </row>
    <row r="81" spans="35:49" x14ac:dyDescent="0.25">
      <c r="AI81" s="3"/>
      <c r="AJ81" s="160"/>
      <c r="AK81" s="20"/>
      <c r="AL81" s="3"/>
      <c r="AM81" s="160"/>
      <c r="AN81" s="20"/>
      <c r="AO81" s="3"/>
      <c r="AP81" s="160"/>
      <c r="AQ81" s="20"/>
      <c r="AR81" s="3"/>
      <c r="AS81" s="160"/>
      <c r="AT81" s="20"/>
      <c r="AU81" s="3"/>
      <c r="AV81" s="160"/>
      <c r="AW81" s="20"/>
    </row>
    <row r="82" spans="35:49" x14ac:dyDescent="0.25">
      <c r="AI82" s="3"/>
      <c r="AJ82" s="160"/>
      <c r="AK82" s="20"/>
      <c r="AL82" s="3"/>
      <c r="AM82" s="160"/>
      <c r="AN82" s="20"/>
      <c r="AO82" s="3"/>
      <c r="AP82" s="160"/>
      <c r="AQ82" s="20"/>
      <c r="AR82" s="3"/>
      <c r="AS82" s="160"/>
      <c r="AT82" s="20"/>
      <c r="AU82" s="3"/>
      <c r="AV82" s="160"/>
      <c r="AW82" s="20"/>
    </row>
    <row r="83" spans="35:49" x14ac:dyDescent="0.25">
      <c r="AI83" s="3"/>
      <c r="AJ83" s="160"/>
      <c r="AK83" s="20"/>
      <c r="AL83" s="3"/>
      <c r="AM83" s="160"/>
      <c r="AN83" s="20"/>
      <c r="AO83" s="3"/>
      <c r="AP83" s="160"/>
      <c r="AQ83" s="20"/>
      <c r="AR83" s="3"/>
      <c r="AS83" s="160"/>
      <c r="AT83" s="20"/>
      <c r="AU83" s="3"/>
      <c r="AV83" s="160"/>
      <c r="AW83" s="20"/>
    </row>
    <row r="84" spans="35:49" x14ac:dyDescent="0.25">
      <c r="AI84" s="3"/>
      <c r="AJ84" s="160"/>
      <c r="AK84" s="20"/>
      <c r="AL84" s="3"/>
      <c r="AM84" s="160"/>
      <c r="AN84" s="20"/>
      <c r="AO84" s="3"/>
      <c r="AP84" s="160"/>
      <c r="AQ84" s="20"/>
      <c r="AR84" s="3"/>
      <c r="AS84" s="160"/>
      <c r="AT84" s="20"/>
      <c r="AU84" s="3"/>
      <c r="AV84" s="160"/>
      <c r="AW84" s="20"/>
    </row>
    <row r="85" spans="35:49" x14ac:dyDescent="0.25">
      <c r="AI85" s="3"/>
      <c r="AJ85" s="160"/>
      <c r="AK85" s="20"/>
      <c r="AL85" s="3"/>
      <c r="AM85" s="160"/>
      <c r="AN85" s="20"/>
      <c r="AO85" s="3"/>
      <c r="AP85" s="160"/>
      <c r="AQ85" s="20"/>
      <c r="AR85" s="3"/>
      <c r="AS85" s="160"/>
      <c r="AT85" s="20"/>
      <c r="AU85" s="3"/>
      <c r="AV85" s="160"/>
      <c r="AW85" s="20"/>
    </row>
    <row r="86" spans="35:49" x14ac:dyDescent="0.25">
      <c r="AI86" s="3"/>
      <c r="AJ86" s="160"/>
      <c r="AK86" s="20"/>
      <c r="AL86" s="3"/>
      <c r="AM86" s="160"/>
      <c r="AN86" s="20"/>
      <c r="AO86" s="3"/>
      <c r="AP86" s="160"/>
      <c r="AQ86" s="20"/>
      <c r="AR86" s="3"/>
      <c r="AS86" s="160"/>
      <c r="AT86" s="20"/>
      <c r="AU86" s="3"/>
      <c r="AV86" s="160"/>
      <c r="AW86" s="20"/>
    </row>
    <row r="87" spans="35:49" x14ac:dyDescent="0.25">
      <c r="AI87" s="3"/>
      <c r="AJ87" s="160"/>
      <c r="AK87" s="20"/>
      <c r="AL87" s="3"/>
      <c r="AM87" s="160"/>
      <c r="AN87" s="20"/>
      <c r="AO87" s="3"/>
      <c r="AP87" s="160"/>
      <c r="AQ87" s="20"/>
      <c r="AR87" s="3"/>
      <c r="AS87" s="160"/>
      <c r="AT87" s="20"/>
      <c r="AU87" s="3"/>
      <c r="AV87" s="160"/>
      <c r="AW87" s="20"/>
    </row>
    <row r="88" spans="35:49" x14ac:dyDescent="0.25">
      <c r="AI88" s="3"/>
      <c r="AJ88" s="160"/>
      <c r="AK88" s="20"/>
      <c r="AL88" s="3"/>
      <c r="AM88" s="160"/>
      <c r="AN88" s="20"/>
      <c r="AO88" s="3"/>
      <c r="AP88" s="160"/>
      <c r="AQ88" s="20"/>
      <c r="AR88" s="3"/>
      <c r="AS88" s="160"/>
      <c r="AT88" s="20"/>
      <c r="AU88" s="3"/>
      <c r="AV88" s="160"/>
      <c r="AW88" s="20"/>
    </row>
    <row r="89" spans="35:49" x14ac:dyDescent="0.25">
      <c r="AI89" s="3"/>
      <c r="AJ89" s="160"/>
      <c r="AK89" s="20"/>
      <c r="AL89" s="3"/>
      <c r="AM89" s="160"/>
      <c r="AN89" s="20"/>
      <c r="AO89" s="3"/>
      <c r="AP89" s="160"/>
      <c r="AQ89" s="20"/>
      <c r="AR89" s="3"/>
      <c r="AS89" s="160"/>
      <c r="AT89" s="20"/>
      <c r="AU89" s="3"/>
      <c r="AV89" s="160"/>
      <c r="AW89" s="20"/>
    </row>
    <row r="90" spans="35:49" x14ac:dyDescent="0.25">
      <c r="AI90" s="3"/>
      <c r="AJ90" s="160"/>
      <c r="AK90" s="20"/>
      <c r="AL90" s="3"/>
      <c r="AM90" s="160"/>
      <c r="AN90" s="20"/>
      <c r="AO90" s="3"/>
      <c r="AP90" s="160"/>
      <c r="AQ90" s="20"/>
      <c r="AR90" s="3"/>
      <c r="AS90" s="160"/>
      <c r="AT90" s="20"/>
      <c r="AU90" s="3"/>
      <c r="AV90" s="160"/>
      <c r="AW90" s="20"/>
    </row>
    <row r="91" spans="35:49" x14ac:dyDescent="0.25">
      <c r="AI91" s="3"/>
      <c r="AJ91" s="160"/>
      <c r="AK91" s="20"/>
      <c r="AL91" s="3"/>
      <c r="AM91" s="160"/>
      <c r="AN91" s="20"/>
      <c r="AO91" s="3"/>
      <c r="AP91" s="160"/>
      <c r="AQ91" s="20"/>
      <c r="AR91" s="3"/>
      <c r="AS91" s="160"/>
      <c r="AT91" s="20"/>
      <c r="AU91" s="3"/>
      <c r="AV91" s="160"/>
      <c r="AW91" s="20"/>
    </row>
    <row r="92" spans="35:49" x14ac:dyDescent="0.25">
      <c r="AI92" s="3"/>
      <c r="AJ92" s="160"/>
      <c r="AK92" s="20"/>
      <c r="AL92" s="3"/>
      <c r="AM92" s="160"/>
      <c r="AN92" s="20"/>
      <c r="AO92" s="3"/>
      <c r="AP92" s="160"/>
      <c r="AQ92" s="20"/>
      <c r="AR92" s="3"/>
      <c r="AS92" s="160"/>
      <c r="AT92" s="20"/>
      <c r="AU92" s="3"/>
      <c r="AV92" s="160"/>
      <c r="AW92" s="20"/>
    </row>
    <row r="93" spans="35:49" x14ac:dyDescent="0.25">
      <c r="AI93" s="3"/>
      <c r="AJ93" s="160"/>
      <c r="AK93" s="20"/>
      <c r="AL93" s="3"/>
      <c r="AM93" s="160"/>
      <c r="AN93" s="20"/>
      <c r="AO93" s="3"/>
      <c r="AP93" s="160"/>
      <c r="AQ93" s="20"/>
      <c r="AR93" s="3"/>
      <c r="AS93" s="160"/>
      <c r="AT93" s="20"/>
      <c r="AU93" s="3"/>
      <c r="AV93" s="160"/>
      <c r="AW93" s="20"/>
    </row>
    <row r="94" spans="35:49" x14ac:dyDescent="0.25">
      <c r="AI94" s="3"/>
      <c r="AJ94" s="160"/>
      <c r="AK94" s="20"/>
      <c r="AL94" s="3"/>
      <c r="AM94" s="160"/>
      <c r="AN94" s="20"/>
      <c r="AO94" s="3"/>
      <c r="AP94" s="160"/>
      <c r="AQ94" s="20"/>
      <c r="AR94" s="3"/>
      <c r="AS94" s="160"/>
      <c r="AT94" s="20"/>
      <c r="AU94" s="3"/>
      <c r="AV94" s="160"/>
      <c r="AW94" s="20"/>
    </row>
    <row r="95" spans="35:49" x14ac:dyDescent="0.25">
      <c r="AI95" s="3"/>
      <c r="AJ95" s="160"/>
      <c r="AK95" s="20"/>
      <c r="AL95" s="3"/>
      <c r="AM95" s="160"/>
      <c r="AN95" s="20"/>
      <c r="AO95" s="3"/>
      <c r="AP95" s="160"/>
      <c r="AQ95" s="20"/>
      <c r="AR95" s="3"/>
      <c r="AS95" s="160"/>
      <c r="AT95" s="20"/>
      <c r="AU95" s="3"/>
      <c r="AV95" s="160"/>
      <c r="AW95" s="20"/>
    </row>
    <row r="96" spans="35:49" x14ac:dyDescent="0.25">
      <c r="AI96" s="3"/>
      <c r="AJ96" s="160"/>
      <c r="AK96" s="20"/>
      <c r="AL96" s="3"/>
      <c r="AM96" s="160"/>
      <c r="AN96" s="20"/>
      <c r="AO96" s="3"/>
      <c r="AP96" s="160"/>
      <c r="AQ96" s="20"/>
      <c r="AR96" s="3"/>
      <c r="AS96" s="160"/>
      <c r="AT96" s="20"/>
      <c r="AU96" s="3"/>
      <c r="AV96" s="160"/>
      <c r="AW96" s="20"/>
    </row>
    <row r="97" spans="35:49" x14ac:dyDescent="0.25">
      <c r="AI97" s="3"/>
      <c r="AJ97" s="160"/>
      <c r="AK97" s="20"/>
      <c r="AL97" s="3"/>
      <c r="AM97" s="160"/>
      <c r="AN97" s="20"/>
      <c r="AO97" s="3"/>
      <c r="AP97" s="160"/>
      <c r="AQ97" s="20"/>
      <c r="AR97" s="3"/>
      <c r="AS97" s="160"/>
      <c r="AT97" s="20"/>
      <c r="AU97" s="3"/>
      <c r="AV97" s="160"/>
      <c r="AW97" s="20"/>
    </row>
    <row r="98" spans="35:49" x14ac:dyDescent="0.25">
      <c r="AI98" s="3"/>
      <c r="AJ98" s="160"/>
      <c r="AK98" s="20"/>
      <c r="AL98" s="3"/>
      <c r="AM98" s="160"/>
      <c r="AN98" s="20"/>
      <c r="AO98" s="3"/>
      <c r="AP98" s="160"/>
      <c r="AQ98" s="20"/>
      <c r="AR98" s="3"/>
      <c r="AS98" s="160"/>
      <c r="AT98" s="20"/>
      <c r="AU98" s="3"/>
      <c r="AV98" s="160"/>
      <c r="AW98" s="20"/>
    </row>
    <row r="99" spans="35:49" x14ac:dyDescent="0.25">
      <c r="AI99" s="3"/>
      <c r="AJ99" s="160"/>
      <c r="AK99" s="20"/>
      <c r="AL99" s="3"/>
      <c r="AM99" s="160"/>
      <c r="AN99" s="20"/>
      <c r="AO99" s="3"/>
      <c r="AP99" s="160"/>
      <c r="AQ99" s="20"/>
      <c r="AR99" s="3"/>
      <c r="AS99" s="160"/>
      <c r="AT99" s="20"/>
      <c r="AU99" s="3"/>
      <c r="AV99" s="160"/>
      <c r="AW99" s="20"/>
    </row>
    <row r="100" spans="35:49" x14ac:dyDescent="0.25">
      <c r="AI100" s="3"/>
      <c r="AJ100" s="160"/>
      <c r="AK100" s="20"/>
      <c r="AL100" s="3"/>
      <c r="AM100" s="160"/>
      <c r="AN100" s="20"/>
      <c r="AO100" s="3"/>
      <c r="AP100" s="160"/>
      <c r="AQ100" s="20"/>
      <c r="AR100" s="3"/>
      <c r="AS100" s="160"/>
      <c r="AT100" s="20"/>
      <c r="AU100" s="3"/>
      <c r="AV100" s="160"/>
      <c r="AW100" s="20"/>
    </row>
    <row r="101" spans="35:49" x14ac:dyDescent="0.25">
      <c r="AI101" s="3"/>
      <c r="AJ101" s="160"/>
      <c r="AK101" s="20"/>
      <c r="AL101" s="3"/>
      <c r="AM101" s="160"/>
      <c r="AN101" s="20"/>
      <c r="AO101" s="3"/>
      <c r="AP101" s="160"/>
      <c r="AQ101" s="20"/>
      <c r="AR101" s="3"/>
      <c r="AS101" s="160"/>
      <c r="AT101" s="20"/>
      <c r="AU101" s="3"/>
      <c r="AV101" s="160"/>
      <c r="AW101" s="20"/>
    </row>
    <row r="102" spans="35:49" x14ac:dyDescent="0.25">
      <c r="AI102" s="3"/>
      <c r="AJ102" s="160"/>
      <c r="AK102" s="20"/>
      <c r="AL102" s="3"/>
      <c r="AM102" s="160"/>
      <c r="AN102" s="20"/>
      <c r="AO102" s="3"/>
      <c r="AP102" s="160"/>
      <c r="AQ102" s="20"/>
      <c r="AR102" s="3"/>
      <c r="AS102" s="160"/>
      <c r="AT102" s="20"/>
      <c r="AU102" s="3"/>
      <c r="AV102" s="160"/>
      <c r="AW102" s="20"/>
    </row>
    <row r="103" spans="35:49" x14ac:dyDescent="0.25">
      <c r="AI103" s="3"/>
      <c r="AJ103" s="160"/>
      <c r="AK103" s="20"/>
      <c r="AL103" s="3"/>
      <c r="AM103" s="160"/>
      <c r="AN103" s="20"/>
      <c r="AO103" s="3"/>
      <c r="AP103" s="160"/>
      <c r="AQ103" s="20"/>
      <c r="AR103" s="3"/>
      <c r="AS103" s="160"/>
      <c r="AT103" s="20"/>
      <c r="AU103" s="3"/>
      <c r="AV103" s="160"/>
      <c r="AW103" s="20"/>
    </row>
    <row r="104" spans="35:49" x14ac:dyDescent="0.25">
      <c r="AI104" s="3"/>
      <c r="AJ104" s="160"/>
      <c r="AK104" s="20"/>
      <c r="AL104" s="3"/>
      <c r="AM104" s="160"/>
      <c r="AN104" s="20"/>
      <c r="AO104" s="3"/>
      <c r="AP104" s="160"/>
      <c r="AQ104" s="20"/>
      <c r="AR104" s="3"/>
      <c r="AS104" s="160"/>
      <c r="AT104" s="20"/>
      <c r="AU104" s="3"/>
      <c r="AV104" s="160"/>
      <c r="AW104" s="20"/>
    </row>
    <row r="105" spans="35:49" x14ac:dyDescent="0.25">
      <c r="AI105" s="3"/>
      <c r="AJ105" s="160"/>
      <c r="AK105" s="20"/>
      <c r="AL105" s="3"/>
      <c r="AM105" s="160"/>
      <c r="AN105" s="20"/>
      <c r="AO105" s="3"/>
      <c r="AP105" s="160"/>
      <c r="AQ105" s="20"/>
      <c r="AR105" s="3"/>
      <c r="AS105" s="160"/>
      <c r="AT105" s="20"/>
      <c r="AU105" s="3"/>
      <c r="AV105" s="160"/>
      <c r="AW105" s="20"/>
    </row>
    <row r="106" spans="35:49" x14ac:dyDescent="0.25">
      <c r="AI106" s="3"/>
      <c r="AJ106" s="160"/>
      <c r="AK106" s="20"/>
      <c r="AL106" s="3"/>
      <c r="AM106" s="160"/>
      <c r="AN106" s="20"/>
      <c r="AO106" s="3"/>
      <c r="AP106" s="160"/>
      <c r="AQ106" s="20"/>
      <c r="AR106" s="3"/>
      <c r="AS106" s="160"/>
      <c r="AT106" s="20"/>
      <c r="AU106" s="3"/>
      <c r="AV106" s="160"/>
      <c r="AW106" s="20"/>
    </row>
    <row r="107" spans="35:49" x14ac:dyDescent="0.25">
      <c r="AI107" s="3"/>
      <c r="AJ107" s="160"/>
      <c r="AK107" s="20"/>
      <c r="AL107" s="3"/>
      <c r="AM107" s="160"/>
      <c r="AN107" s="20"/>
      <c r="AO107" s="3"/>
      <c r="AP107" s="160"/>
      <c r="AQ107" s="20"/>
      <c r="AR107" s="3"/>
      <c r="AS107" s="160"/>
      <c r="AT107" s="20"/>
      <c r="AU107" s="3"/>
      <c r="AV107" s="160"/>
      <c r="AW107" s="20"/>
    </row>
    <row r="108" spans="35:49" x14ac:dyDescent="0.25">
      <c r="AI108" s="3"/>
      <c r="AJ108" s="160"/>
      <c r="AK108" s="20"/>
      <c r="AL108" s="3"/>
      <c r="AM108" s="160"/>
      <c r="AN108" s="20"/>
      <c r="AO108" s="3"/>
      <c r="AP108" s="160"/>
      <c r="AQ108" s="20"/>
      <c r="AR108" s="3"/>
      <c r="AS108" s="160"/>
      <c r="AT108" s="20"/>
      <c r="AU108" s="3"/>
      <c r="AV108" s="160"/>
      <c r="AW108" s="20"/>
    </row>
    <row r="109" spans="35:49" x14ac:dyDescent="0.25">
      <c r="AI109" s="3"/>
      <c r="AJ109" s="160"/>
      <c r="AK109" s="20"/>
      <c r="AL109" s="3"/>
      <c r="AM109" s="160"/>
      <c r="AN109" s="20"/>
      <c r="AO109" s="3"/>
      <c r="AP109" s="160"/>
      <c r="AQ109" s="20"/>
      <c r="AR109" s="3"/>
      <c r="AS109" s="160"/>
      <c r="AT109" s="20"/>
      <c r="AU109" s="3"/>
      <c r="AV109" s="160"/>
      <c r="AW109" s="20"/>
    </row>
    <row r="110" spans="35:49" x14ac:dyDescent="0.25">
      <c r="AI110" s="3"/>
      <c r="AJ110" s="160"/>
      <c r="AK110" s="20"/>
      <c r="AL110" s="3"/>
      <c r="AM110" s="160"/>
      <c r="AN110" s="20"/>
      <c r="AO110" s="3"/>
      <c r="AP110" s="160"/>
      <c r="AQ110" s="20"/>
      <c r="AR110" s="3"/>
      <c r="AS110" s="160"/>
      <c r="AT110" s="20"/>
      <c r="AU110" s="3"/>
      <c r="AV110" s="160"/>
      <c r="AW110" s="20"/>
    </row>
    <row r="111" spans="35:49" x14ac:dyDescent="0.25">
      <c r="AI111" s="3"/>
      <c r="AJ111" s="160"/>
      <c r="AK111" s="20"/>
      <c r="AL111" s="3"/>
      <c r="AM111" s="160"/>
      <c r="AN111" s="20"/>
      <c r="AO111" s="3"/>
      <c r="AP111" s="160"/>
      <c r="AQ111" s="20"/>
      <c r="AR111" s="3"/>
      <c r="AS111" s="160"/>
      <c r="AT111" s="20"/>
      <c r="AU111" s="3"/>
      <c r="AV111" s="160"/>
      <c r="AW111" s="20"/>
    </row>
    <row r="112" spans="35:49" x14ac:dyDescent="0.25">
      <c r="AI112" s="3"/>
      <c r="AJ112" s="160"/>
      <c r="AK112" s="20"/>
      <c r="AL112" s="3"/>
      <c r="AM112" s="160"/>
      <c r="AN112" s="20"/>
      <c r="AO112" s="3"/>
      <c r="AP112" s="160"/>
      <c r="AQ112" s="20"/>
      <c r="AR112" s="3"/>
      <c r="AS112" s="160"/>
      <c r="AT112" s="20"/>
      <c r="AU112" s="3"/>
      <c r="AV112" s="160"/>
      <c r="AW112" s="20"/>
    </row>
    <row r="113" spans="35:49" x14ac:dyDescent="0.25">
      <c r="AI113" s="3"/>
      <c r="AJ113" s="160"/>
      <c r="AK113" s="20"/>
      <c r="AL113" s="3"/>
      <c r="AM113" s="160"/>
      <c r="AN113" s="20"/>
      <c r="AO113" s="3"/>
      <c r="AP113" s="160"/>
      <c r="AQ113" s="20"/>
      <c r="AR113" s="3"/>
      <c r="AS113" s="160"/>
      <c r="AT113" s="20"/>
      <c r="AU113" s="3"/>
      <c r="AV113" s="160"/>
      <c r="AW113" s="20"/>
    </row>
    <row r="114" spans="35:49" x14ac:dyDescent="0.25">
      <c r="AI114" s="3"/>
      <c r="AJ114" s="160"/>
      <c r="AK114" s="20"/>
      <c r="AL114" s="3"/>
      <c r="AM114" s="160"/>
      <c r="AN114" s="20"/>
      <c r="AO114" s="3"/>
      <c r="AP114" s="160"/>
      <c r="AQ114" s="20"/>
      <c r="AR114" s="3"/>
      <c r="AS114" s="160"/>
      <c r="AT114" s="20"/>
      <c r="AU114" s="3"/>
      <c r="AV114" s="160"/>
      <c r="AW114" s="20"/>
    </row>
    <row r="115" spans="35:49" x14ac:dyDescent="0.25">
      <c r="AI115" s="3"/>
      <c r="AJ115" s="160"/>
      <c r="AK115" s="20"/>
      <c r="AL115" s="3"/>
      <c r="AM115" s="160"/>
      <c r="AN115" s="20"/>
      <c r="AO115" s="3"/>
      <c r="AP115" s="160"/>
      <c r="AQ115" s="20"/>
      <c r="AR115" s="3"/>
      <c r="AS115" s="160"/>
      <c r="AT115" s="20"/>
      <c r="AU115" s="3"/>
      <c r="AV115" s="160"/>
      <c r="AW115" s="20"/>
    </row>
    <row r="116" spans="35:49" x14ac:dyDescent="0.25">
      <c r="AI116" s="3"/>
      <c r="AJ116" s="160"/>
      <c r="AK116" s="20"/>
      <c r="AL116" s="3"/>
      <c r="AM116" s="160"/>
      <c r="AN116" s="20"/>
      <c r="AO116" s="3"/>
      <c r="AP116" s="160"/>
      <c r="AQ116" s="20"/>
      <c r="AR116" s="3"/>
      <c r="AS116" s="160"/>
      <c r="AT116" s="20"/>
      <c r="AU116" s="3"/>
      <c r="AV116" s="160"/>
      <c r="AW116" s="20"/>
    </row>
    <row r="117" spans="35:49" x14ac:dyDescent="0.25">
      <c r="AI117" s="3"/>
      <c r="AJ117" s="160"/>
      <c r="AK117" s="20"/>
      <c r="AL117" s="3"/>
      <c r="AM117" s="160"/>
      <c r="AN117" s="20"/>
      <c r="AO117" s="3"/>
      <c r="AP117" s="160"/>
      <c r="AQ117" s="20"/>
      <c r="AR117" s="3"/>
      <c r="AS117" s="160"/>
      <c r="AT117" s="20"/>
      <c r="AU117" s="3"/>
      <c r="AV117" s="160"/>
      <c r="AW117" s="20"/>
    </row>
    <row r="118" spans="35:49" x14ac:dyDescent="0.25">
      <c r="AI118" s="3"/>
      <c r="AJ118" s="160"/>
      <c r="AK118" s="20"/>
      <c r="AL118" s="3"/>
      <c r="AM118" s="160"/>
      <c r="AN118" s="20"/>
      <c r="AO118" s="3"/>
      <c r="AP118" s="160"/>
      <c r="AQ118" s="20"/>
      <c r="AR118" s="3"/>
      <c r="AS118" s="160"/>
      <c r="AT118" s="20"/>
      <c r="AU118" s="3"/>
      <c r="AV118" s="160"/>
      <c r="AW118" s="20"/>
    </row>
    <row r="119" spans="35:49" x14ac:dyDescent="0.25">
      <c r="AI119" s="3"/>
      <c r="AJ119" s="160"/>
      <c r="AK119" s="20"/>
      <c r="AL119" s="3"/>
      <c r="AM119" s="160"/>
      <c r="AN119" s="20"/>
      <c r="AO119" s="3"/>
      <c r="AP119" s="160"/>
      <c r="AQ119" s="20"/>
      <c r="AR119" s="3"/>
      <c r="AS119" s="160"/>
      <c r="AT119" s="20"/>
      <c r="AU119" s="3"/>
      <c r="AV119" s="160"/>
      <c r="AW119" s="20"/>
    </row>
    <row r="120" spans="35:49" x14ac:dyDescent="0.25">
      <c r="AI120" s="3"/>
      <c r="AJ120" s="160"/>
      <c r="AK120" s="20"/>
      <c r="AL120" s="3"/>
      <c r="AM120" s="160"/>
      <c r="AN120" s="20"/>
      <c r="AO120" s="3"/>
      <c r="AP120" s="160"/>
      <c r="AQ120" s="20"/>
      <c r="AR120" s="3"/>
      <c r="AS120" s="160"/>
      <c r="AT120" s="20"/>
      <c r="AU120" s="3"/>
      <c r="AV120" s="160"/>
      <c r="AW120" s="20"/>
    </row>
    <row r="121" spans="35:49" x14ac:dyDescent="0.25">
      <c r="AI121" s="3"/>
      <c r="AJ121" s="160"/>
      <c r="AK121" s="20"/>
      <c r="AL121" s="3"/>
      <c r="AM121" s="160"/>
      <c r="AN121" s="20"/>
      <c r="AO121" s="3"/>
      <c r="AP121" s="160"/>
      <c r="AQ121" s="20"/>
      <c r="AR121" s="3"/>
      <c r="AS121" s="160"/>
      <c r="AT121" s="20"/>
      <c r="AU121" s="3"/>
      <c r="AV121" s="160"/>
      <c r="AW121" s="20"/>
    </row>
    <row r="122" spans="35:49" x14ac:dyDescent="0.25">
      <c r="AI122" s="3"/>
      <c r="AJ122" s="160"/>
      <c r="AK122" s="20"/>
      <c r="AL122" s="3"/>
      <c r="AM122" s="160"/>
      <c r="AN122" s="20"/>
      <c r="AO122" s="3"/>
      <c r="AP122" s="160"/>
      <c r="AQ122" s="20"/>
      <c r="AR122" s="3"/>
      <c r="AS122" s="160"/>
      <c r="AT122" s="20"/>
      <c r="AU122" s="3"/>
      <c r="AV122" s="160"/>
      <c r="AW122" s="20"/>
    </row>
    <row r="123" spans="35:49" x14ac:dyDescent="0.25">
      <c r="AI123" s="3"/>
      <c r="AJ123" s="160"/>
      <c r="AK123" s="20"/>
      <c r="AL123" s="3"/>
      <c r="AM123" s="160"/>
      <c r="AN123" s="20"/>
      <c r="AO123" s="3"/>
      <c r="AP123" s="160"/>
      <c r="AQ123" s="20"/>
      <c r="AR123" s="3"/>
      <c r="AS123" s="160"/>
      <c r="AT123" s="20"/>
      <c r="AU123" s="3"/>
      <c r="AV123" s="160"/>
      <c r="AW123" s="20"/>
    </row>
    <row r="124" spans="35:49" x14ac:dyDescent="0.25">
      <c r="AI124" s="3"/>
      <c r="AJ124" s="160"/>
      <c r="AK124" s="20"/>
      <c r="AL124" s="3"/>
      <c r="AM124" s="160"/>
      <c r="AN124" s="20"/>
      <c r="AO124" s="3"/>
      <c r="AP124" s="160"/>
      <c r="AQ124" s="20"/>
      <c r="AR124" s="3"/>
      <c r="AS124" s="160"/>
      <c r="AT124" s="20"/>
      <c r="AU124" s="3"/>
      <c r="AV124" s="160"/>
      <c r="AW124" s="20"/>
    </row>
    <row r="125" spans="35:49" x14ac:dyDescent="0.25">
      <c r="AI125" s="3"/>
      <c r="AJ125" s="160"/>
      <c r="AK125" s="20"/>
      <c r="AL125" s="3"/>
      <c r="AM125" s="160"/>
      <c r="AN125" s="20"/>
      <c r="AO125" s="3"/>
      <c r="AP125" s="160"/>
      <c r="AQ125" s="20"/>
      <c r="AR125" s="3"/>
      <c r="AS125" s="160"/>
      <c r="AT125" s="20"/>
      <c r="AU125" s="3"/>
      <c r="AV125" s="160"/>
      <c r="AW125" s="20"/>
    </row>
    <row r="126" spans="35:49" x14ac:dyDescent="0.25">
      <c r="AI126" s="3"/>
      <c r="AJ126" s="160"/>
      <c r="AK126" s="20"/>
      <c r="AL126" s="3"/>
      <c r="AM126" s="160"/>
      <c r="AN126" s="20"/>
      <c r="AO126" s="3"/>
      <c r="AP126" s="160"/>
      <c r="AQ126" s="20"/>
      <c r="AR126" s="3"/>
      <c r="AS126" s="160"/>
      <c r="AT126" s="20"/>
      <c r="AU126" s="3"/>
      <c r="AV126" s="160"/>
      <c r="AW126" s="20"/>
    </row>
    <row r="127" spans="35:49" x14ac:dyDescent="0.25">
      <c r="AI127" s="3"/>
      <c r="AJ127" s="160"/>
      <c r="AK127" s="20"/>
      <c r="AL127" s="3"/>
      <c r="AM127" s="160"/>
      <c r="AN127" s="20"/>
      <c r="AO127" s="3"/>
      <c r="AP127" s="160"/>
      <c r="AQ127" s="20"/>
      <c r="AR127" s="3"/>
      <c r="AS127" s="160"/>
      <c r="AT127" s="20"/>
      <c r="AU127" s="3"/>
      <c r="AV127" s="160"/>
      <c r="AW127" s="20"/>
    </row>
    <row r="128" spans="35:49" x14ac:dyDescent="0.25">
      <c r="AI128" s="3"/>
      <c r="AJ128" s="160"/>
      <c r="AK128" s="20"/>
      <c r="AL128" s="3"/>
      <c r="AM128" s="160"/>
      <c r="AN128" s="20"/>
      <c r="AO128" s="3"/>
      <c r="AP128" s="160"/>
      <c r="AQ128" s="20"/>
      <c r="AR128" s="3"/>
      <c r="AS128" s="160"/>
      <c r="AT128" s="20"/>
      <c r="AU128" s="3"/>
      <c r="AV128" s="160"/>
      <c r="AW128" s="20"/>
    </row>
    <row r="129" spans="35:49" x14ac:dyDescent="0.25">
      <c r="AI129" s="3"/>
      <c r="AJ129" s="160"/>
      <c r="AK129" s="20"/>
      <c r="AL129" s="3"/>
      <c r="AM129" s="160"/>
      <c r="AN129" s="20"/>
      <c r="AO129" s="3"/>
      <c r="AP129" s="160"/>
      <c r="AQ129" s="20"/>
      <c r="AR129" s="3"/>
      <c r="AS129" s="160"/>
      <c r="AT129" s="20"/>
      <c r="AU129" s="3"/>
      <c r="AV129" s="160"/>
      <c r="AW129" s="20"/>
    </row>
    <row r="130" spans="35:49" x14ac:dyDescent="0.25">
      <c r="AI130" s="3"/>
      <c r="AJ130" s="160"/>
      <c r="AK130" s="20"/>
      <c r="AL130" s="3"/>
      <c r="AM130" s="160"/>
      <c r="AN130" s="20"/>
      <c r="AO130" s="3"/>
      <c r="AP130" s="160"/>
      <c r="AQ130" s="20"/>
      <c r="AR130" s="3"/>
      <c r="AS130" s="160"/>
      <c r="AT130" s="20"/>
      <c r="AU130" s="3"/>
      <c r="AV130" s="160"/>
      <c r="AW130" s="20"/>
    </row>
    <row r="131" spans="35:49" x14ac:dyDescent="0.25">
      <c r="AI131" s="3"/>
      <c r="AJ131" s="160"/>
      <c r="AK131" s="20"/>
      <c r="AL131" s="3"/>
      <c r="AM131" s="160"/>
      <c r="AN131" s="20"/>
      <c r="AO131" s="3"/>
      <c r="AP131" s="160"/>
      <c r="AQ131" s="20"/>
      <c r="AR131" s="3"/>
      <c r="AS131" s="160"/>
      <c r="AT131" s="20"/>
      <c r="AU131" s="3"/>
      <c r="AV131" s="160"/>
      <c r="AW131" s="20"/>
    </row>
    <row r="132" spans="35:49" x14ac:dyDescent="0.25">
      <c r="AI132" s="3"/>
      <c r="AJ132" s="160"/>
      <c r="AK132" s="20"/>
      <c r="AL132" s="3"/>
      <c r="AM132" s="160"/>
      <c r="AN132" s="20"/>
      <c r="AO132" s="3"/>
      <c r="AP132" s="160"/>
      <c r="AQ132" s="20"/>
      <c r="AR132" s="3"/>
      <c r="AS132" s="160"/>
      <c r="AT132" s="20"/>
      <c r="AU132" s="3"/>
      <c r="AV132" s="160"/>
      <c r="AW132" s="20"/>
    </row>
    <row r="133" spans="35:49" x14ac:dyDescent="0.25">
      <c r="AI133" s="3"/>
      <c r="AJ133" s="160"/>
      <c r="AK133" s="20"/>
      <c r="AL133" s="3"/>
      <c r="AM133" s="160"/>
      <c r="AN133" s="20"/>
      <c r="AO133" s="3"/>
      <c r="AP133" s="160"/>
      <c r="AQ133" s="20"/>
      <c r="AR133" s="3"/>
      <c r="AS133" s="160"/>
      <c r="AT133" s="20"/>
      <c r="AU133" s="3"/>
      <c r="AV133" s="160"/>
      <c r="AW133" s="20"/>
    </row>
    <row r="134" spans="35:49" x14ac:dyDescent="0.25">
      <c r="AI134" s="3"/>
      <c r="AJ134" s="160"/>
      <c r="AK134" s="20"/>
      <c r="AL134" s="3"/>
      <c r="AM134" s="160"/>
      <c r="AN134" s="20"/>
      <c r="AO134" s="3"/>
      <c r="AP134" s="160"/>
      <c r="AQ134" s="20"/>
      <c r="AR134" s="3"/>
      <c r="AS134" s="160"/>
      <c r="AT134" s="20"/>
      <c r="AU134" s="3"/>
      <c r="AV134" s="160"/>
      <c r="AW134" s="20"/>
    </row>
    <row r="135" spans="35:49" x14ac:dyDescent="0.25">
      <c r="AI135" s="3"/>
      <c r="AJ135" s="160"/>
      <c r="AK135" s="20"/>
      <c r="AL135" s="3"/>
      <c r="AM135" s="160"/>
      <c r="AN135" s="20"/>
      <c r="AO135" s="3"/>
      <c r="AP135" s="160"/>
      <c r="AQ135" s="20"/>
      <c r="AR135" s="3"/>
      <c r="AS135" s="160"/>
      <c r="AT135" s="20"/>
      <c r="AU135" s="3"/>
      <c r="AV135" s="160"/>
      <c r="AW135" s="20"/>
    </row>
    <row r="136" spans="35:49" x14ac:dyDescent="0.25">
      <c r="AI136" s="3"/>
      <c r="AJ136" s="160"/>
      <c r="AK136" s="20"/>
      <c r="AL136" s="3"/>
      <c r="AM136" s="160"/>
      <c r="AN136" s="20"/>
      <c r="AO136" s="3"/>
      <c r="AP136" s="160"/>
      <c r="AQ136" s="20"/>
      <c r="AR136" s="3"/>
      <c r="AS136" s="160"/>
      <c r="AT136" s="20"/>
      <c r="AU136" s="3"/>
      <c r="AV136" s="160"/>
      <c r="AW136" s="20"/>
    </row>
    <row r="137" spans="35:49" x14ac:dyDescent="0.25">
      <c r="AI137" s="3"/>
      <c r="AJ137" s="160"/>
      <c r="AK137" s="20"/>
      <c r="AL137" s="3"/>
      <c r="AM137" s="160"/>
      <c r="AN137" s="20"/>
      <c r="AO137" s="3"/>
      <c r="AP137" s="160"/>
      <c r="AQ137" s="20"/>
      <c r="AR137" s="3"/>
      <c r="AS137" s="160"/>
      <c r="AT137" s="20"/>
      <c r="AU137" s="3"/>
      <c r="AV137" s="160"/>
      <c r="AW137" s="20"/>
    </row>
    <row r="138" spans="35:49" x14ac:dyDescent="0.25">
      <c r="AI138" s="3"/>
      <c r="AJ138" s="160"/>
      <c r="AK138" s="20"/>
      <c r="AL138" s="3"/>
      <c r="AM138" s="160"/>
      <c r="AN138" s="20"/>
      <c r="AO138" s="3"/>
      <c r="AP138" s="160"/>
      <c r="AQ138" s="20"/>
      <c r="AR138" s="3"/>
      <c r="AS138" s="160"/>
      <c r="AT138" s="20"/>
      <c r="AU138" s="3"/>
      <c r="AV138" s="160"/>
      <c r="AW138" s="20"/>
    </row>
    <row r="139" spans="35:49" x14ac:dyDescent="0.25">
      <c r="AI139" s="3"/>
      <c r="AJ139" s="160"/>
      <c r="AK139" s="20"/>
      <c r="AL139" s="3"/>
      <c r="AM139" s="160"/>
      <c r="AN139" s="20"/>
      <c r="AO139" s="3"/>
      <c r="AP139" s="160"/>
      <c r="AQ139" s="20"/>
      <c r="AR139" s="3"/>
      <c r="AS139" s="160"/>
      <c r="AT139" s="20"/>
      <c r="AU139" s="3"/>
      <c r="AV139" s="160"/>
      <c r="AW139" s="20"/>
    </row>
    <row r="140" spans="35:49" x14ac:dyDescent="0.25">
      <c r="AI140" s="3"/>
      <c r="AJ140" s="160"/>
      <c r="AK140" s="20"/>
      <c r="AL140" s="3"/>
      <c r="AM140" s="160"/>
      <c r="AN140" s="20"/>
      <c r="AO140" s="3"/>
      <c r="AP140" s="160"/>
      <c r="AQ140" s="20"/>
      <c r="AR140" s="3"/>
      <c r="AS140" s="160"/>
      <c r="AT140" s="20"/>
      <c r="AU140" s="3"/>
      <c r="AV140" s="160"/>
      <c r="AW140" s="20"/>
    </row>
    <row r="141" spans="35:49" x14ac:dyDescent="0.25">
      <c r="AI141" s="3"/>
      <c r="AJ141" s="160"/>
      <c r="AK141" s="20"/>
      <c r="AL141" s="3"/>
      <c r="AM141" s="160"/>
      <c r="AN141" s="20"/>
      <c r="AO141" s="3"/>
      <c r="AP141" s="160"/>
      <c r="AQ141" s="20"/>
      <c r="AR141" s="3"/>
      <c r="AS141" s="160"/>
      <c r="AT141" s="20"/>
      <c r="AU141" s="3"/>
      <c r="AV141" s="160"/>
      <c r="AW141" s="20"/>
    </row>
    <row r="142" spans="35:49" x14ac:dyDescent="0.25">
      <c r="AI142" s="3"/>
      <c r="AJ142" s="160"/>
      <c r="AK142" s="20"/>
      <c r="AL142" s="3"/>
      <c r="AM142" s="160"/>
      <c r="AN142" s="20"/>
      <c r="AO142" s="3"/>
      <c r="AP142" s="160"/>
      <c r="AQ142" s="20"/>
      <c r="AR142" s="3"/>
      <c r="AS142" s="160"/>
      <c r="AT142" s="20"/>
      <c r="AU142" s="3"/>
      <c r="AV142" s="160"/>
      <c r="AW142" s="20"/>
    </row>
    <row r="143" spans="35:49" x14ac:dyDescent="0.25">
      <c r="AI143" s="3"/>
      <c r="AJ143" s="160"/>
      <c r="AK143" s="20"/>
      <c r="AL143" s="3"/>
      <c r="AM143" s="160"/>
      <c r="AN143" s="20"/>
      <c r="AO143" s="3"/>
      <c r="AP143" s="160"/>
      <c r="AQ143" s="20"/>
      <c r="AR143" s="3"/>
      <c r="AS143" s="160"/>
      <c r="AT143" s="20"/>
      <c r="AU143" s="3"/>
      <c r="AV143" s="160"/>
      <c r="AW143" s="20"/>
    </row>
    <row r="144" spans="35:49" x14ac:dyDescent="0.25">
      <c r="AI144" s="3"/>
      <c r="AJ144" s="160"/>
      <c r="AK144" s="20"/>
      <c r="AL144" s="3"/>
      <c r="AM144" s="160"/>
      <c r="AN144" s="20"/>
      <c r="AO144" s="3"/>
      <c r="AP144" s="160"/>
      <c r="AQ144" s="20"/>
      <c r="AR144" s="3"/>
      <c r="AS144" s="160"/>
      <c r="AT144" s="20"/>
      <c r="AU144" s="3"/>
      <c r="AV144" s="160"/>
      <c r="AW144" s="20"/>
    </row>
    <row r="145" spans="35:49" x14ac:dyDescent="0.25">
      <c r="AI145" s="3"/>
      <c r="AJ145" s="160"/>
      <c r="AK145" s="20"/>
      <c r="AL145" s="3"/>
      <c r="AM145" s="160"/>
      <c r="AN145" s="20"/>
      <c r="AO145" s="3"/>
      <c r="AP145" s="160"/>
      <c r="AQ145" s="20"/>
      <c r="AR145" s="3"/>
      <c r="AS145" s="160"/>
      <c r="AT145" s="20"/>
      <c r="AU145" s="3"/>
      <c r="AV145" s="160"/>
      <c r="AW145" s="20"/>
    </row>
    <row r="146" spans="35:49" x14ac:dyDescent="0.25">
      <c r="AI146" s="3"/>
      <c r="AJ146" s="160"/>
      <c r="AK146" s="20"/>
      <c r="AL146" s="3"/>
      <c r="AM146" s="160"/>
      <c r="AN146" s="20"/>
      <c r="AO146" s="3"/>
      <c r="AP146" s="160"/>
      <c r="AQ146" s="20"/>
      <c r="AR146" s="3"/>
      <c r="AS146" s="160"/>
      <c r="AT146" s="20"/>
      <c r="AU146" s="3"/>
      <c r="AV146" s="160"/>
      <c r="AW146" s="20"/>
    </row>
    <row r="147" spans="35:49" x14ac:dyDescent="0.25">
      <c r="AI147" s="3"/>
      <c r="AJ147" s="160"/>
      <c r="AK147" s="20"/>
      <c r="AL147" s="3"/>
      <c r="AM147" s="160"/>
      <c r="AN147" s="20"/>
      <c r="AO147" s="3"/>
      <c r="AP147" s="160"/>
      <c r="AQ147" s="20"/>
      <c r="AR147" s="3"/>
      <c r="AS147" s="160"/>
      <c r="AT147" s="20"/>
      <c r="AU147" s="3"/>
      <c r="AV147" s="160"/>
      <c r="AW147" s="20"/>
    </row>
    <row r="148" spans="35:49" x14ac:dyDescent="0.25">
      <c r="AI148" s="3"/>
      <c r="AJ148" s="160"/>
      <c r="AK148" s="20"/>
      <c r="AL148" s="3"/>
      <c r="AM148" s="160"/>
      <c r="AN148" s="20"/>
      <c r="AO148" s="3"/>
      <c r="AP148" s="160"/>
      <c r="AQ148" s="20"/>
      <c r="AR148" s="3"/>
      <c r="AS148" s="160"/>
      <c r="AT148" s="20"/>
      <c r="AU148" s="3"/>
      <c r="AV148" s="160"/>
      <c r="AW148" s="20"/>
    </row>
    <row r="149" spans="35:49" x14ac:dyDescent="0.25">
      <c r="AI149" s="3"/>
      <c r="AJ149" s="160"/>
      <c r="AK149" s="20"/>
      <c r="AL149" s="3"/>
      <c r="AM149" s="160"/>
      <c r="AN149" s="20"/>
      <c r="AO149" s="3"/>
      <c r="AP149" s="160"/>
      <c r="AQ149" s="20"/>
      <c r="AR149" s="3"/>
      <c r="AS149" s="160"/>
      <c r="AT149" s="20"/>
      <c r="AU149" s="3"/>
      <c r="AV149" s="160"/>
      <c r="AW149" s="20"/>
    </row>
    <row r="150" spans="35:49" x14ac:dyDescent="0.25">
      <c r="AI150" s="3"/>
      <c r="AJ150" s="160"/>
      <c r="AK150" s="20"/>
      <c r="AL150" s="3"/>
      <c r="AM150" s="160"/>
      <c r="AN150" s="20"/>
      <c r="AO150" s="3"/>
      <c r="AP150" s="160"/>
      <c r="AQ150" s="20"/>
      <c r="AR150" s="3"/>
      <c r="AS150" s="160"/>
      <c r="AT150" s="20"/>
      <c r="AU150" s="3"/>
      <c r="AV150" s="160"/>
      <c r="AW150" s="20"/>
    </row>
    <row r="151" spans="35:49" x14ac:dyDescent="0.25">
      <c r="AI151" s="3"/>
      <c r="AJ151" s="160"/>
      <c r="AK151" s="20"/>
      <c r="AL151" s="3"/>
      <c r="AM151" s="160"/>
      <c r="AN151" s="20"/>
      <c r="AO151" s="3"/>
      <c r="AP151" s="160"/>
      <c r="AQ151" s="20"/>
      <c r="AR151" s="3"/>
      <c r="AS151" s="160"/>
      <c r="AT151" s="20"/>
      <c r="AU151" s="3"/>
      <c r="AV151" s="160"/>
      <c r="AW151" s="20"/>
    </row>
    <row r="152" spans="35:49" x14ac:dyDescent="0.25">
      <c r="AI152" s="3"/>
      <c r="AJ152" s="160"/>
      <c r="AK152" s="20"/>
      <c r="AL152" s="3"/>
      <c r="AM152" s="160"/>
      <c r="AN152" s="20"/>
      <c r="AO152" s="3"/>
      <c r="AP152" s="160"/>
      <c r="AQ152" s="20"/>
      <c r="AR152" s="3"/>
      <c r="AS152" s="160"/>
      <c r="AT152" s="20"/>
      <c r="AU152" s="3"/>
      <c r="AV152" s="160"/>
      <c r="AW152" s="20"/>
    </row>
    <row r="153" spans="35:49" x14ac:dyDescent="0.25">
      <c r="AI153" s="3"/>
      <c r="AJ153" s="160"/>
      <c r="AK153" s="20"/>
      <c r="AL153" s="3"/>
      <c r="AM153" s="160"/>
      <c r="AN153" s="20"/>
      <c r="AO153" s="3"/>
      <c r="AP153" s="160"/>
      <c r="AQ153" s="20"/>
      <c r="AR153" s="3"/>
      <c r="AS153" s="160"/>
      <c r="AT153" s="20"/>
      <c r="AU153" s="3"/>
      <c r="AV153" s="160"/>
      <c r="AW153" s="20"/>
    </row>
    <row r="154" spans="35:49" x14ac:dyDescent="0.25">
      <c r="AI154" s="3"/>
      <c r="AJ154" s="160"/>
      <c r="AK154" s="20"/>
      <c r="AL154" s="3"/>
      <c r="AM154" s="160"/>
      <c r="AN154" s="20"/>
      <c r="AO154" s="3"/>
      <c r="AP154" s="160"/>
      <c r="AQ154" s="20"/>
      <c r="AR154" s="3"/>
      <c r="AS154" s="160"/>
      <c r="AT154" s="20"/>
      <c r="AU154" s="3"/>
      <c r="AV154" s="160"/>
      <c r="AW154" s="20"/>
    </row>
    <row r="155" spans="35:49" x14ac:dyDescent="0.25">
      <c r="AI155" s="3"/>
      <c r="AJ155" s="160"/>
      <c r="AK155" s="20"/>
      <c r="AL155" s="3"/>
      <c r="AM155" s="160"/>
      <c r="AN155" s="20"/>
      <c r="AO155" s="3"/>
      <c r="AP155" s="160"/>
      <c r="AQ155" s="20"/>
      <c r="AR155" s="3"/>
      <c r="AS155" s="160"/>
      <c r="AT155" s="20"/>
      <c r="AU155" s="3"/>
      <c r="AV155" s="160"/>
      <c r="AW155" s="20"/>
    </row>
    <row r="156" spans="35:49" x14ac:dyDescent="0.25">
      <c r="AI156" s="3"/>
      <c r="AJ156" s="160"/>
      <c r="AK156" s="20"/>
      <c r="AL156" s="3"/>
      <c r="AM156" s="160"/>
      <c r="AN156" s="20"/>
      <c r="AO156" s="3"/>
      <c r="AP156" s="160"/>
      <c r="AQ156" s="20"/>
      <c r="AR156" s="3"/>
      <c r="AS156" s="160"/>
      <c r="AT156" s="20"/>
      <c r="AU156" s="3"/>
      <c r="AV156" s="160"/>
      <c r="AW156" s="20"/>
    </row>
    <row r="157" spans="35:49" x14ac:dyDescent="0.25">
      <c r="AI157" s="3"/>
      <c r="AJ157" s="160"/>
      <c r="AK157" s="20"/>
      <c r="AL157" s="3"/>
      <c r="AM157" s="160"/>
      <c r="AN157" s="20"/>
      <c r="AO157" s="3"/>
      <c r="AP157" s="160"/>
      <c r="AQ157" s="20"/>
      <c r="AR157" s="3"/>
      <c r="AS157" s="160"/>
      <c r="AT157" s="20"/>
      <c r="AU157" s="3"/>
      <c r="AV157" s="160"/>
      <c r="AW157" s="20"/>
    </row>
    <row r="158" spans="35:49" x14ac:dyDescent="0.25">
      <c r="AI158" s="3"/>
      <c r="AJ158" s="160"/>
      <c r="AK158" s="20"/>
      <c r="AL158" s="3"/>
      <c r="AM158" s="160"/>
      <c r="AN158" s="20"/>
      <c r="AO158" s="3"/>
      <c r="AP158" s="160"/>
      <c r="AQ158" s="20"/>
      <c r="AR158" s="3"/>
      <c r="AS158" s="160"/>
      <c r="AT158" s="20"/>
      <c r="AU158" s="3"/>
      <c r="AV158" s="160"/>
      <c r="AW158" s="20"/>
    </row>
    <row r="159" spans="35:49" x14ac:dyDescent="0.25">
      <c r="AI159" s="3"/>
      <c r="AJ159" s="160"/>
      <c r="AK159" s="20"/>
      <c r="AL159" s="3"/>
      <c r="AM159" s="160"/>
      <c r="AN159" s="20"/>
      <c r="AO159" s="3"/>
      <c r="AP159" s="160"/>
      <c r="AQ159" s="20"/>
      <c r="AR159" s="3"/>
      <c r="AS159" s="160"/>
      <c r="AT159" s="20"/>
      <c r="AU159" s="3"/>
      <c r="AV159" s="160"/>
      <c r="AW159" s="20"/>
    </row>
    <row r="160" spans="35:49" x14ac:dyDescent="0.25">
      <c r="AI160" s="3"/>
      <c r="AJ160" s="160"/>
      <c r="AK160" s="20"/>
      <c r="AL160" s="3"/>
      <c r="AM160" s="160"/>
      <c r="AN160" s="20"/>
      <c r="AO160" s="3"/>
      <c r="AP160" s="160"/>
      <c r="AQ160" s="20"/>
      <c r="AR160" s="3"/>
      <c r="AS160" s="160"/>
      <c r="AT160" s="20"/>
      <c r="AU160" s="3"/>
      <c r="AV160" s="160"/>
      <c r="AW160" s="20"/>
    </row>
  </sheetData>
  <conditionalFormatting sqref="E5:AW65">
    <cfRule type="containsBlanks" dxfId="7" priority="1">
      <formula>LEN(TRIM(E5))=0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F5889-6411-4868-B882-0E3E59E1ED57}">
  <sheetPr>
    <tabColor theme="6" tint="0.39997558519241921"/>
  </sheetPr>
  <dimension ref="A1:AZ73"/>
  <sheetViews>
    <sheetView zoomScaleNormal="100" workbookViewId="0">
      <pane xSplit="4" ySplit="4" topLeftCell="E5" activePane="bottomRight" state="frozen"/>
      <selection pane="topRight" activeCell="E1" sqref="E1"/>
      <selection pane="bottomLeft" activeCell="A5" sqref="A5"/>
      <selection pane="bottomRight"/>
    </sheetView>
  </sheetViews>
  <sheetFormatPr defaultColWidth="9.44140625" defaultRowHeight="13.8" x14ac:dyDescent="0.25"/>
  <cols>
    <col min="1" max="1" width="37.5546875" style="2" customWidth="1"/>
    <col min="2" max="2" width="9.44140625" style="4" customWidth="1"/>
    <col min="3" max="3" width="36.44140625" style="3" customWidth="1"/>
    <col min="4" max="4" width="35.44140625" style="4" bestFit="1" customWidth="1"/>
    <col min="5" max="5" width="22.44140625" style="3" bestFit="1" customWidth="1"/>
    <col min="6" max="6" width="28.5546875" style="62" bestFit="1" customWidth="1"/>
    <col min="7" max="7" width="39.21875" style="66" bestFit="1" customWidth="1"/>
    <col min="8" max="8" width="22.44140625" style="3" bestFit="1" customWidth="1"/>
    <col min="9" max="9" width="28.5546875" style="62" bestFit="1" customWidth="1"/>
    <col min="10" max="10" width="39.21875" style="66" bestFit="1" customWidth="1"/>
    <col min="11" max="11" width="22.44140625" style="3" bestFit="1" customWidth="1"/>
    <col min="12" max="12" width="28.5546875" style="62" bestFit="1" customWidth="1"/>
    <col min="13" max="13" width="39.21875" style="66" bestFit="1" customWidth="1"/>
    <col min="14" max="14" width="22.44140625" style="3" bestFit="1" customWidth="1"/>
    <col min="15" max="15" width="28.5546875" style="62" bestFit="1" customWidth="1"/>
    <col min="16" max="16" width="39.21875" style="66" bestFit="1" customWidth="1"/>
    <col min="17" max="17" width="22.44140625" style="3" bestFit="1" customWidth="1"/>
    <col min="18" max="18" width="28.5546875" style="62" bestFit="1" customWidth="1"/>
    <col min="19" max="19" width="39.21875" style="66" bestFit="1" customWidth="1"/>
    <col min="20" max="20" width="22.44140625" style="3" bestFit="1" customWidth="1"/>
    <col min="21" max="21" width="28.5546875" style="62" bestFit="1" customWidth="1"/>
    <col min="22" max="22" width="39.21875" style="66" bestFit="1" customWidth="1"/>
    <col min="23" max="23" width="22.44140625" style="3" bestFit="1" customWidth="1"/>
    <col min="24" max="24" width="28.5546875" style="62" bestFit="1" customWidth="1"/>
    <col min="25" max="25" width="39.21875" style="66" bestFit="1" customWidth="1"/>
    <col min="26" max="26" width="22.44140625" style="3" bestFit="1" customWidth="1"/>
    <col min="27" max="27" width="28.5546875" style="62" bestFit="1" customWidth="1"/>
    <col min="28" max="28" width="39.21875" style="66" bestFit="1" customWidth="1"/>
    <col min="29" max="29" width="22.44140625" style="3" bestFit="1" customWidth="1"/>
    <col min="30" max="30" width="28.5546875" style="62" bestFit="1" customWidth="1"/>
    <col min="31" max="31" width="39.21875" style="66" bestFit="1" customWidth="1"/>
    <col min="32" max="32" width="23.44140625" style="3" bestFit="1" customWidth="1"/>
    <col min="33" max="33" width="29.5546875" style="62" bestFit="1" customWidth="1"/>
    <col min="34" max="34" width="40.21875" style="66" bestFit="1" customWidth="1"/>
    <col min="35" max="16384" width="9.44140625" style="3"/>
  </cols>
  <sheetData>
    <row r="1" spans="1:34" ht="14.85" customHeight="1" x14ac:dyDescent="0.25">
      <c r="A1" s="1" t="s">
        <v>82</v>
      </c>
      <c r="F1" s="35"/>
      <c r="G1" s="174"/>
    </row>
    <row r="2" spans="1:34" ht="14.85" customHeight="1" x14ac:dyDescent="0.25">
      <c r="A2" s="1" t="s">
        <v>118</v>
      </c>
      <c r="F2" s="35"/>
      <c r="G2" s="174"/>
    </row>
    <row r="3" spans="1:34" ht="14.4" thickBot="1" x14ac:dyDescent="0.3">
      <c r="D3" s="3"/>
      <c r="F3" s="3"/>
      <c r="G3" s="3"/>
      <c r="H3" s="6"/>
      <c r="I3" s="175"/>
      <c r="J3" s="176"/>
      <c r="K3" s="6"/>
      <c r="L3" s="175"/>
      <c r="M3" s="176"/>
      <c r="N3" s="6"/>
      <c r="O3" s="175"/>
      <c r="P3" s="176"/>
      <c r="Q3" s="6"/>
    </row>
    <row r="4" spans="1:34" ht="14.4" thickBot="1" x14ac:dyDescent="0.3">
      <c r="A4" s="1" t="s">
        <v>108</v>
      </c>
      <c r="B4" s="14" t="s">
        <v>109</v>
      </c>
      <c r="C4" s="15" t="s">
        <v>12</v>
      </c>
      <c r="D4" s="1" t="s">
        <v>7</v>
      </c>
      <c r="E4" s="177" t="s">
        <v>2587</v>
      </c>
      <c r="F4" s="178" t="s">
        <v>2588</v>
      </c>
      <c r="G4" s="179" t="s">
        <v>2589</v>
      </c>
      <c r="H4" s="177" t="s">
        <v>2590</v>
      </c>
      <c r="I4" s="178" t="s">
        <v>2591</v>
      </c>
      <c r="J4" s="179" t="s">
        <v>2592</v>
      </c>
      <c r="K4" s="177" t="s">
        <v>2593</v>
      </c>
      <c r="L4" s="178" t="s">
        <v>2594</v>
      </c>
      <c r="M4" s="179" t="s">
        <v>2595</v>
      </c>
      <c r="N4" s="177" t="s">
        <v>2596</v>
      </c>
      <c r="O4" s="178" t="s">
        <v>2597</v>
      </c>
      <c r="P4" s="179" t="s">
        <v>2598</v>
      </c>
      <c r="Q4" s="177" t="s">
        <v>2599</v>
      </c>
      <c r="R4" s="178" t="s">
        <v>2600</v>
      </c>
      <c r="S4" s="179" t="s">
        <v>2601</v>
      </c>
      <c r="T4" s="177" t="s">
        <v>2602</v>
      </c>
      <c r="U4" s="178" t="s">
        <v>2603</v>
      </c>
      <c r="V4" s="179" t="s">
        <v>2604</v>
      </c>
      <c r="W4" s="177" t="s">
        <v>2605</v>
      </c>
      <c r="X4" s="178" t="s">
        <v>2606</v>
      </c>
      <c r="Y4" s="179" t="s">
        <v>2607</v>
      </c>
      <c r="Z4" s="177" t="s">
        <v>2608</v>
      </c>
      <c r="AA4" s="178" t="s">
        <v>2609</v>
      </c>
      <c r="AB4" s="179" t="s">
        <v>2610</v>
      </c>
      <c r="AC4" s="177" t="s">
        <v>2611</v>
      </c>
      <c r="AD4" s="178" t="s">
        <v>2612</v>
      </c>
      <c r="AE4" s="179" t="s">
        <v>2613</v>
      </c>
      <c r="AF4" s="177" t="s">
        <v>2614</v>
      </c>
      <c r="AG4" s="178" t="s">
        <v>2615</v>
      </c>
      <c r="AH4" s="179" t="s">
        <v>2616</v>
      </c>
    </row>
    <row r="5" spans="1:34" x14ac:dyDescent="0.25">
      <c r="A5" s="2" t="s">
        <v>713</v>
      </c>
      <c r="B5" s="2">
        <v>1</v>
      </c>
      <c r="C5" s="3" t="s">
        <v>1524</v>
      </c>
      <c r="D5" s="2" t="s">
        <v>1553</v>
      </c>
      <c r="E5" s="3" t="s">
        <v>1521</v>
      </c>
      <c r="F5" s="62">
        <v>967</v>
      </c>
      <c r="G5" s="66">
        <v>0.16417657045840409</v>
      </c>
      <c r="H5" s="3" t="s">
        <v>2739</v>
      </c>
      <c r="I5" s="62">
        <v>920</v>
      </c>
      <c r="J5" s="66">
        <v>0.15619694397283532</v>
      </c>
      <c r="K5" s="3" t="s">
        <v>1719</v>
      </c>
      <c r="L5" s="62">
        <v>655</v>
      </c>
      <c r="M5" s="66">
        <v>0.11120543293718166</v>
      </c>
      <c r="N5" s="3" t="s">
        <v>2740</v>
      </c>
      <c r="O5" s="62">
        <v>582</v>
      </c>
      <c r="P5" s="66">
        <v>9.8811544991511041E-2</v>
      </c>
      <c r="Q5" s="3" t="s">
        <v>2741</v>
      </c>
      <c r="R5" s="62">
        <v>294</v>
      </c>
      <c r="S5" s="66">
        <v>4.99151103565365E-2</v>
      </c>
      <c r="T5" s="3" t="s">
        <v>2742</v>
      </c>
      <c r="U5" s="62">
        <v>181</v>
      </c>
      <c r="V5" s="66">
        <v>3.0730050933786078E-2</v>
      </c>
      <c r="W5" s="3" t="s">
        <v>2743</v>
      </c>
      <c r="X5" s="62">
        <v>169</v>
      </c>
      <c r="Y5" s="66">
        <v>2.8692699490662138E-2</v>
      </c>
      <c r="Z5" s="3" t="s">
        <v>2744</v>
      </c>
      <c r="AA5" s="62">
        <v>162</v>
      </c>
      <c r="AB5" s="66">
        <v>2.7504244482173174E-2</v>
      </c>
      <c r="AC5" s="3" t="s">
        <v>2745</v>
      </c>
      <c r="AD5" s="62">
        <v>146</v>
      </c>
      <c r="AE5" s="66">
        <v>2.4787775891341256E-2</v>
      </c>
      <c r="AF5" s="3" t="s">
        <v>2746</v>
      </c>
      <c r="AG5" s="62">
        <v>144</v>
      </c>
      <c r="AH5" s="66">
        <v>2.4448217317487267E-2</v>
      </c>
    </row>
    <row r="6" spans="1:34" x14ac:dyDescent="0.25">
      <c r="A6" s="2" t="s">
        <v>930</v>
      </c>
      <c r="B6" s="2">
        <v>2</v>
      </c>
      <c r="C6" s="3" t="s">
        <v>1533</v>
      </c>
      <c r="D6" s="2" t="s">
        <v>1520</v>
      </c>
      <c r="E6" s="3" t="s">
        <v>1531</v>
      </c>
      <c r="F6" s="62">
        <v>223</v>
      </c>
      <c r="G6" s="66">
        <v>0.43385214007782102</v>
      </c>
      <c r="H6" s="3" t="s">
        <v>2747</v>
      </c>
      <c r="I6" s="62">
        <v>119</v>
      </c>
      <c r="J6" s="66">
        <v>0.23151750972762647</v>
      </c>
      <c r="K6" s="3" t="s">
        <v>1601</v>
      </c>
      <c r="L6" s="62">
        <v>42</v>
      </c>
      <c r="M6" s="66">
        <v>8.171206225680934E-2</v>
      </c>
      <c r="N6" s="3" t="s">
        <v>2748</v>
      </c>
      <c r="O6" s="62">
        <v>30</v>
      </c>
      <c r="P6" s="66">
        <v>5.8365758754863814E-2</v>
      </c>
      <c r="Q6" s="3" t="s">
        <v>687</v>
      </c>
      <c r="R6" s="62" t="s">
        <v>687</v>
      </c>
      <c r="S6" s="66" t="s">
        <v>687</v>
      </c>
      <c r="T6" s="3" t="s">
        <v>687</v>
      </c>
      <c r="U6" s="62" t="s">
        <v>687</v>
      </c>
      <c r="V6" s="66" t="s">
        <v>687</v>
      </c>
      <c r="W6" s="3" t="s">
        <v>687</v>
      </c>
      <c r="X6" s="62" t="s">
        <v>687</v>
      </c>
      <c r="Y6" s="66" t="s">
        <v>687</v>
      </c>
      <c r="Z6" s="3" t="s">
        <v>687</v>
      </c>
      <c r="AA6" s="62" t="s">
        <v>687</v>
      </c>
      <c r="AB6" s="66" t="s">
        <v>687</v>
      </c>
      <c r="AC6" s="3" t="s">
        <v>687</v>
      </c>
      <c r="AD6" s="62" t="s">
        <v>687</v>
      </c>
      <c r="AE6" s="66" t="s">
        <v>687</v>
      </c>
      <c r="AF6" s="3" t="s">
        <v>687</v>
      </c>
      <c r="AG6" s="62" t="s">
        <v>687</v>
      </c>
      <c r="AH6" s="66" t="s">
        <v>687</v>
      </c>
    </row>
    <row r="7" spans="1:34" x14ac:dyDescent="0.25">
      <c r="A7" s="2" t="s">
        <v>715</v>
      </c>
      <c r="B7" s="2">
        <v>5</v>
      </c>
      <c r="C7" s="3" t="s">
        <v>1536</v>
      </c>
      <c r="D7" s="2" t="s">
        <v>1520</v>
      </c>
      <c r="E7" s="3" t="s">
        <v>1535</v>
      </c>
      <c r="F7" s="62">
        <v>1603</v>
      </c>
      <c r="G7" s="66">
        <v>0.34666955017301038</v>
      </c>
      <c r="H7" s="3" t="s">
        <v>2749</v>
      </c>
      <c r="I7" s="62">
        <v>451</v>
      </c>
      <c r="J7" s="66">
        <v>9.7534602076124563E-2</v>
      </c>
      <c r="K7" s="3" t="s">
        <v>2750</v>
      </c>
      <c r="L7" s="62">
        <v>217</v>
      </c>
      <c r="M7" s="66">
        <v>4.6929065743944634E-2</v>
      </c>
      <c r="N7" s="3" t="s">
        <v>2751</v>
      </c>
      <c r="O7" s="62">
        <v>174</v>
      </c>
      <c r="P7" s="66">
        <v>3.7629757785467129E-2</v>
      </c>
      <c r="Q7" s="3" t="s">
        <v>2752</v>
      </c>
      <c r="R7" s="62">
        <v>132</v>
      </c>
      <c r="S7" s="66">
        <v>2.8546712802768166E-2</v>
      </c>
      <c r="T7" s="3" t="s">
        <v>2747</v>
      </c>
      <c r="U7" s="62">
        <v>121</v>
      </c>
      <c r="V7" s="66">
        <v>2.6167820069204151E-2</v>
      </c>
      <c r="W7" s="3" t="s">
        <v>2753</v>
      </c>
      <c r="X7" s="62">
        <v>118</v>
      </c>
      <c r="Y7" s="66">
        <v>2.5519031141868511E-2</v>
      </c>
      <c r="Z7" s="3" t="s">
        <v>2754</v>
      </c>
      <c r="AA7" s="62">
        <v>114</v>
      </c>
      <c r="AB7" s="66">
        <v>2.4653979238754325E-2</v>
      </c>
      <c r="AC7" s="3" t="s">
        <v>2755</v>
      </c>
      <c r="AD7" s="62">
        <v>105</v>
      </c>
      <c r="AE7" s="66">
        <v>2.2707612456747406E-2</v>
      </c>
      <c r="AF7" s="3" t="s">
        <v>2756</v>
      </c>
      <c r="AG7" s="62">
        <v>104</v>
      </c>
      <c r="AH7" s="66">
        <v>2.2491349480968859E-2</v>
      </c>
    </row>
    <row r="8" spans="1:34" x14ac:dyDescent="0.25">
      <c r="A8" s="2" t="s">
        <v>716</v>
      </c>
      <c r="B8" s="2">
        <v>4</v>
      </c>
      <c r="C8" s="3" t="s">
        <v>1536</v>
      </c>
      <c r="D8" s="2" t="s">
        <v>1538</v>
      </c>
      <c r="E8" s="3" t="s">
        <v>1539</v>
      </c>
      <c r="F8" s="62">
        <v>13255</v>
      </c>
      <c r="G8" s="66">
        <v>0.30701348033538706</v>
      </c>
      <c r="H8" s="3" t="s">
        <v>2757</v>
      </c>
      <c r="I8" s="62">
        <v>4075</v>
      </c>
      <c r="J8" s="66">
        <v>9.4385509797563355E-2</v>
      </c>
      <c r="K8" s="3" t="s">
        <v>1545</v>
      </c>
      <c r="L8" s="62">
        <v>2227</v>
      </c>
      <c r="M8" s="66">
        <v>5.158197063047204E-2</v>
      </c>
      <c r="N8" s="3" t="s">
        <v>2758</v>
      </c>
      <c r="O8" s="62">
        <v>2101</v>
      </c>
      <c r="P8" s="66">
        <v>4.8663547505443092E-2</v>
      </c>
      <c r="Q8" s="3" t="s">
        <v>1603</v>
      </c>
      <c r="R8" s="62">
        <v>1928</v>
      </c>
      <c r="S8" s="66">
        <v>4.4656506230601752E-2</v>
      </c>
      <c r="T8" s="3" t="s">
        <v>2759</v>
      </c>
      <c r="U8" s="62">
        <v>1545</v>
      </c>
      <c r="V8" s="66">
        <v>3.5785426414045488E-2</v>
      </c>
      <c r="W8" s="3" t="s">
        <v>2760</v>
      </c>
      <c r="X8" s="62">
        <v>1483</v>
      </c>
      <c r="Y8" s="66">
        <v>3.4349376939824892E-2</v>
      </c>
      <c r="Z8" s="3" t="s">
        <v>1714</v>
      </c>
      <c r="AA8" s="62">
        <v>1380</v>
      </c>
      <c r="AB8" s="66">
        <v>3.1963681845555196E-2</v>
      </c>
      <c r="AC8" s="3" t="s">
        <v>2761</v>
      </c>
      <c r="AD8" s="62">
        <v>982</v>
      </c>
      <c r="AE8" s="66">
        <v>2.2745170704590725E-2</v>
      </c>
      <c r="AF8" s="3" t="s">
        <v>2762</v>
      </c>
      <c r="AG8" s="62">
        <v>858</v>
      </c>
      <c r="AH8" s="66">
        <v>1.9873071756149534E-2</v>
      </c>
    </row>
    <row r="9" spans="1:34" x14ac:dyDescent="0.25">
      <c r="A9" s="2" t="s">
        <v>717</v>
      </c>
      <c r="B9" s="2">
        <v>106</v>
      </c>
      <c r="C9" s="3" t="s">
        <v>1536</v>
      </c>
      <c r="D9" s="2" t="s">
        <v>1520</v>
      </c>
      <c r="E9" s="3" t="s">
        <v>1545</v>
      </c>
      <c r="F9" s="62">
        <v>1575</v>
      </c>
      <c r="G9" s="66">
        <v>0.4742547425474255</v>
      </c>
      <c r="H9" s="3" t="s">
        <v>2763</v>
      </c>
      <c r="I9" s="62">
        <v>334</v>
      </c>
      <c r="J9" s="66">
        <v>0.10057211683227943</v>
      </c>
      <c r="K9" s="3" t="s">
        <v>1539</v>
      </c>
      <c r="L9" s="62">
        <v>219</v>
      </c>
      <c r="M9" s="66">
        <v>6.5943992773261059E-2</v>
      </c>
      <c r="N9" s="3" t="s">
        <v>2758</v>
      </c>
      <c r="O9" s="62">
        <v>161</v>
      </c>
      <c r="P9" s="66">
        <v>4.8479373682625712E-2</v>
      </c>
      <c r="Q9" s="3" t="s">
        <v>2759</v>
      </c>
      <c r="R9" s="62">
        <v>153</v>
      </c>
      <c r="S9" s="66">
        <v>4.6070460704607047E-2</v>
      </c>
      <c r="T9" s="3" t="s">
        <v>2764</v>
      </c>
      <c r="U9" s="62">
        <v>145</v>
      </c>
      <c r="V9" s="66">
        <v>4.3661547726588375E-2</v>
      </c>
      <c r="W9" s="3" t="s">
        <v>2757</v>
      </c>
      <c r="X9" s="62">
        <v>66</v>
      </c>
      <c r="Y9" s="66">
        <v>1.9873532068654019E-2</v>
      </c>
      <c r="Z9" s="3" t="s">
        <v>2765</v>
      </c>
      <c r="AA9" s="62">
        <v>61</v>
      </c>
      <c r="AB9" s="66">
        <v>1.8367961457392352E-2</v>
      </c>
      <c r="AC9" s="3" t="s">
        <v>2766</v>
      </c>
      <c r="AD9" s="62">
        <v>50</v>
      </c>
      <c r="AE9" s="66">
        <v>1.5055706112616682E-2</v>
      </c>
      <c r="AF9" s="3" t="s">
        <v>1603</v>
      </c>
      <c r="AG9" s="62">
        <v>50</v>
      </c>
      <c r="AH9" s="66">
        <v>1.5055706112616682E-2</v>
      </c>
    </row>
    <row r="10" spans="1:34" x14ac:dyDescent="0.25">
      <c r="A10" s="2" t="s">
        <v>718</v>
      </c>
      <c r="B10" s="2">
        <v>14495</v>
      </c>
      <c r="C10" s="3" t="s">
        <v>1536</v>
      </c>
      <c r="D10" s="2" t="s">
        <v>1520</v>
      </c>
      <c r="E10" s="3" t="s">
        <v>2767</v>
      </c>
      <c r="F10" s="62">
        <v>510</v>
      </c>
      <c r="G10" s="66">
        <v>0.14402711098559728</v>
      </c>
      <c r="H10" s="3" t="s">
        <v>2768</v>
      </c>
      <c r="I10" s="62">
        <v>400</v>
      </c>
      <c r="J10" s="66">
        <v>0.11296243998870376</v>
      </c>
      <c r="K10" s="3" t="s">
        <v>2769</v>
      </c>
      <c r="L10" s="62">
        <v>345</v>
      </c>
      <c r="M10" s="66">
        <v>9.7430104490256991E-2</v>
      </c>
      <c r="N10" s="3" t="s">
        <v>1714</v>
      </c>
      <c r="O10" s="62">
        <v>319</v>
      </c>
      <c r="P10" s="66">
        <v>9.0087545890991244E-2</v>
      </c>
      <c r="Q10" s="3" t="s">
        <v>2762</v>
      </c>
      <c r="R10" s="62">
        <v>315</v>
      </c>
      <c r="S10" s="66">
        <v>8.8957921491104208E-2</v>
      </c>
      <c r="T10" s="3" t="s">
        <v>2770</v>
      </c>
      <c r="U10" s="62">
        <v>275</v>
      </c>
      <c r="V10" s="66">
        <v>7.7661677492233835E-2</v>
      </c>
      <c r="W10" s="3" t="s">
        <v>1539</v>
      </c>
      <c r="X10" s="62">
        <v>257</v>
      </c>
      <c r="Y10" s="66">
        <v>7.257836769274216E-2</v>
      </c>
      <c r="Z10" s="3" t="s">
        <v>2771</v>
      </c>
      <c r="AA10" s="62">
        <v>114</v>
      </c>
      <c r="AB10" s="66">
        <v>3.2194295396780571E-2</v>
      </c>
      <c r="AC10" s="3" t="s">
        <v>2772</v>
      </c>
      <c r="AD10" s="62">
        <v>90</v>
      </c>
      <c r="AE10" s="66">
        <v>2.5416548997458346E-2</v>
      </c>
      <c r="AF10" s="3" t="s">
        <v>2757</v>
      </c>
      <c r="AG10" s="62">
        <v>82</v>
      </c>
      <c r="AH10" s="66">
        <v>2.315730019768427E-2</v>
      </c>
    </row>
    <row r="11" spans="1:34" x14ac:dyDescent="0.25">
      <c r="A11" s="2" t="s">
        <v>719</v>
      </c>
      <c r="B11" s="2">
        <v>6309</v>
      </c>
      <c r="C11" s="3" t="s">
        <v>1550</v>
      </c>
      <c r="D11" s="2" t="s">
        <v>1520</v>
      </c>
      <c r="E11" s="3" t="s">
        <v>1549</v>
      </c>
      <c r="F11" s="62">
        <v>5151</v>
      </c>
      <c r="G11" s="66">
        <v>0.43369537762061128</v>
      </c>
      <c r="H11" s="3" t="s">
        <v>2773</v>
      </c>
      <c r="I11" s="62">
        <v>1565</v>
      </c>
      <c r="J11" s="66">
        <v>0.13176728129999157</v>
      </c>
      <c r="K11" s="3" t="s">
        <v>2774</v>
      </c>
      <c r="L11" s="62">
        <v>748</v>
      </c>
      <c r="M11" s="66">
        <v>6.2978866717184473E-2</v>
      </c>
      <c r="N11" s="3" t="s">
        <v>2775</v>
      </c>
      <c r="O11" s="62">
        <v>493</v>
      </c>
      <c r="P11" s="66">
        <v>4.1508798518144312E-2</v>
      </c>
      <c r="Q11" s="3" t="s">
        <v>2776</v>
      </c>
      <c r="R11" s="62">
        <v>467</v>
      </c>
      <c r="S11" s="66">
        <v>3.9319693525301E-2</v>
      </c>
      <c r="T11" s="3" t="s">
        <v>2777</v>
      </c>
      <c r="U11" s="62">
        <v>446</v>
      </c>
      <c r="V11" s="66">
        <v>3.7551570261850638E-2</v>
      </c>
      <c r="W11" s="3" t="s">
        <v>2778</v>
      </c>
      <c r="X11" s="62">
        <v>352</v>
      </c>
      <c r="Y11" s="66">
        <v>2.9637113749263283E-2</v>
      </c>
      <c r="Z11" s="3" t="s">
        <v>1591</v>
      </c>
      <c r="AA11" s="62">
        <v>325</v>
      </c>
      <c r="AB11" s="66">
        <v>2.7363812410541383E-2</v>
      </c>
      <c r="AC11" s="3" t="s">
        <v>2779</v>
      </c>
      <c r="AD11" s="62">
        <v>223</v>
      </c>
      <c r="AE11" s="66">
        <v>1.8775785130925319E-2</v>
      </c>
      <c r="AF11" s="3" t="s">
        <v>2780</v>
      </c>
      <c r="AG11" s="62">
        <v>213</v>
      </c>
      <c r="AH11" s="66">
        <v>1.793382167213943E-2</v>
      </c>
    </row>
    <row r="12" spans="1:34" x14ac:dyDescent="0.25">
      <c r="A12" s="2" t="s">
        <v>720</v>
      </c>
      <c r="B12" s="2">
        <v>98</v>
      </c>
      <c r="C12" s="3" t="s">
        <v>1524</v>
      </c>
      <c r="D12" s="2" t="s">
        <v>1553</v>
      </c>
      <c r="E12" s="3" t="s">
        <v>2781</v>
      </c>
      <c r="F12" s="62">
        <v>1080</v>
      </c>
      <c r="G12" s="66">
        <v>0.20251265704106505</v>
      </c>
      <c r="H12" s="3" t="s">
        <v>1554</v>
      </c>
      <c r="I12" s="62">
        <v>680</v>
      </c>
      <c r="J12" s="66">
        <v>0.127507969248078</v>
      </c>
      <c r="K12" s="3" t="s">
        <v>2782</v>
      </c>
      <c r="L12" s="62">
        <v>624</v>
      </c>
      <c r="M12" s="66">
        <v>0.11700731295705982</v>
      </c>
      <c r="N12" s="3" t="s">
        <v>2783</v>
      </c>
      <c r="O12" s="62">
        <v>412</v>
      </c>
      <c r="P12" s="66">
        <v>7.7254828426776667E-2</v>
      </c>
      <c r="Q12" s="3" t="s">
        <v>1709</v>
      </c>
      <c r="R12" s="62">
        <v>302</v>
      </c>
      <c r="S12" s="66">
        <v>5.6628539283705231E-2</v>
      </c>
      <c r="T12" s="3" t="s">
        <v>2784</v>
      </c>
      <c r="U12" s="62">
        <v>210</v>
      </c>
      <c r="V12" s="66">
        <v>3.9377461091318205E-2</v>
      </c>
      <c r="W12" s="3" t="s">
        <v>2785</v>
      </c>
      <c r="X12" s="62">
        <v>202</v>
      </c>
      <c r="Y12" s="66">
        <v>3.7877367335458469E-2</v>
      </c>
      <c r="Z12" s="3" t="s">
        <v>1670</v>
      </c>
      <c r="AA12" s="62">
        <v>128</v>
      </c>
      <c r="AB12" s="66">
        <v>2.4001500093755859E-2</v>
      </c>
      <c r="AC12" s="3" t="s">
        <v>1659</v>
      </c>
      <c r="AD12" s="62">
        <v>96</v>
      </c>
      <c r="AE12" s="66">
        <v>1.8001125070316894E-2</v>
      </c>
      <c r="AF12" s="3" t="s">
        <v>2786</v>
      </c>
      <c r="AG12" s="62">
        <v>82</v>
      </c>
      <c r="AH12" s="66">
        <v>1.5375960997562348E-2</v>
      </c>
    </row>
    <row r="13" spans="1:34" x14ac:dyDescent="0.25">
      <c r="A13" s="2" t="s">
        <v>721</v>
      </c>
      <c r="B13" s="2">
        <v>53</v>
      </c>
      <c r="C13" s="3" t="s">
        <v>1524</v>
      </c>
      <c r="D13" s="2" t="s">
        <v>1553</v>
      </c>
      <c r="E13" s="3" t="s">
        <v>1675</v>
      </c>
      <c r="F13" s="62">
        <v>808</v>
      </c>
      <c r="G13" s="66">
        <v>0.20074534161490684</v>
      </c>
      <c r="H13" s="3" t="s">
        <v>2787</v>
      </c>
      <c r="I13" s="62">
        <v>525</v>
      </c>
      <c r="J13" s="66">
        <v>0.13043478260869565</v>
      </c>
      <c r="K13" s="3" t="s">
        <v>1556</v>
      </c>
      <c r="L13" s="62">
        <v>443</v>
      </c>
      <c r="M13" s="66">
        <v>0.11006211180124223</v>
      </c>
      <c r="N13" s="3" t="s">
        <v>2788</v>
      </c>
      <c r="O13" s="62">
        <v>311</v>
      </c>
      <c r="P13" s="66">
        <v>7.726708074534161E-2</v>
      </c>
      <c r="Q13" s="3" t="s">
        <v>2789</v>
      </c>
      <c r="R13" s="62">
        <v>274</v>
      </c>
      <c r="S13" s="66">
        <v>6.8074534161490688E-2</v>
      </c>
      <c r="T13" s="3" t="s">
        <v>2790</v>
      </c>
      <c r="U13" s="62">
        <v>157</v>
      </c>
      <c r="V13" s="66">
        <v>3.9006211180124227E-2</v>
      </c>
      <c r="W13" s="3" t="s">
        <v>2791</v>
      </c>
      <c r="X13" s="62">
        <v>107</v>
      </c>
      <c r="Y13" s="66">
        <v>2.6583850931677019E-2</v>
      </c>
      <c r="Z13" s="3" t="s">
        <v>2792</v>
      </c>
      <c r="AA13" s="62">
        <v>97</v>
      </c>
      <c r="AB13" s="66">
        <v>2.4099378881987578E-2</v>
      </c>
      <c r="AC13" s="3" t="s">
        <v>2793</v>
      </c>
      <c r="AD13" s="62">
        <v>77</v>
      </c>
      <c r="AE13" s="66">
        <v>1.9130434782608695E-2</v>
      </c>
      <c r="AF13" s="3" t="s">
        <v>2794</v>
      </c>
      <c r="AG13" s="62">
        <v>73</v>
      </c>
      <c r="AH13" s="66">
        <v>1.8136645962732918E-2</v>
      </c>
    </row>
    <row r="14" spans="1:34" x14ac:dyDescent="0.25">
      <c r="A14" s="2" t="s">
        <v>722</v>
      </c>
      <c r="B14" s="2">
        <v>79</v>
      </c>
      <c r="C14" s="3" t="s">
        <v>1524</v>
      </c>
      <c r="D14" s="2" t="s">
        <v>1520</v>
      </c>
      <c r="E14" s="3" t="s">
        <v>1558</v>
      </c>
      <c r="F14" s="62">
        <v>4755</v>
      </c>
      <c r="G14" s="66">
        <v>0.40994913354599533</v>
      </c>
      <c r="H14" s="3" t="s">
        <v>2795</v>
      </c>
      <c r="I14" s="62">
        <v>836</v>
      </c>
      <c r="J14" s="66">
        <v>7.2075178894732306E-2</v>
      </c>
      <c r="K14" s="3" t="s">
        <v>2796</v>
      </c>
      <c r="L14" s="62">
        <v>734</v>
      </c>
      <c r="M14" s="66">
        <v>6.3281317354944397E-2</v>
      </c>
      <c r="N14" s="3" t="s">
        <v>2797</v>
      </c>
      <c r="O14" s="62">
        <v>681</v>
      </c>
      <c r="P14" s="66">
        <v>5.8711957927407535E-2</v>
      </c>
      <c r="Q14" s="3" t="s">
        <v>2798</v>
      </c>
      <c r="R14" s="62">
        <v>540</v>
      </c>
      <c r="S14" s="66">
        <v>4.6555737563583069E-2</v>
      </c>
      <c r="T14" s="3" t="s">
        <v>2799</v>
      </c>
      <c r="U14" s="62">
        <v>381</v>
      </c>
      <c r="V14" s="66">
        <v>3.2847659280972497E-2</v>
      </c>
      <c r="W14" s="3" t="s">
        <v>2800</v>
      </c>
      <c r="X14" s="62">
        <v>339</v>
      </c>
      <c r="Y14" s="66">
        <v>2.9226657470471592E-2</v>
      </c>
      <c r="Z14" s="3" t="s">
        <v>2801</v>
      </c>
      <c r="AA14" s="62">
        <v>277</v>
      </c>
      <c r="AB14" s="66">
        <v>2.3881369083541684E-2</v>
      </c>
      <c r="AC14" s="3" t="s">
        <v>2802</v>
      </c>
      <c r="AD14" s="62">
        <v>207</v>
      </c>
      <c r="AE14" s="66">
        <v>1.7846366066040176E-2</v>
      </c>
      <c r="AF14" s="3" t="s">
        <v>2803</v>
      </c>
      <c r="AG14" s="62">
        <v>187</v>
      </c>
      <c r="AH14" s="66">
        <v>1.6122079489611172E-2</v>
      </c>
    </row>
    <row r="15" spans="1:34" x14ac:dyDescent="0.25">
      <c r="A15" s="2" t="s">
        <v>723</v>
      </c>
      <c r="B15" s="2">
        <v>8702</v>
      </c>
      <c r="C15" s="3" t="s">
        <v>1524</v>
      </c>
      <c r="D15" s="2" t="s">
        <v>1560</v>
      </c>
      <c r="E15" s="3" t="s">
        <v>1561</v>
      </c>
      <c r="F15" s="62">
        <v>2078</v>
      </c>
      <c r="G15" s="66">
        <v>5.8551704705550857E-2</v>
      </c>
      <c r="H15" s="3" t="s">
        <v>2781</v>
      </c>
      <c r="I15" s="62">
        <v>1399</v>
      </c>
      <c r="J15" s="66">
        <v>3.9419554804170191E-2</v>
      </c>
      <c r="K15" s="3" t="s">
        <v>1670</v>
      </c>
      <c r="L15" s="62">
        <v>1178</v>
      </c>
      <c r="M15" s="66">
        <v>3.3192448577063959E-2</v>
      </c>
      <c r="N15" s="3" t="s">
        <v>1702</v>
      </c>
      <c r="O15" s="62">
        <v>1114</v>
      </c>
      <c r="P15" s="66">
        <v>3.1389123696816006E-2</v>
      </c>
      <c r="Q15" s="3" t="s">
        <v>1659</v>
      </c>
      <c r="R15" s="62">
        <v>775</v>
      </c>
      <c r="S15" s="66">
        <v>2.1837137221752605E-2</v>
      </c>
      <c r="T15" s="3" t="s">
        <v>1639</v>
      </c>
      <c r="U15" s="62">
        <v>748</v>
      </c>
      <c r="V15" s="66">
        <v>2.1076359537898E-2</v>
      </c>
      <c r="W15" s="3" t="s">
        <v>2784</v>
      </c>
      <c r="X15" s="62">
        <v>729</v>
      </c>
      <c r="Y15" s="66">
        <v>2.0540997464074388E-2</v>
      </c>
      <c r="Z15" s="3" t="s">
        <v>2804</v>
      </c>
      <c r="AA15" s="62">
        <v>726</v>
      </c>
      <c r="AB15" s="66">
        <v>2.0456466610312765E-2</v>
      </c>
      <c r="AC15" s="3" t="s">
        <v>1558</v>
      </c>
      <c r="AD15" s="62">
        <v>670</v>
      </c>
      <c r="AE15" s="66">
        <v>1.8878557340095803E-2</v>
      </c>
      <c r="AF15" s="3" t="s">
        <v>2805</v>
      </c>
      <c r="AG15" s="62">
        <v>626</v>
      </c>
      <c r="AH15" s="66">
        <v>1.763877148492533E-2</v>
      </c>
    </row>
    <row r="16" spans="1:34" x14ac:dyDescent="0.25">
      <c r="A16" s="2" t="s">
        <v>724</v>
      </c>
      <c r="B16" s="2">
        <v>46</v>
      </c>
      <c r="C16" s="3" t="s">
        <v>1568</v>
      </c>
      <c r="D16" s="2" t="s">
        <v>1565</v>
      </c>
      <c r="E16" s="3" t="s">
        <v>1670</v>
      </c>
      <c r="F16" s="62">
        <v>293</v>
      </c>
      <c r="G16" s="66">
        <v>2.2126566983839299E-2</v>
      </c>
      <c r="H16" s="3" t="s">
        <v>1659</v>
      </c>
      <c r="I16" s="62">
        <v>231</v>
      </c>
      <c r="J16" s="66">
        <v>1.744449478930675E-2</v>
      </c>
      <c r="K16" s="3" t="s">
        <v>1561</v>
      </c>
      <c r="L16" s="62">
        <v>208</v>
      </c>
      <c r="M16" s="66">
        <v>1.5707597039722097E-2</v>
      </c>
      <c r="N16" s="3" t="s">
        <v>2784</v>
      </c>
      <c r="O16" s="62">
        <v>183</v>
      </c>
      <c r="P16" s="66">
        <v>1.3819664703217037E-2</v>
      </c>
      <c r="Q16" s="3" t="s">
        <v>1608</v>
      </c>
      <c r="R16" s="62">
        <v>170</v>
      </c>
      <c r="S16" s="66">
        <v>1.2837939888234406E-2</v>
      </c>
      <c r="T16" s="3" t="s">
        <v>2806</v>
      </c>
      <c r="U16" s="62">
        <v>160</v>
      </c>
      <c r="V16" s="66">
        <v>1.2082766953632381E-2</v>
      </c>
      <c r="W16" s="3" t="s">
        <v>2807</v>
      </c>
      <c r="X16" s="62">
        <v>147</v>
      </c>
      <c r="Y16" s="66">
        <v>1.1101042138649752E-2</v>
      </c>
      <c r="Z16" s="3" t="s">
        <v>2808</v>
      </c>
      <c r="AA16" s="62">
        <v>144</v>
      </c>
      <c r="AB16" s="66">
        <v>1.0874490258269144E-2</v>
      </c>
      <c r="AC16" s="3" t="s">
        <v>1743</v>
      </c>
      <c r="AD16" s="62">
        <v>142</v>
      </c>
      <c r="AE16" s="66">
        <v>1.0723455671348739E-2</v>
      </c>
      <c r="AF16" s="3" t="s">
        <v>1639</v>
      </c>
      <c r="AG16" s="62">
        <v>139</v>
      </c>
      <c r="AH16" s="66">
        <v>1.0496903790968131E-2</v>
      </c>
    </row>
    <row r="17" spans="1:34" x14ac:dyDescent="0.25">
      <c r="A17" s="2" t="s">
        <v>725</v>
      </c>
      <c r="B17" s="2">
        <v>3107</v>
      </c>
      <c r="C17" s="3" t="s">
        <v>1571</v>
      </c>
      <c r="D17" s="2" t="s">
        <v>1560</v>
      </c>
      <c r="E17" s="3" t="s">
        <v>1561</v>
      </c>
      <c r="F17" s="62">
        <v>3718</v>
      </c>
      <c r="G17" s="66">
        <v>0.15695710908476865</v>
      </c>
      <c r="H17" s="3" t="s">
        <v>1670</v>
      </c>
      <c r="I17" s="62">
        <v>3274</v>
      </c>
      <c r="J17" s="66">
        <v>0.13821344140493078</v>
      </c>
      <c r="K17" s="3" t="s">
        <v>2784</v>
      </c>
      <c r="L17" s="62">
        <v>1803</v>
      </c>
      <c r="M17" s="66">
        <v>7.6114488348530907E-2</v>
      </c>
      <c r="N17" s="3" t="s">
        <v>2805</v>
      </c>
      <c r="O17" s="62">
        <v>1438</v>
      </c>
      <c r="P17" s="66">
        <v>6.0705842620736236E-2</v>
      </c>
      <c r="Q17" s="3" t="s">
        <v>2786</v>
      </c>
      <c r="R17" s="62">
        <v>938</v>
      </c>
      <c r="S17" s="66">
        <v>3.9598108747044919E-2</v>
      </c>
      <c r="T17" s="3" t="s">
        <v>1659</v>
      </c>
      <c r="U17" s="62">
        <v>802</v>
      </c>
      <c r="V17" s="66">
        <v>3.3856805133400877E-2</v>
      </c>
      <c r="W17" s="3" t="s">
        <v>2781</v>
      </c>
      <c r="X17" s="62">
        <v>757</v>
      </c>
      <c r="Y17" s="66">
        <v>3.1957109084768662E-2</v>
      </c>
      <c r="Z17" s="3" t="s">
        <v>2809</v>
      </c>
      <c r="AA17" s="62">
        <v>691</v>
      </c>
      <c r="AB17" s="66">
        <v>2.9170888213441406E-2</v>
      </c>
      <c r="AC17" s="3" t="s">
        <v>2810</v>
      </c>
      <c r="AD17" s="62">
        <v>689</v>
      </c>
      <c r="AE17" s="66">
        <v>2.9086457277946641E-2</v>
      </c>
      <c r="AF17" s="3" t="s">
        <v>2785</v>
      </c>
      <c r="AG17" s="62">
        <v>651</v>
      </c>
      <c r="AH17" s="66">
        <v>2.7482269503546101E-2</v>
      </c>
    </row>
    <row r="18" spans="1:34" x14ac:dyDescent="0.25">
      <c r="A18" s="2" t="s">
        <v>726</v>
      </c>
      <c r="B18" s="2">
        <v>59</v>
      </c>
      <c r="C18" s="3" t="s">
        <v>1573</v>
      </c>
      <c r="D18" s="2" t="s">
        <v>1553</v>
      </c>
      <c r="E18" s="3" t="s">
        <v>2794</v>
      </c>
      <c r="F18" s="62">
        <v>765</v>
      </c>
      <c r="G18" s="66">
        <v>9.9247535028541778E-2</v>
      </c>
      <c r="H18" s="3" t="s">
        <v>2811</v>
      </c>
      <c r="I18" s="62">
        <v>720</v>
      </c>
      <c r="J18" s="66">
        <v>9.3409444732745206E-2</v>
      </c>
      <c r="K18" s="3" t="s">
        <v>2785</v>
      </c>
      <c r="L18" s="62">
        <v>699</v>
      </c>
      <c r="M18" s="66">
        <v>9.0685002594706798E-2</v>
      </c>
      <c r="N18" s="3" t="s">
        <v>2787</v>
      </c>
      <c r="O18" s="62">
        <v>464</v>
      </c>
      <c r="P18" s="66">
        <v>6.0197197716658019E-2</v>
      </c>
      <c r="Q18" s="3" t="s">
        <v>2804</v>
      </c>
      <c r="R18" s="62">
        <v>451</v>
      </c>
      <c r="S18" s="66">
        <v>5.8510638297872342E-2</v>
      </c>
      <c r="T18" s="3" t="s">
        <v>1561</v>
      </c>
      <c r="U18" s="62">
        <v>275</v>
      </c>
      <c r="V18" s="66">
        <v>3.5677218474312405E-2</v>
      </c>
      <c r="W18" s="3" t="s">
        <v>1670</v>
      </c>
      <c r="X18" s="62">
        <v>217</v>
      </c>
      <c r="Y18" s="66">
        <v>2.815256875973015E-2</v>
      </c>
      <c r="Z18" s="3" t="s">
        <v>1675</v>
      </c>
      <c r="AA18" s="62">
        <v>216</v>
      </c>
      <c r="AB18" s="66">
        <v>2.8022833419823558E-2</v>
      </c>
      <c r="AC18" s="3" t="s">
        <v>2786</v>
      </c>
      <c r="AD18" s="62">
        <v>208</v>
      </c>
      <c r="AE18" s="66">
        <v>2.6984950700570835E-2</v>
      </c>
      <c r="AF18" s="3" t="s">
        <v>2784</v>
      </c>
      <c r="AG18" s="62">
        <v>165</v>
      </c>
      <c r="AH18" s="66">
        <v>2.1406331084587442E-2</v>
      </c>
    </row>
    <row r="19" spans="1:34" x14ac:dyDescent="0.25">
      <c r="A19" s="2" t="s">
        <v>727</v>
      </c>
      <c r="B19" s="2">
        <v>22</v>
      </c>
      <c r="C19" s="3" t="s">
        <v>1573</v>
      </c>
      <c r="D19" s="2" t="s">
        <v>1560</v>
      </c>
      <c r="E19" s="3" t="s">
        <v>1561</v>
      </c>
      <c r="F19" s="62">
        <v>2185</v>
      </c>
      <c r="G19" s="66">
        <v>4.6272765777213044E-2</v>
      </c>
      <c r="H19" s="3" t="s">
        <v>1670</v>
      </c>
      <c r="I19" s="62">
        <v>1581</v>
      </c>
      <c r="J19" s="66">
        <v>3.3481575603557814E-2</v>
      </c>
      <c r="K19" s="3" t="s">
        <v>2804</v>
      </c>
      <c r="L19" s="62">
        <v>1179</v>
      </c>
      <c r="M19" s="66">
        <v>2.496823379923761E-2</v>
      </c>
      <c r="N19" s="3" t="s">
        <v>2784</v>
      </c>
      <c r="O19" s="62">
        <v>1011</v>
      </c>
      <c r="P19" s="66">
        <v>2.1410419313850064E-2</v>
      </c>
      <c r="Q19" s="3" t="s">
        <v>1702</v>
      </c>
      <c r="R19" s="62">
        <v>947</v>
      </c>
      <c r="S19" s="66">
        <v>2.0055061414654806E-2</v>
      </c>
      <c r="T19" s="3" t="s">
        <v>2811</v>
      </c>
      <c r="U19" s="62">
        <v>943</v>
      </c>
      <c r="V19" s="66">
        <v>1.9970351545955105E-2</v>
      </c>
      <c r="W19" s="3" t="s">
        <v>2785</v>
      </c>
      <c r="X19" s="62">
        <v>931</v>
      </c>
      <c r="Y19" s="66">
        <v>1.9716221939855994E-2</v>
      </c>
      <c r="Z19" s="3" t="s">
        <v>2805</v>
      </c>
      <c r="AA19" s="62">
        <v>824</v>
      </c>
      <c r="AB19" s="66">
        <v>1.7450232952138923E-2</v>
      </c>
      <c r="AC19" s="3" t="s">
        <v>2794</v>
      </c>
      <c r="AD19" s="62">
        <v>814</v>
      </c>
      <c r="AE19" s="66">
        <v>1.7238458280389665E-2</v>
      </c>
      <c r="AF19" s="3" t="s">
        <v>2781</v>
      </c>
      <c r="AG19" s="62">
        <v>733</v>
      </c>
      <c r="AH19" s="66">
        <v>1.5523083439220669E-2</v>
      </c>
    </row>
    <row r="20" spans="1:34" x14ac:dyDescent="0.25">
      <c r="A20" s="2" t="s">
        <v>728</v>
      </c>
      <c r="B20" s="2">
        <v>3108</v>
      </c>
      <c r="C20" s="3" t="s">
        <v>728</v>
      </c>
      <c r="D20" s="2" t="s">
        <v>1538</v>
      </c>
      <c r="E20" s="3" t="s">
        <v>2812</v>
      </c>
      <c r="F20" s="62">
        <v>1430</v>
      </c>
      <c r="G20" s="66">
        <v>0.15931372549019607</v>
      </c>
      <c r="H20" s="3" t="s">
        <v>2813</v>
      </c>
      <c r="I20" s="62">
        <v>1254</v>
      </c>
      <c r="J20" s="66">
        <v>0.13970588235294118</v>
      </c>
      <c r="K20" s="3" t="s">
        <v>1639</v>
      </c>
      <c r="L20" s="62">
        <v>1119</v>
      </c>
      <c r="M20" s="66">
        <v>0.12466577540106952</v>
      </c>
      <c r="N20" s="3" t="s">
        <v>2814</v>
      </c>
      <c r="O20" s="62">
        <v>986</v>
      </c>
      <c r="P20" s="66">
        <v>0.10984848484848485</v>
      </c>
      <c r="Q20" s="3" t="s">
        <v>2809</v>
      </c>
      <c r="R20" s="62">
        <v>907</v>
      </c>
      <c r="S20" s="66">
        <v>0.10104723707664884</v>
      </c>
      <c r="T20" s="3" t="s">
        <v>2810</v>
      </c>
      <c r="U20" s="62">
        <v>734</v>
      </c>
      <c r="V20" s="66">
        <v>8.1773618538324419E-2</v>
      </c>
      <c r="W20" s="3" t="s">
        <v>2815</v>
      </c>
      <c r="X20" s="62">
        <v>398</v>
      </c>
      <c r="Y20" s="66">
        <v>4.4340463458110518E-2</v>
      </c>
      <c r="Z20" s="3" t="s">
        <v>2807</v>
      </c>
      <c r="AA20" s="62">
        <v>208</v>
      </c>
      <c r="AB20" s="66">
        <v>2.3172905525846704E-2</v>
      </c>
      <c r="AC20" s="3" t="s">
        <v>1561</v>
      </c>
      <c r="AD20" s="62">
        <v>175</v>
      </c>
      <c r="AE20" s="66">
        <v>1.9496434937611409E-2</v>
      </c>
      <c r="AF20" s="3" t="s">
        <v>1712</v>
      </c>
      <c r="AG20" s="62">
        <v>123</v>
      </c>
      <c r="AH20" s="66">
        <v>1.3703208556149732E-2</v>
      </c>
    </row>
    <row r="21" spans="1:34" x14ac:dyDescent="0.25">
      <c r="A21" s="2" t="s">
        <v>729</v>
      </c>
      <c r="B21" s="2">
        <v>39</v>
      </c>
      <c r="C21" s="3" t="s">
        <v>1581</v>
      </c>
      <c r="D21" s="2" t="s">
        <v>1520</v>
      </c>
      <c r="E21" s="3" t="s">
        <v>1580</v>
      </c>
      <c r="F21" s="62">
        <v>1897</v>
      </c>
      <c r="G21" s="66">
        <v>0.11274888558692422</v>
      </c>
      <c r="H21" s="3" t="s">
        <v>2816</v>
      </c>
      <c r="I21" s="62">
        <v>1187</v>
      </c>
      <c r="J21" s="66">
        <v>7.0549777117384846E-2</v>
      </c>
      <c r="K21" s="3" t="s">
        <v>2817</v>
      </c>
      <c r="L21" s="62">
        <v>936</v>
      </c>
      <c r="M21" s="66">
        <v>5.5631500742942049E-2</v>
      </c>
      <c r="N21" s="3" t="s">
        <v>2818</v>
      </c>
      <c r="O21" s="62">
        <v>910</v>
      </c>
      <c r="P21" s="66">
        <v>5.4086181277860329E-2</v>
      </c>
      <c r="Q21" s="3" t="s">
        <v>2819</v>
      </c>
      <c r="R21" s="62">
        <v>882</v>
      </c>
      <c r="S21" s="66">
        <v>5.2421991084695391E-2</v>
      </c>
      <c r="T21" s="3" t="s">
        <v>2820</v>
      </c>
      <c r="U21" s="62">
        <v>796</v>
      </c>
      <c r="V21" s="66">
        <v>4.7310549777117385E-2</v>
      </c>
      <c r="W21" s="3" t="s">
        <v>2821</v>
      </c>
      <c r="X21" s="62">
        <v>637</v>
      </c>
      <c r="Y21" s="66">
        <v>3.7860326894502229E-2</v>
      </c>
      <c r="Z21" s="3" t="s">
        <v>2822</v>
      </c>
      <c r="AA21" s="62">
        <v>628</v>
      </c>
      <c r="AB21" s="66">
        <v>3.7325408618127789E-2</v>
      </c>
      <c r="AC21" s="3" t="s">
        <v>2823</v>
      </c>
      <c r="AD21" s="62">
        <v>614</v>
      </c>
      <c r="AE21" s="66">
        <v>3.649331352154532E-2</v>
      </c>
      <c r="AF21" s="3" t="s">
        <v>2824</v>
      </c>
      <c r="AG21" s="62">
        <v>505</v>
      </c>
      <c r="AH21" s="66">
        <v>3.0014858841010402E-2</v>
      </c>
    </row>
    <row r="22" spans="1:34" x14ac:dyDescent="0.25">
      <c r="A22" s="2" t="s">
        <v>869</v>
      </c>
      <c r="B22" s="2">
        <v>50</v>
      </c>
      <c r="C22" s="3" t="s">
        <v>1573</v>
      </c>
      <c r="D22" s="2" t="s">
        <v>1520</v>
      </c>
      <c r="E22" s="3" t="s">
        <v>1583</v>
      </c>
      <c r="F22" s="62">
        <v>821</v>
      </c>
      <c r="G22" s="66">
        <v>0.1301109350237718</v>
      </c>
      <c r="H22" s="3" t="s">
        <v>2825</v>
      </c>
      <c r="I22" s="62">
        <v>806</v>
      </c>
      <c r="J22" s="66">
        <v>0.1277337559429477</v>
      </c>
      <c r="K22" s="3" t="s">
        <v>2826</v>
      </c>
      <c r="L22" s="62">
        <v>800</v>
      </c>
      <c r="M22" s="66">
        <v>0.12678288431061807</v>
      </c>
      <c r="N22" s="3" t="s">
        <v>2827</v>
      </c>
      <c r="O22" s="62">
        <v>475</v>
      </c>
      <c r="P22" s="66">
        <v>7.5277337559429475E-2</v>
      </c>
      <c r="Q22" s="3" t="s">
        <v>2828</v>
      </c>
      <c r="R22" s="62">
        <v>272</v>
      </c>
      <c r="S22" s="66">
        <v>4.3106180665610144E-2</v>
      </c>
      <c r="T22" s="3" t="s">
        <v>2829</v>
      </c>
      <c r="U22" s="62">
        <v>239</v>
      </c>
      <c r="V22" s="66">
        <v>3.7876386687797151E-2</v>
      </c>
      <c r="W22" s="3" t="s">
        <v>2769</v>
      </c>
      <c r="X22" s="62">
        <v>217</v>
      </c>
      <c r="Y22" s="66">
        <v>3.438985736925515E-2</v>
      </c>
      <c r="Z22" s="3" t="s">
        <v>1603</v>
      </c>
      <c r="AA22" s="62">
        <v>190</v>
      </c>
      <c r="AB22" s="66">
        <v>3.0110935023771792E-2</v>
      </c>
      <c r="AC22" s="3" t="s">
        <v>2830</v>
      </c>
      <c r="AD22" s="62">
        <v>169</v>
      </c>
      <c r="AE22" s="66">
        <v>2.6782884310618066E-2</v>
      </c>
      <c r="AF22" s="3" t="s">
        <v>2831</v>
      </c>
      <c r="AG22" s="62">
        <v>144</v>
      </c>
      <c r="AH22" s="66">
        <v>2.2820919175911253E-2</v>
      </c>
    </row>
    <row r="23" spans="1:34" x14ac:dyDescent="0.25">
      <c r="A23" s="2" t="s">
        <v>731</v>
      </c>
      <c r="B23" s="2">
        <v>51</v>
      </c>
      <c r="C23" s="3" t="s">
        <v>1586</v>
      </c>
      <c r="D23" s="2" t="s">
        <v>1565</v>
      </c>
      <c r="E23" s="3" t="s">
        <v>1561</v>
      </c>
      <c r="F23" s="62">
        <v>29</v>
      </c>
      <c r="G23" s="66">
        <v>2.2393822393822392E-2</v>
      </c>
      <c r="H23" s="3" t="s">
        <v>687</v>
      </c>
      <c r="I23" s="62" t="s">
        <v>687</v>
      </c>
      <c r="J23" s="66" t="s">
        <v>687</v>
      </c>
      <c r="K23" s="3" t="s">
        <v>687</v>
      </c>
      <c r="L23" s="62" t="s">
        <v>687</v>
      </c>
      <c r="M23" s="66" t="s">
        <v>687</v>
      </c>
      <c r="N23" s="3" t="s">
        <v>687</v>
      </c>
      <c r="O23" s="62" t="s">
        <v>687</v>
      </c>
      <c r="P23" s="66" t="s">
        <v>687</v>
      </c>
      <c r="Q23" s="3" t="s">
        <v>687</v>
      </c>
      <c r="R23" s="62" t="s">
        <v>687</v>
      </c>
      <c r="S23" s="66" t="s">
        <v>687</v>
      </c>
      <c r="T23" s="3" t="s">
        <v>687</v>
      </c>
      <c r="U23" s="62" t="s">
        <v>687</v>
      </c>
      <c r="V23" s="66" t="s">
        <v>687</v>
      </c>
      <c r="W23" s="3" t="s">
        <v>687</v>
      </c>
      <c r="X23" s="62" t="s">
        <v>687</v>
      </c>
      <c r="Y23" s="66" t="s">
        <v>687</v>
      </c>
      <c r="Z23" s="3" t="s">
        <v>687</v>
      </c>
      <c r="AA23" s="62" t="s">
        <v>687</v>
      </c>
      <c r="AB23" s="66" t="s">
        <v>687</v>
      </c>
      <c r="AC23" s="3" t="s">
        <v>687</v>
      </c>
      <c r="AD23" s="62" t="s">
        <v>687</v>
      </c>
      <c r="AE23" s="66" t="s">
        <v>687</v>
      </c>
      <c r="AF23" s="3" t="s">
        <v>687</v>
      </c>
      <c r="AG23" s="62" t="s">
        <v>687</v>
      </c>
      <c r="AH23" s="66" t="s">
        <v>687</v>
      </c>
    </row>
    <row r="24" spans="1:34" x14ac:dyDescent="0.25">
      <c r="A24" s="2" t="s">
        <v>732</v>
      </c>
      <c r="B24" s="2">
        <v>57</v>
      </c>
      <c r="C24" s="3" t="s">
        <v>1589</v>
      </c>
      <c r="D24" s="2" t="s">
        <v>1553</v>
      </c>
      <c r="E24" s="3" t="s">
        <v>2832</v>
      </c>
      <c r="F24" s="62">
        <v>857</v>
      </c>
      <c r="G24" s="66">
        <v>9.6585145948382731E-2</v>
      </c>
      <c r="H24" s="3" t="s">
        <v>1588</v>
      </c>
      <c r="I24" s="62">
        <v>799</v>
      </c>
      <c r="J24" s="66">
        <v>9.0048461625154966E-2</v>
      </c>
      <c r="K24" s="3" t="s">
        <v>2833</v>
      </c>
      <c r="L24" s="62">
        <v>622</v>
      </c>
      <c r="M24" s="66">
        <v>7.0100304293925386E-2</v>
      </c>
      <c r="N24" s="3" t="s">
        <v>2834</v>
      </c>
      <c r="O24" s="62">
        <v>438</v>
      </c>
      <c r="P24" s="66">
        <v>4.9363236785754536E-2</v>
      </c>
      <c r="Q24" s="3" t="s">
        <v>2835</v>
      </c>
      <c r="R24" s="62">
        <v>398</v>
      </c>
      <c r="S24" s="66">
        <v>4.4855178631804347E-2</v>
      </c>
      <c r="T24" s="3" t="s">
        <v>2836</v>
      </c>
      <c r="U24" s="62">
        <v>315</v>
      </c>
      <c r="V24" s="66">
        <v>3.5500957962357714E-2</v>
      </c>
      <c r="W24" s="3" t="s">
        <v>2837</v>
      </c>
      <c r="X24" s="62">
        <v>289</v>
      </c>
      <c r="Y24" s="66">
        <v>3.2570720162290095E-2</v>
      </c>
      <c r="Z24" s="3" t="s">
        <v>2838</v>
      </c>
      <c r="AA24" s="62">
        <v>260</v>
      </c>
      <c r="AB24" s="66">
        <v>2.930237800067621E-2</v>
      </c>
      <c r="AC24" s="3" t="s">
        <v>2839</v>
      </c>
      <c r="AD24" s="62">
        <v>249</v>
      </c>
      <c r="AE24" s="66">
        <v>2.8062662008339907E-2</v>
      </c>
      <c r="AF24" s="3" t="s">
        <v>2840</v>
      </c>
      <c r="AG24" s="62">
        <v>226</v>
      </c>
      <c r="AH24" s="66">
        <v>2.5470528569818549E-2</v>
      </c>
    </row>
    <row r="25" spans="1:34" x14ac:dyDescent="0.25">
      <c r="A25" s="2" t="s">
        <v>733</v>
      </c>
      <c r="B25" s="2">
        <v>8</v>
      </c>
      <c r="C25" s="3" t="s">
        <v>1550</v>
      </c>
      <c r="D25" s="2" t="s">
        <v>1520</v>
      </c>
      <c r="E25" s="3" t="s">
        <v>1591</v>
      </c>
      <c r="F25" s="62">
        <v>265</v>
      </c>
      <c r="G25" s="66">
        <v>0.25828460038986356</v>
      </c>
      <c r="H25" s="3" t="s">
        <v>2776</v>
      </c>
      <c r="I25" s="62">
        <v>73</v>
      </c>
      <c r="J25" s="66">
        <v>7.1150097465886936E-2</v>
      </c>
      <c r="K25" s="3" t="s">
        <v>1549</v>
      </c>
      <c r="L25" s="62">
        <v>72</v>
      </c>
      <c r="M25" s="66">
        <v>7.0175438596491224E-2</v>
      </c>
      <c r="N25" s="3" t="s">
        <v>2841</v>
      </c>
      <c r="O25" s="62">
        <v>63</v>
      </c>
      <c r="P25" s="66">
        <v>6.1403508771929821E-2</v>
      </c>
      <c r="Q25" s="3" t="s">
        <v>2842</v>
      </c>
      <c r="R25" s="62">
        <v>49</v>
      </c>
      <c r="S25" s="66">
        <v>4.7758284600389861E-2</v>
      </c>
      <c r="T25" s="3" t="s">
        <v>2843</v>
      </c>
      <c r="U25" s="62">
        <v>39</v>
      </c>
      <c r="V25" s="66">
        <v>3.8011695906432746E-2</v>
      </c>
      <c r="W25" s="3" t="s">
        <v>2844</v>
      </c>
      <c r="X25" s="62">
        <v>37</v>
      </c>
      <c r="Y25" s="66">
        <v>3.6062378167641324E-2</v>
      </c>
      <c r="Z25" s="3" t="s">
        <v>2845</v>
      </c>
      <c r="AA25" s="62">
        <v>35</v>
      </c>
      <c r="AB25" s="66">
        <v>3.4113060428849901E-2</v>
      </c>
      <c r="AC25" s="3" t="s">
        <v>2777</v>
      </c>
      <c r="AD25" s="62">
        <v>31</v>
      </c>
      <c r="AE25" s="66">
        <v>3.0214424951267055E-2</v>
      </c>
      <c r="AF25" s="3" t="s">
        <v>2846</v>
      </c>
      <c r="AG25" s="62">
        <v>27</v>
      </c>
      <c r="AH25" s="66">
        <v>2.6315789473684209E-2</v>
      </c>
    </row>
    <row r="26" spans="1:34" x14ac:dyDescent="0.25">
      <c r="A26" s="2" t="s">
        <v>734</v>
      </c>
      <c r="B26" s="2">
        <v>40</v>
      </c>
      <c r="C26" s="3" t="s">
        <v>1581</v>
      </c>
      <c r="D26" s="2" t="s">
        <v>1520</v>
      </c>
      <c r="E26" s="3" t="s">
        <v>2847</v>
      </c>
      <c r="F26" s="62">
        <v>1288</v>
      </c>
      <c r="G26" s="66">
        <v>0.26760856014959483</v>
      </c>
      <c r="H26" s="3" t="s">
        <v>2822</v>
      </c>
      <c r="I26" s="62">
        <v>808</v>
      </c>
      <c r="J26" s="66">
        <v>0.16787866195719925</v>
      </c>
      <c r="K26" s="3" t="s">
        <v>1593</v>
      </c>
      <c r="L26" s="62">
        <v>806</v>
      </c>
      <c r="M26" s="66">
        <v>0.16746312071473093</v>
      </c>
      <c r="N26" s="3" t="s">
        <v>2801</v>
      </c>
      <c r="O26" s="62">
        <v>434</v>
      </c>
      <c r="P26" s="66">
        <v>9.0172449615624345E-2</v>
      </c>
      <c r="Q26" s="3" t="s">
        <v>2848</v>
      </c>
      <c r="R26" s="62">
        <v>294</v>
      </c>
      <c r="S26" s="66">
        <v>6.1084562642842302E-2</v>
      </c>
      <c r="T26" s="3" t="s">
        <v>2849</v>
      </c>
      <c r="U26" s="62">
        <v>189</v>
      </c>
      <c r="V26" s="66">
        <v>3.9268647413255767E-2</v>
      </c>
      <c r="W26" s="3" t="s">
        <v>2802</v>
      </c>
      <c r="X26" s="62">
        <v>89</v>
      </c>
      <c r="Y26" s="66">
        <v>1.8491585289840018E-2</v>
      </c>
      <c r="Z26" s="3" t="s">
        <v>2850</v>
      </c>
      <c r="AA26" s="62">
        <v>62</v>
      </c>
      <c r="AB26" s="66">
        <v>1.2881778516517764E-2</v>
      </c>
      <c r="AC26" s="3" t="s">
        <v>1580</v>
      </c>
      <c r="AD26" s="62">
        <v>52</v>
      </c>
      <c r="AE26" s="66">
        <v>1.0804072304176189E-2</v>
      </c>
      <c r="AF26" s="3" t="s">
        <v>2851</v>
      </c>
      <c r="AG26" s="62">
        <v>45</v>
      </c>
      <c r="AH26" s="66">
        <v>9.3496779555370876E-3</v>
      </c>
    </row>
    <row r="27" spans="1:34" x14ac:dyDescent="0.25">
      <c r="A27" s="2" t="s">
        <v>735</v>
      </c>
      <c r="B27" s="2">
        <v>68</v>
      </c>
      <c r="C27" s="3" t="s">
        <v>1596</v>
      </c>
      <c r="D27" s="2" t="s">
        <v>1520</v>
      </c>
      <c r="E27" s="3" t="s">
        <v>1595</v>
      </c>
      <c r="F27" s="62">
        <v>954</v>
      </c>
      <c r="G27" s="66">
        <v>0.22037422037422039</v>
      </c>
      <c r="H27" s="3" t="s">
        <v>2852</v>
      </c>
      <c r="I27" s="62">
        <v>770</v>
      </c>
      <c r="J27" s="66">
        <v>0.17787017787017786</v>
      </c>
      <c r="K27" s="3" t="s">
        <v>2853</v>
      </c>
      <c r="L27" s="62">
        <v>305</v>
      </c>
      <c r="M27" s="66">
        <v>7.0455070455070448E-2</v>
      </c>
      <c r="N27" s="3" t="s">
        <v>2854</v>
      </c>
      <c r="O27" s="62">
        <v>242</v>
      </c>
      <c r="P27" s="66">
        <v>5.5902055902055901E-2</v>
      </c>
      <c r="Q27" s="3" t="s">
        <v>2855</v>
      </c>
      <c r="R27" s="62">
        <v>235</v>
      </c>
      <c r="S27" s="66">
        <v>5.4285054285054285E-2</v>
      </c>
      <c r="T27" s="3" t="s">
        <v>2856</v>
      </c>
      <c r="U27" s="62">
        <v>182</v>
      </c>
      <c r="V27" s="66">
        <v>4.2042042042042045E-2</v>
      </c>
      <c r="W27" s="3" t="s">
        <v>2857</v>
      </c>
      <c r="X27" s="62">
        <v>156</v>
      </c>
      <c r="Y27" s="66">
        <v>3.6036036036036036E-2</v>
      </c>
      <c r="Z27" s="3" t="s">
        <v>2858</v>
      </c>
      <c r="AA27" s="62">
        <v>128</v>
      </c>
      <c r="AB27" s="66">
        <v>2.9568029568029567E-2</v>
      </c>
      <c r="AC27" s="3" t="s">
        <v>2859</v>
      </c>
      <c r="AD27" s="62">
        <v>121</v>
      </c>
      <c r="AE27" s="66">
        <v>2.7951027951027951E-2</v>
      </c>
      <c r="AF27" s="3" t="s">
        <v>1654</v>
      </c>
      <c r="AG27" s="62">
        <v>100</v>
      </c>
      <c r="AH27" s="66">
        <v>2.3100023100023102E-2</v>
      </c>
    </row>
    <row r="28" spans="1:34" x14ac:dyDescent="0.25">
      <c r="A28" s="2" t="s">
        <v>871</v>
      </c>
      <c r="B28" s="2">
        <v>14496</v>
      </c>
      <c r="C28" s="3" t="s">
        <v>1596</v>
      </c>
      <c r="D28" s="2" t="s">
        <v>1520</v>
      </c>
      <c r="E28" s="3" t="s">
        <v>2839</v>
      </c>
      <c r="F28" s="62">
        <v>2447</v>
      </c>
      <c r="G28" s="66">
        <v>0.32670226969292387</v>
      </c>
      <c r="H28" s="3" t="s">
        <v>2836</v>
      </c>
      <c r="I28" s="62">
        <v>2257</v>
      </c>
      <c r="J28" s="66">
        <v>0.3013351134846462</v>
      </c>
      <c r="K28" s="3" t="s">
        <v>2860</v>
      </c>
      <c r="L28" s="62">
        <v>448</v>
      </c>
      <c r="M28" s="66">
        <v>5.9813084112149535E-2</v>
      </c>
      <c r="N28" s="3" t="s">
        <v>2861</v>
      </c>
      <c r="O28" s="62">
        <v>340</v>
      </c>
      <c r="P28" s="66">
        <v>4.5393858477970631E-2</v>
      </c>
      <c r="Q28" s="3" t="s">
        <v>2862</v>
      </c>
      <c r="R28" s="62">
        <v>191</v>
      </c>
      <c r="S28" s="66">
        <v>2.5500667556742324E-2</v>
      </c>
      <c r="T28" s="3" t="s">
        <v>2863</v>
      </c>
      <c r="U28" s="62">
        <v>189</v>
      </c>
      <c r="V28" s="66">
        <v>2.5233644859813085E-2</v>
      </c>
      <c r="W28" s="3" t="s">
        <v>1601</v>
      </c>
      <c r="X28" s="62">
        <v>158</v>
      </c>
      <c r="Y28" s="66">
        <v>2.109479305740988E-2</v>
      </c>
      <c r="Z28" s="3" t="s">
        <v>2864</v>
      </c>
      <c r="AA28" s="62">
        <v>154</v>
      </c>
      <c r="AB28" s="66">
        <v>2.0560747663551402E-2</v>
      </c>
      <c r="AC28" s="3" t="s">
        <v>1654</v>
      </c>
      <c r="AD28" s="62">
        <v>115</v>
      </c>
      <c r="AE28" s="66">
        <v>1.5353805073431242E-2</v>
      </c>
      <c r="AF28" s="3" t="s">
        <v>2865</v>
      </c>
      <c r="AG28" s="62">
        <v>96</v>
      </c>
      <c r="AH28" s="66">
        <v>1.2817089452603471E-2</v>
      </c>
    </row>
    <row r="29" spans="1:34" x14ac:dyDescent="0.25">
      <c r="A29" s="2" t="s">
        <v>737</v>
      </c>
      <c r="B29" s="2">
        <v>73</v>
      </c>
      <c r="C29" s="3" t="s">
        <v>1533</v>
      </c>
      <c r="D29" s="2" t="s">
        <v>1520</v>
      </c>
      <c r="E29" s="3" t="s">
        <v>1601</v>
      </c>
      <c r="F29" s="62">
        <v>1014</v>
      </c>
      <c r="G29" s="66">
        <v>0.26968085106382977</v>
      </c>
      <c r="H29" s="3" t="s">
        <v>2748</v>
      </c>
      <c r="I29" s="62">
        <v>488</v>
      </c>
      <c r="J29" s="66">
        <v>0.12978723404255318</v>
      </c>
      <c r="K29" s="3" t="s">
        <v>1531</v>
      </c>
      <c r="L29" s="62">
        <v>432</v>
      </c>
      <c r="M29" s="66">
        <v>0.1148936170212766</v>
      </c>
      <c r="N29" s="3" t="s">
        <v>2747</v>
      </c>
      <c r="O29" s="62">
        <v>209</v>
      </c>
      <c r="P29" s="66">
        <v>5.558510638297872E-2</v>
      </c>
      <c r="Q29" s="3" t="s">
        <v>2839</v>
      </c>
      <c r="R29" s="62">
        <v>173</v>
      </c>
      <c r="S29" s="66">
        <v>4.6010638297872337E-2</v>
      </c>
      <c r="T29" s="3" t="s">
        <v>2866</v>
      </c>
      <c r="U29" s="62">
        <v>166</v>
      </c>
      <c r="V29" s="66">
        <v>4.4148936170212767E-2</v>
      </c>
      <c r="W29" s="3" t="s">
        <v>2867</v>
      </c>
      <c r="X29" s="62">
        <v>155</v>
      </c>
      <c r="Y29" s="66">
        <v>4.1223404255319146E-2</v>
      </c>
      <c r="Z29" s="3" t="s">
        <v>2868</v>
      </c>
      <c r="AA29" s="62">
        <v>143</v>
      </c>
      <c r="AB29" s="66">
        <v>3.8031914893617021E-2</v>
      </c>
      <c r="AC29" s="3" t="s">
        <v>2864</v>
      </c>
      <c r="AD29" s="62">
        <v>131</v>
      </c>
      <c r="AE29" s="66">
        <v>3.4840425531914895E-2</v>
      </c>
      <c r="AF29" s="3" t="s">
        <v>2869</v>
      </c>
      <c r="AG29" s="62">
        <v>119</v>
      </c>
      <c r="AH29" s="66">
        <v>3.1648936170212763E-2</v>
      </c>
    </row>
    <row r="30" spans="1:34" x14ac:dyDescent="0.25">
      <c r="A30" s="2" t="s">
        <v>738</v>
      </c>
      <c r="B30" s="2">
        <v>77</v>
      </c>
      <c r="C30" s="3" t="s">
        <v>1604</v>
      </c>
      <c r="D30" s="2" t="s">
        <v>1520</v>
      </c>
      <c r="E30" s="3" t="s">
        <v>1603</v>
      </c>
      <c r="F30" s="62">
        <v>2456</v>
      </c>
      <c r="G30" s="66">
        <v>0.40189821633120604</v>
      </c>
      <c r="H30" s="3" t="s">
        <v>2757</v>
      </c>
      <c r="I30" s="62">
        <v>1255</v>
      </c>
      <c r="J30" s="66">
        <v>0.20536737031582392</v>
      </c>
      <c r="K30" s="3" t="s">
        <v>2831</v>
      </c>
      <c r="L30" s="62">
        <v>569</v>
      </c>
      <c r="M30" s="66">
        <v>9.3110783832433319E-2</v>
      </c>
      <c r="N30" s="3" t="s">
        <v>1539</v>
      </c>
      <c r="O30" s="62">
        <v>481</v>
      </c>
      <c r="P30" s="66">
        <v>7.871052200949108E-2</v>
      </c>
      <c r="Q30" s="3" t="s">
        <v>2825</v>
      </c>
      <c r="R30" s="62">
        <v>154</v>
      </c>
      <c r="S30" s="66">
        <v>2.5200458190148912E-2</v>
      </c>
      <c r="T30" s="3" t="s">
        <v>2758</v>
      </c>
      <c r="U30" s="62">
        <v>151</v>
      </c>
      <c r="V30" s="66">
        <v>2.4709540173457698E-2</v>
      </c>
      <c r="W30" s="3" t="s">
        <v>2870</v>
      </c>
      <c r="X30" s="62">
        <v>144</v>
      </c>
      <c r="Y30" s="66">
        <v>2.3564064801178203E-2</v>
      </c>
      <c r="Z30" s="3" t="s">
        <v>1545</v>
      </c>
      <c r="AA30" s="62">
        <v>136</v>
      </c>
      <c r="AB30" s="66">
        <v>2.2254950090001637E-2</v>
      </c>
      <c r="AC30" s="3" t="s">
        <v>1583</v>
      </c>
      <c r="AD30" s="62">
        <v>62</v>
      </c>
      <c r="AE30" s="66">
        <v>1.0145639011618393E-2</v>
      </c>
      <c r="AF30" s="3" t="s">
        <v>2759</v>
      </c>
      <c r="AG30" s="62">
        <v>59</v>
      </c>
      <c r="AH30" s="66">
        <v>9.6547209949271809E-3</v>
      </c>
    </row>
    <row r="31" spans="1:34" x14ac:dyDescent="0.25">
      <c r="A31" s="2" t="s">
        <v>875</v>
      </c>
      <c r="B31" s="2">
        <v>6546</v>
      </c>
      <c r="C31" s="3" t="s">
        <v>1524</v>
      </c>
      <c r="D31" s="2" t="s">
        <v>1538</v>
      </c>
      <c r="E31" s="3" t="s">
        <v>1712</v>
      </c>
      <c r="F31" s="62">
        <v>1381</v>
      </c>
      <c r="G31" s="66">
        <v>6.6731094467262622E-2</v>
      </c>
      <c r="H31" s="3" t="s">
        <v>2871</v>
      </c>
      <c r="I31" s="62">
        <v>1353</v>
      </c>
      <c r="J31" s="66">
        <v>6.5378110654747523E-2</v>
      </c>
      <c r="K31" s="3" t="s">
        <v>2872</v>
      </c>
      <c r="L31" s="62">
        <v>1258</v>
      </c>
      <c r="M31" s="66">
        <v>6.0787629862285579E-2</v>
      </c>
      <c r="N31" s="3" t="s">
        <v>2873</v>
      </c>
      <c r="O31" s="62">
        <v>922</v>
      </c>
      <c r="P31" s="66">
        <v>4.4551824112104371E-2</v>
      </c>
      <c r="Q31" s="3" t="s">
        <v>2874</v>
      </c>
      <c r="R31" s="62">
        <v>855</v>
      </c>
      <c r="S31" s="66">
        <v>4.1314327132157526E-2</v>
      </c>
      <c r="T31" s="3" t="s">
        <v>2875</v>
      </c>
      <c r="U31" s="62">
        <v>722</v>
      </c>
      <c r="V31" s="66">
        <v>3.4887654022710803E-2</v>
      </c>
      <c r="W31" s="3" t="s">
        <v>2876</v>
      </c>
      <c r="X31" s="62">
        <v>536</v>
      </c>
      <c r="Y31" s="66">
        <v>2.5899975839574776E-2</v>
      </c>
      <c r="Z31" s="3" t="s">
        <v>2877</v>
      </c>
      <c r="AA31" s="62">
        <v>527</v>
      </c>
      <c r="AB31" s="66">
        <v>2.5465088185552067E-2</v>
      </c>
      <c r="AC31" s="3" t="s">
        <v>2878</v>
      </c>
      <c r="AD31" s="62">
        <v>498</v>
      </c>
      <c r="AE31" s="66">
        <v>2.4063783522589997E-2</v>
      </c>
      <c r="AF31" s="3" t="s">
        <v>2879</v>
      </c>
      <c r="AG31" s="62">
        <v>430</v>
      </c>
      <c r="AH31" s="66">
        <v>2.0777965692196181E-2</v>
      </c>
    </row>
    <row r="32" spans="1:34" x14ac:dyDescent="0.25">
      <c r="A32" s="2" t="s">
        <v>740</v>
      </c>
      <c r="B32" s="2">
        <v>83</v>
      </c>
      <c r="C32" s="3" t="s">
        <v>1609</v>
      </c>
      <c r="D32" s="2" t="s">
        <v>1520</v>
      </c>
      <c r="E32" s="3" t="s">
        <v>1608</v>
      </c>
      <c r="F32" s="62">
        <v>4710</v>
      </c>
      <c r="G32" s="66">
        <v>0.44874237804878048</v>
      </c>
      <c r="H32" s="3" t="s">
        <v>1673</v>
      </c>
      <c r="I32" s="62">
        <v>1431</v>
      </c>
      <c r="J32" s="66">
        <v>0.1363376524390244</v>
      </c>
      <c r="K32" s="3" t="s">
        <v>1719</v>
      </c>
      <c r="L32" s="62">
        <v>1298</v>
      </c>
      <c r="M32" s="66">
        <v>0.12366615853658537</v>
      </c>
      <c r="N32" s="3" t="s">
        <v>2880</v>
      </c>
      <c r="O32" s="62">
        <v>926</v>
      </c>
      <c r="P32" s="66">
        <v>8.8224085365853661E-2</v>
      </c>
      <c r="Q32" s="3" t="s">
        <v>2881</v>
      </c>
      <c r="R32" s="62">
        <v>811</v>
      </c>
      <c r="S32" s="66">
        <v>7.7267530487804881E-2</v>
      </c>
      <c r="T32" s="3" t="s">
        <v>2882</v>
      </c>
      <c r="U32" s="62">
        <v>301</v>
      </c>
      <c r="V32" s="66">
        <v>2.8677591463414635E-2</v>
      </c>
      <c r="W32" s="3" t="s">
        <v>2883</v>
      </c>
      <c r="X32" s="62">
        <v>107</v>
      </c>
      <c r="Y32" s="66">
        <v>1.0194359756097561E-2</v>
      </c>
      <c r="Z32" s="3" t="s">
        <v>2884</v>
      </c>
      <c r="AA32" s="62">
        <v>65</v>
      </c>
      <c r="AB32" s="66">
        <v>6.1928353658536588E-3</v>
      </c>
      <c r="AC32" s="3" t="s">
        <v>2885</v>
      </c>
      <c r="AD32" s="62">
        <v>57</v>
      </c>
      <c r="AE32" s="66">
        <v>5.4306402439024386E-3</v>
      </c>
      <c r="AF32" s="3" t="s">
        <v>2886</v>
      </c>
      <c r="AG32" s="62">
        <v>45</v>
      </c>
      <c r="AH32" s="66">
        <v>4.2873475609756101E-3</v>
      </c>
    </row>
    <row r="33" spans="1:34" x14ac:dyDescent="0.25">
      <c r="A33" s="2" t="s">
        <v>741</v>
      </c>
      <c r="B33" s="2">
        <v>85</v>
      </c>
      <c r="C33" s="3" t="s">
        <v>1612</v>
      </c>
      <c r="D33" s="2" t="s">
        <v>1520</v>
      </c>
      <c r="E33" s="3" t="s">
        <v>2883</v>
      </c>
      <c r="F33" s="62">
        <v>8301</v>
      </c>
      <c r="G33" s="66">
        <v>0.46286383405821346</v>
      </c>
      <c r="H33" s="3" t="s">
        <v>2886</v>
      </c>
      <c r="I33" s="62">
        <v>2201</v>
      </c>
      <c r="J33" s="66">
        <v>0.12272777963644474</v>
      </c>
      <c r="K33" s="3" t="s">
        <v>2877</v>
      </c>
      <c r="L33" s="62">
        <v>1257</v>
      </c>
      <c r="M33" s="66">
        <v>7.0090331214452989E-2</v>
      </c>
      <c r="N33" s="3" t="s">
        <v>2887</v>
      </c>
      <c r="O33" s="62">
        <v>1173</v>
      </c>
      <c r="P33" s="66">
        <v>6.5406490465038478E-2</v>
      </c>
      <c r="Q33" s="3" t="s">
        <v>2888</v>
      </c>
      <c r="R33" s="62">
        <v>586</v>
      </c>
      <c r="S33" s="66">
        <v>3.2675365228058438E-2</v>
      </c>
      <c r="T33" s="3" t="s">
        <v>2889</v>
      </c>
      <c r="U33" s="62">
        <v>498</v>
      </c>
      <c r="V33" s="66">
        <v>2.776848444295751E-2</v>
      </c>
      <c r="W33" s="3" t="s">
        <v>2834</v>
      </c>
      <c r="X33" s="62">
        <v>481</v>
      </c>
      <c r="Y33" s="66">
        <v>2.6820564291290285E-2</v>
      </c>
      <c r="Z33" s="3" t="s">
        <v>2890</v>
      </c>
      <c r="AA33" s="62">
        <v>336</v>
      </c>
      <c r="AB33" s="66">
        <v>1.873536299765808E-2</v>
      </c>
      <c r="AC33" s="3" t="s">
        <v>2871</v>
      </c>
      <c r="AD33" s="62">
        <v>335</v>
      </c>
      <c r="AE33" s="66">
        <v>1.8679602988736478E-2</v>
      </c>
      <c r="AF33" s="3" t="s">
        <v>2891</v>
      </c>
      <c r="AG33" s="62">
        <v>335</v>
      </c>
      <c r="AH33" s="66">
        <v>1.8679602988736478E-2</v>
      </c>
    </row>
    <row r="34" spans="1:34" x14ac:dyDescent="0.25">
      <c r="A34" s="2" t="s">
        <v>742</v>
      </c>
      <c r="B34" s="2">
        <v>133</v>
      </c>
      <c r="C34" s="3" t="s">
        <v>1596</v>
      </c>
      <c r="D34" s="2" t="s">
        <v>1520</v>
      </c>
      <c r="E34" s="3" t="s">
        <v>1614</v>
      </c>
      <c r="F34" s="62">
        <v>1397</v>
      </c>
      <c r="G34" s="66">
        <v>0.46535642904730179</v>
      </c>
      <c r="H34" s="3" t="s">
        <v>2892</v>
      </c>
      <c r="I34" s="62">
        <v>549</v>
      </c>
      <c r="J34" s="66">
        <v>0.18287808127914723</v>
      </c>
      <c r="K34" s="3" t="s">
        <v>2893</v>
      </c>
      <c r="L34" s="62">
        <v>183</v>
      </c>
      <c r="M34" s="66">
        <v>6.0959360426382413E-2</v>
      </c>
      <c r="N34" s="3" t="s">
        <v>1654</v>
      </c>
      <c r="O34" s="62">
        <v>97</v>
      </c>
      <c r="P34" s="66">
        <v>3.2311792138574283E-2</v>
      </c>
      <c r="Q34" s="3" t="s">
        <v>1767</v>
      </c>
      <c r="R34" s="62">
        <v>89</v>
      </c>
      <c r="S34" s="66">
        <v>2.9646902065289808E-2</v>
      </c>
      <c r="T34" s="3" t="s">
        <v>2894</v>
      </c>
      <c r="U34" s="62">
        <v>61</v>
      </c>
      <c r="V34" s="66">
        <v>2.0319786808794139E-2</v>
      </c>
      <c r="W34" s="3" t="s">
        <v>2806</v>
      </c>
      <c r="X34" s="62">
        <v>60</v>
      </c>
      <c r="Y34" s="66">
        <v>1.9986675549633577E-2</v>
      </c>
      <c r="Z34" s="3" t="s">
        <v>2895</v>
      </c>
      <c r="AA34" s="62">
        <v>60</v>
      </c>
      <c r="AB34" s="66">
        <v>1.9986675549633577E-2</v>
      </c>
      <c r="AC34" s="3" t="s">
        <v>2860</v>
      </c>
      <c r="AD34" s="62">
        <v>39</v>
      </c>
      <c r="AE34" s="66">
        <v>1.2991339107261825E-2</v>
      </c>
      <c r="AF34" s="3" t="s">
        <v>2896</v>
      </c>
      <c r="AG34" s="62">
        <v>28</v>
      </c>
      <c r="AH34" s="66">
        <v>9.3271152564956689E-3</v>
      </c>
    </row>
    <row r="35" spans="1:34" x14ac:dyDescent="0.25">
      <c r="A35" s="2" t="s">
        <v>743</v>
      </c>
      <c r="B35" s="2">
        <v>88</v>
      </c>
      <c r="C35" s="3" t="s">
        <v>1573</v>
      </c>
      <c r="D35" s="2" t="s">
        <v>1553</v>
      </c>
      <c r="E35" s="3" t="s">
        <v>2897</v>
      </c>
      <c r="F35" s="62">
        <v>387</v>
      </c>
      <c r="G35" s="66">
        <v>0.33535528596187175</v>
      </c>
      <c r="H35" s="3" t="s">
        <v>2898</v>
      </c>
      <c r="I35" s="62">
        <v>258</v>
      </c>
      <c r="J35" s="66">
        <v>0.22357019064124783</v>
      </c>
      <c r="K35" s="3" t="s">
        <v>1616</v>
      </c>
      <c r="L35" s="62">
        <v>199</v>
      </c>
      <c r="M35" s="66">
        <v>0.17244367417677642</v>
      </c>
      <c r="N35" s="3" t="s">
        <v>2899</v>
      </c>
      <c r="O35" s="62">
        <v>100</v>
      </c>
      <c r="P35" s="66">
        <v>8.6655112651646451E-2</v>
      </c>
      <c r="Q35" s="3" t="s">
        <v>2900</v>
      </c>
      <c r="R35" s="62">
        <v>53</v>
      </c>
      <c r="S35" s="66">
        <v>4.5927209705372618E-2</v>
      </c>
      <c r="T35" s="3" t="s">
        <v>687</v>
      </c>
      <c r="U35" s="62" t="s">
        <v>687</v>
      </c>
      <c r="V35" s="66" t="s">
        <v>687</v>
      </c>
      <c r="W35" s="3" t="s">
        <v>687</v>
      </c>
      <c r="X35" s="62" t="s">
        <v>687</v>
      </c>
      <c r="Y35" s="66" t="s">
        <v>687</v>
      </c>
      <c r="Z35" s="3" t="s">
        <v>687</v>
      </c>
      <c r="AA35" s="62" t="s">
        <v>687</v>
      </c>
      <c r="AB35" s="66" t="s">
        <v>687</v>
      </c>
      <c r="AC35" s="3" t="s">
        <v>687</v>
      </c>
      <c r="AD35" s="62" t="s">
        <v>687</v>
      </c>
      <c r="AE35" s="66" t="s">
        <v>687</v>
      </c>
      <c r="AF35" s="3" t="s">
        <v>687</v>
      </c>
      <c r="AG35" s="62" t="s">
        <v>687</v>
      </c>
      <c r="AH35" s="66" t="s">
        <v>687</v>
      </c>
    </row>
    <row r="36" spans="1:34" x14ac:dyDescent="0.25">
      <c r="A36" s="2" t="s">
        <v>744</v>
      </c>
      <c r="B36" s="2">
        <v>89</v>
      </c>
      <c r="C36" s="3" t="s">
        <v>1573</v>
      </c>
      <c r="D36" s="2" t="s">
        <v>1565</v>
      </c>
      <c r="E36" s="3" t="s">
        <v>2807</v>
      </c>
      <c r="F36" s="62">
        <v>29</v>
      </c>
      <c r="G36" s="66">
        <v>2.6851851851851852E-2</v>
      </c>
      <c r="H36" s="3" t="s">
        <v>687</v>
      </c>
      <c r="I36" s="62" t="s">
        <v>687</v>
      </c>
      <c r="J36" s="66" t="s">
        <v>687</v>
      </c>
      <c r="K36" s="3" t="s">
        <v>687</v>
      </c>
      <c r="L36" s="62" t="s">
        <v>687</v>
      </c>
      <c r="M36" s="66" t="s">
        <v>687</v>
      </c>
      <c r="N36" s="3" t="s">
        <v>687</v>
      </c>
      <c r="O36" s="62" t="s">
        <v>687</v>
      </c>
      <c r="P36" s="66" t="s">
        <v>687</v>
      </c>
      <c r="Q36" s="3" t="s">
        <v>687</v>
      </c>
      <c r="R36" s="62" t="s">
        <v>687</v>
      </c>
      <c r="S36" s="66" t="s">
        <v>687</v>
      </c>
      <c r="T36" s="3" t="s">
        <v>687</v>
      </c>
      <c r="U36" s="62" t="s">
        <v>687</v>
      </c>
      <c r="V36" s="66" t="s">
        <v>687</v>
      </c>
      <c r="W36" s="3" t="s">
        <v>687</v>
      </c>
      <c r="X36" s="62" t="s">
        <v>687</v>
      </c>
      <c r="Y36" s="66" t="s">
        <v>687</v>
      </c>
      <c r="Z36" s="3" t="s">
        <v>687</v>
      </c>
      <c r="AA36" s="62" t="s">
        <v>687</v>
      </c>
      <c r="AB36" s="66" t="s">
        <v>687</v>
      </c>
      <c r="AC36" s="3" t="s">
        <v>687</v>
      </c>
      <c r="AD36" s="62" t="s">
        <v>687</v>
      </c>
      <c r="AE36" s="66" t="s">
        <v>687</v>
      </c>
      <c r="AF36" s="3" t="s">
        <v>687</v>
      </c>
      <c r="AG36" s="62" t="s">
        <v>687</v>
      </c>
      <c r="AH36" s="66" t="s">
        <v>687</v>
      </c>
    </row>
    <row r="37" spans="1:34" x14ac:dyDescent="0.25">
      <c r="A37" s="2" t="s">
        <v>745</v>
      </c>
      <c r="B37" s="2">
        <v>91</v>
      </c>
      <c r="C37" s="3" t="s">
        <v>1573</v>
      </c>
      <c r="D37" s="2" t="s">
        <v>1560</v>
      </c>
      <c r="E37" s="3" t="s">
        <v>1561</v>
      </c>
      <c r="F37" s="62">
        <v>4477</v>
      </c>
      <c r="G37" s="66">
        <v>9.2749119535943655E-2</v>
      </c>
      <c r="H37" s="3" t="s">
        <v>2809</v>
      </c>
      <c r="I37" s="62">
        <v>2297</v>
      </c>
      <c r="J37" s="66">
        <v>4.7586492645535529E-2</v>
      </c>
      <c r="K37" s="3" t="s">
        <v>2810</v>
      </c>
      <c r="L37" s="62">
        <v>1683</v>
      </c>
      <c r="M37" s="66">
        <v>3.4866376631448107E-2</v>
      </c>
      <c r="N37" s="3" t="s">
        <v>2807</v>
      </c>
      <c r="O37" s="62">
        <v>1425</v>
      </c>
      <c r="P37" s="66">
        <v>2.952144188937228E-2</v>
      </c>
      <c r="Q37" s="3" t="s">
        <v>1639</v>
      </c>
      <c r="R37" s="62">
        <v>1272</v>
      </c>
      <c r="S37" s="66">
        <v>2.6351771286513361E-2</v>
      </c>
      <c r="T37" s="3" t="s">
        <v>2815</v>
      </c>
      <c r="U37" s="62">
        <v>1219</v>
      </c>
      <c r="V37" s="66">
        <v>2.5253780816241973E-2</v>
      </c>
      <c r="W37" s="3" t="s">
        <v>2812</v>
      </c>
      <c r="X37" s="62">
        <v>1211</v>
      </c>
      <c r="Y37" s="66">
        <v>2.5088046405634969E-2</v>
      </c>
      <c r="Z37" s="3" t="s">
        <v>2813</v>
      </c>
      <c r="AA37" s="62">
        <v>1210</v>
      </c>
      <c r="AB37" s="66">
        <v>2.5067329604309095E-2</v>
      </c>
      <c r="AC37" s="3" t="s">
        <v>2814</v>
      </c>
      <c r="AD37" s="62">
        <v>1159</v>
      </c>
      <c r="AE37" s="66">
        <v>2.4010772736689456E-2</v>
      </c>
      <c r="AF37" s="3" t="s">
        <v>1750</v>
      </c>
      <c r="AG37" s="62">
        <v>948</v>
      </c>
      <c r="AH37" s="66">
        <v>1.9639527656929771E-2</v>
      </c>
    </row>
    <row r="38" spans="1:34" x14ac:dyDescent="0.25">
      <c r="A38" s="2" t="s">
        <v>1020</v>
      </c>
      <c r="B38" s="2">
        <v>3111</v>
      </c>
      <c r="C38" s="3" t="s">
        <v>1612</v>
      </c>
      <c r="D38" s="2" t="s">
        <v>1520</v>
      </c>
      <c r="E38" s="3" t="s">
        <v>2814</v>
      </c>
      <c r="F38" s="62">
        <v>1457</v>
      </c>
      <c r="G38" s="66">
        <v>0.17147228433564787</v>
      </c>
      <c r="H38" s="3" t="s">
        <v>2901</v>
      </c>
      <c r="I38" s="62">
        <v>1153</v>
      </c>
      <c r="J38" s="66">
        <v>0.13569495115923266</v>
      </c>
      <c r="K38" s="3" t="s">
        <v>2902</v>
      </c>
      <c r="L38" s="62">
        <v>1052</v>
      </c>
      <c r="M38" s="66">
        <v>0.12380840296575261</v>
      </c>
      <c r="N38" s="3" t="s">
        <v>2903</v>
      </c>
      <c r="O38" s="62">
        <v>789</v>
      </c>
      <c r="P38" s="66">
        <v>9.2856302224314458E-2</v>
      </c>
      <c r="Q38" s="3" t="s">
        <v>2815</v>
      </c>
      <c r="R38" s="62">
        <v>672</v>
      </c>
      <c r="S38" s="66">
        <v>7.9086736495233609E-2</v>
      </c>
      <c r="T38" s="3" t="s">
        <v>2904</v>
      </c>
      <c r="U38" s="62">
        <v>410</v>
      </c>
      <c r="V38" s="66">
        <v>4.825232434977051E-2</v>
      </c>
      <c r="W38" s="3" t="s">
        <v>2809</v>
      </c>
      <c r="X38" s="62">
        <v>389</v>
      </c>
      <c r="Y38" s="66">
        <v>4.5780863834294458E-2</v>
      </c>
      <c r="Z38" s="3" t="s">
        <v>2812</v>
      </c>
      <c r="AA38" s="62">
        <v>334</v>
      </c>
      <c r="AB38" s="66">
        <v>3.9307991055666708E-2</v>
      </c>
      <c r="AC38" s="3" t="s">
        <v>2807</v>
      </c>
      <c r="AD38" s="62">
        <v>225</v>
      </c>
      <c r="AE38" s="66">
        <v>2.6479934094386252E-2</v>
      </c>
      <c r="AF38" s="3" t="s">
        <v>2879</v>
      </c>
      <c r="AG38" s="62">
        <v>188</v>
      </c>
      <c r="AH38" s="66">
        <v>2.2125456043309403E-2</v>
      </c>
    </row>
    <row r="39" spans="1:34" x14ac:dyDescent="0.25">
      <c r="A39" s="2" t="s">
        <v>747</v>
      </c>
      <c r="B39" s="2">
        <v>6547</v>
      </c>
      <c r="C39" s="3" t="s">
        <v>1626</v>
      </c>
      <c r="D39" s="2" t="s">
        <v>1520</v>
      </c>
      <c r="E39" s="3" t="s">
        <v>1539</v>
      </c>
      <c r="F39" s="62">
        <v>3664</v>
      </c>
      <c r="G39" s="66">
        <v>0.41509006457460068</v>
      </c>
      <c r="H39" s="3" t="s">
        <v>2757</v>
      </c>
      <c r="I39" s="62">
        <v>1210</v>
      </c>
      <c r="J39" s="66">
        <v>0.13707941542993091</v>
      </c>
      <c r="K39" s="3" t="s">
        <v>2758</v>
      </c>
      <c r="L39" s="62">
        <v>598</v>
      </c>
      <c r="M39" s="66">
        <v>6.774668630338733E-2</v>
      </c>
      <c r="N39" s="3" t="s">
        <v>2759</v>
      </c>
      <c r="O39" s="62">
        <v>431</v>
      </c>
      <c r="P39" s="66">
        <v>4.8827461198595219E-2</v>
      </c>
      <c r="Q39" s="3" t="s">
        <v>1603</v>
      </c>
      <c r="R39" s="62">
        <v>343</v>
      </c>
      <c r="S39" s="66">
        <v>3.8858049167327519E-2</v>
      </c>
      <c r="T39" s="3" t="s">
        <v>2760</v>
      </c>
      <c r="U39" s="62">
        <v>318</v>
      </c>
      <c r="V39" s="66">
        <v>3.6025829840262827E-2</v>
      </c>
      <c r="W39" s="3" t="s">
        <v>1545</v>
      </c>
      <c r="X39" s="62">
        <v>299</v>
      </c>
      <c r="Y39" s="66">
        <v>3.3873343151693665E-2</v>
      </c>
      <c r="Z39" s="3" t="s">
        <v>1714</v>
      </c>
      <c r="AA39" s="62">
        <v>294</v>
      </c>
      <c r="AB39" s="66">
        <v>3.3306899286280729E-2</v>
      </c>
      <c r="AC39" s="3" t="s">
        <v>2905</v>
      </c>
      <c r="AD39" s="62">
        <v>248</v>
      </c>
      <c r="AE39" s="66">
        <v>2.8095615724481705E-2</v>
      </c>
      <c r="AF39" s="3" t="s">
        <v>2764</v>
      </c>
      <c r="AG39" s="62">
        <v>204</v>
      </c>
      <c r="AH39" s="66">
        <v>2.3110909708847854E-2</v>
      </c>
    </row>
    <row r="40" spans="1:34" x14ac:dyDescent="0.25">
      <c r="A40" s="2" t="s">
        <v>748</v>
      </c>
      <c r="B40" s="2">
        <v>3110</v>
      </c>
      <c r="C40" s="3" t="s">
        <v>1629</v>
      </c>
      <c r="D40" s="2" t="s">
        <v>1520</v>
      </c>
      <c r="E40" s="3" t="s">
        <v>2806</v>
      </c>
      <c r="F40" s="62">
        <v>3810</v>
      </c>
      <c r="G40" s="66">
        <v>0.42220744680851063</v>
      </c>
      <c r="H40" s="3" t="s">
        <v>2793</v>
      </c>
      <c r="I40" s="62">
        <v>757</v>
      </c>
      <c r="J40" s="66">
        <v>8.3887411347517732E-2</v>
      </c>
      <c r="K40" s="3" t="s">
        <v>2906</v>
      </c>
      <c r="L40" s="62">
        <v>741</v>
      </c>
      <c r="M40" s="66">
        <v>8.2114361702127658E-2</v>
      </c>
      <c r="N40" s="3" t="s">
        <v>1654</v>
      </c>
      <c r="O40" s="62">
        <v>391</v>
      </c>
      <c r="P40" s="66">
        <v>4.332890070921986E-2</v>
      </c>
      <c r="Q40" s="3" t="s">
        <v>1614</v>
      </c>
      <c r="R40" s="62">
        <v>382</v>
      </c>
      <c r="S40" s="66">
        <v>4.2331560283687945E-2</v>
      </c>
      <c r="T40" s="3" t="s">
        <v>2907</v>
      </c>
      <c r="U40" s="62">
        <v>265</v>
      </c>
      <c r="V40" s="66">
        <v>2.9366134751773049E-2</v>
      </c>
      <c r="W40" s="3" t="s">
        <v>2908</v>
      </c>
      <c r="X40" s="62">
        <v>170</v>
      </c>
      <c r="Y40" s="66">
        <v>1.8838652482269503E-2</v>
      </c>
      <c r="Z40" s="3" t="s">
        <v>2837</v>
      </c>
      <c r="AA40" s="62">
        <v>144</v>
      </c>
      <c r="AB40" s="66">
        <v>1.5957446808510637E-2</v>
      </c>
      <c r="AC40" s="3" t="s">
        <v>2895</v>
      </c>
      <c r="AD40" s="62">
        <v>115</v>
      </c>
      <c r="AE40" s="66">
        <v>1.2743794326241134E-2</v>
      </c>
      <c r="AF40" s="3" t="s">
        <v>1767</v>
      </c>
      <c r="AG40" s="62">
        <v>112</v>
      </c>
      <c r="AH40" s="66">
        <v>1.2411347517730497E-2</v>
      </c>
    </row>
    <row r="41" spans="1:34" x14ac:dyDescent="0.25">
      <c r="A41" s="2" t="s">
        <v>749</v>
      </c>
      <c r="B41" s="2">
        <v>97</v>
      </c>
      <c r="C41" s="3" t="s">
        <v>1633</v>
      </c>
      <c r="D41" s="2" t="s">
        <v>1553</v>
      </c>
      <c r="E41" s="3" t="s">
        <v>1632</v>
      </c>
      <c r="F41" s="62">
        <v>2059</v>
      </c>
      <c r="G41" s="66">
        <v>0.20600300150075038</v>
      </c>
      <c r="H41" s="3" t="s">
        <v>2909</v>
      </c>
      <c r="I41" s="62">
        <v>1147</v>
      </c>
      <c r="J41" s="66">
        <v>0.11475737868934467</v>
      </c>
      <c r="K41" s="3" t="s">
        <v>2910</v>
      </c>
      <c r="L41" s="62">
        <v>840</v>
      </c>
      <c r="M41" s="66">
        <v>8.4042021010505258E-2</v>
      </c>
      <c r="N41" s="3" t="s">
        <v>2911</v>
      </c>
      <c r="O41" s="62">
        <v>686</v>
      </c>
      <c r="P41" s="66">
        <v>6.8634317158579289E-2</v>
      </c>
      <c r="Q41" s="3" t="s">
        <v>2912</v>
      </c>
      <c r="R41" s="62">
        <v>524</v>
      </c>
      <c r="S41" s="66">
        <v>5.2426213106553279E-2</v>
      </c>
      <c r="T41" s="3" t="s">
        <v>2913</v>
      </c>
      <c r="U41" s="62">
        <v>489</v>
      </c>
      <c r="V41" s="66">
        <v>4.8924462231115559E-2</v>
      </c>
      <c r="W41" s="3" t="s">
        <v>2914</v>
      </c>
      <c r="X41" s="62">
        <v>424</v>
      </c>
      <c r="Y41" s="66">
        <v>4.2421210605302649E-2</v>
      </c>
      <c r="Z41" s="3" t="s">
        <v>2908</v>
      </c>
      <c r="AA41" s="62">
        <v>346</v>
      </c>
      <c r="AB41" s="66">
        <v>3.4617308654327161E-2</v>
      </c>
      <c r="AC41" s="3" t="s">
        <v>2915</v>
      </c>
      <c r="AD41" s="62">
        <v>320</v>
      </c>
      <c r="AE41" s="66">
        <v>3.2016008004001999E-2</v>
      </c>
      <c r="AF41" s="3" t="s">
        <v>2916</v>
      </c>
      <c r="AG41" s="62">
        <v>310</v>
      </c>
      <c r="AH41" s="66">
        <v>3.1015507753876938E-2</v>
      </c>
    </row>
    <row r="42" spans="1:34" x14ac:dyDescent="0.25">
      <c r="A42" s="2" t="s">
        <v>1022</v>
      </c>
      <c r="B42" s="2">
        <v>99</v>
      </c>
      <c r="C42" s="3" t="s">
        <v>1637</v>
      </c>
      <c r="D42" s="2" t="s">
        <v>1520</v>
      </c>
      <c r="E42" s="3" t="s">
        <v>1635</v>
      </c>
      <c r="F42" s="62">
        <v>3182</v>
      </c>
      <c r="G42" s="66">
        <v>0.46202991142732686</v>
      </c>
      <c r="H42" s="3" t="s">
        <v>2917</v>
      </c>
      <c r="I42" s="62">
        <v>701</v>
      </c>
      <c r="J42" s="66">
        <v>0.10178597357339916</v>
      </c>
      <c r="K42" s="3" t="s">
        <v>2797</v>
      </c>
      <c r="L42" s="62">
        <v>564</v>
      </c>
      <c r="M42" s="66">
        <v>8.189342239001017E-2</v>
      </c>
      <c r="N42" s="3" t="s">
        <v>2918</v>
      </c>
      <c r="O42" s="62">
        <v>290</v>
      </c>
      <c r="P42" s="66">
        <v>4.2108320023232178E-2</v>
      </c>
      <c r="Q42" s="3" t="s">
        <v>2919</v>
      </c>
      <c r="R42" s="62">
        <v>266</v>
      </c>
      <c r="S42" s="66">
        <v>3.8623493538550893E-2</v>
      </c>
      <c r="T42" s="3" t="s">
        <v>2920</v>
      </c>
      <c r="U42" s="62">
        <v>128</v>
      </c>
      <c r="V42" s="66">
        <v>1.8585741251633512E-2</v>
      </c>
      <c r="W42" s="3" t="s">
        <v>2921</v>
      </c>
      <c r="X42" s="62">
        <v>120</v>
      </c>
      <c r="Y42" s="66">
        <v>1.7424132423406419E-2</v>
      </c>
      <c r="Z42" s="3" t="s">
        <v>2922</v>
      </c>
      <c r="AA42" s="62">
        <v>111</v>
      </c>
      <c r="AB42" s="66">
        <v>1.6117322491650935E-2</v>
      </c>
      <c r="AC42" s="3" t="s">
        <v>1743</v>
      </c>
      <c r="AD42" s="62">
        <v>99</v>
      </c>
      <c r="AE42" s="66">
        <v>1.4374909249310295E-2</v>
      </c>
      <c r="AF42" s="3" t="s">
        <v>1681</v>
      </c>
      <c r="AG42" s="62">
        <v>98</v>
      </c>
      <c r="AH42" s="66">
        <v>1.4229708145781908E-2</v>
      </c>
    </row>
    <row r="43" spans="1:34" x14ac:dyDescent="0.25">
      <c r="A43" s="2" t="s">
        <v>751</v>
      </c>
      <c r="B43" s="2">
        <v>100</v>
      </c>
      <c r="C43" s="3" t="s">
        <v>1524</v>
      </c>
      <c r="D43" s="2" t="s">
        <v>1538</v>
      </c>
      <c r="E43" s="3" t="s">
        <v>1639</v>
      </c>
      <c r="F43" s="62">
        <v>2303</v>
      </c>
      <c r="G43" s="66">
        <v>0.18687114573190522</v>
      </c>
      <c r="H43" s="3" t="s">
        <v>2923</v>
      </c>
      <c r="I43" s="62">
        <v>1508</v>
      </c>
      <c r="J43" s="66">
        <v>0.12236286919831224</v>
      </c>
      <c r="K43" s="3" t="s">
        <v>2876</v>
      </c>
      <c r="L43" s="62">
        <v>1231</v>
      </c>
      <c r="M43" s="66">
        <v>9.9886400519311913E-2</v>
      </c>
      <c r="N43" s="3" t="s">
        <v>2813</v>
      </c>
      <c r="O43" s="62">
        <v>1003</v>
      </c>
      <c r="P43" s="66">
        <v>8.1385913664394682E-2</v>
      </c>
      <c r="Q43" s="3" t="s">
        <v>1763</v>
      </c>
      <c r="R43" s="62">
        <v>958</v>
      </c>
      <c r="S43" s="66">
        <v>7.7734501785134691E-2</v>
      </c>
      <c r="T43" s="3" t="s">
        <v>1729</v>
      </c>
      <c r="U43" s="62">
        <v>816</v>
      </c>
      <c r="V43" s="66">
        <v>6.621226874391431E-2</v>
      </c>
      <c r="W43" s="3" t="s">
        <v>2815</v>
      </c>
      <c r="X43" s="62">
        <v>449</v>
      </c>
      <c r="Y43" s="66">
        <v>3.6432976306394027E-2</v>
      </c>
      <c r="Z43" s="3" t="s">
        <v>2874</v>
      </c>
      <c r="AA43" s="62">
        <v>223</v>
      </c>
      <c r="AB43" s="66">
        <v>1.8094774423888349E-2</v>
      </c>
      <c r="AC43" s="3" t="s">
        <v>1561</v>
      </c>
      <c r="AD43" s="62">
        <v>222</v>
      </c>
      <c r="AE43" s="66">
        <v>1.8013631937682569E-2</v>
      </c>
      <c r="AF43" s="3" t="s">
        <v>1679</v>
      </c>
      <c r="AG43" s="62">
        <v>162</v>
      </c>
      <c r="AH43" s="66">
        <v>1.3145082765335931E-2</v>
      </c>
    </row>
    <row r="44" spans="1:34" x14ac:dyDescent="0.25">
      <c r="A44" s="2" t="s">
        <v>752</v>
      </c>
      <c r="B44" s="2">
        <v>101</v>
      </c>
      <c r="C44" s="3" t="s">
        <v>1573</v>
      </c>
      <c r="D44" s="2" t="s">
        <v>1553</v>
      </c>
      <c r="E44" s="3" t="s">
        <v>1641</v>
      </c>
      <c r="F44" s="62">
        <v>583</v>
      </c>
      <c r="G44" s="66">
        <v>0.85109489051094889</v>
      </c>
      <c r="H44" s="3" t="s">
        <v>687</v>
      </c>
      <c r="I44" s="62" t="s">
        <v>687</v>
      </c>
      <c r="J44" s="66" t="s">
        <v>687</v>
      </c>
      <c r="K44" s="3" t="s">
        <v>687</v>
      </c>
      <c r="L44" s="62" t="s">
        <v>687</v>
      </c>
      <c r="M44" s="66" t="s">
        <v>687</v>
      </c>
      <c r="N44" s="3" t="s">
        <v>687</v>
      </c>
      <c r="O44" s="62" t="s">
        <v>687</v>
      </c>
      <c r="P44" s="66" t="s">
        <v>687</v>
      </c>
      <c r="Q44" s="3" t="s">
        <v>687</v>
      </c>
      <c r="R44" s="62" t="s">
        <v>687</v>
      </c>
      <c r="S44" s="66" t="s">
        <v>687</v>
      </c>
      <c r="T44" s="3" t="s">
        <v>687</v>
      </c>
      <c r="U44" s="62" t="s">
        <v>687</v>
      </c>
      <c r="V44" s="66" t="s">
        <v>687</v>
      </c>
      <c r="W44" s="3" t="s">
        <v>687</v>
      </c>
      <c r="X44" s="62" t="s">
        <v>687</v>
      </c>
      <c r="Y44" s="66" t="s">
        <v>687</v>
      </c>
      <c r="Z44" s="3" t="s">
        <v>687</v>
      </c>
      <c r="AA44" s="62" t="s">
        <v>687</v>
      </c>
      <c r="AB44" s="66" t="s">
        <v>687</v>
      </c>
      <c r="AC44" s="3" t="s">
        <v>687</v>
      </c>
      <c r="AD44" s="62" t="s">
        <v>687</v>
      </c>
      <c r="AE44" s="66" t="s">
        <v>687</v>
      </c>
      <c r="AF44" s="3" t="s">
        <v>687</v>
      </c>
      <c r="AG44" s="62" t="s">
        <v>687</v>
      </c>
      <c r="AH44" s="66" t="s">
        <v>687</v>
      </c>
    </row>
    <row r="45" spans="1:34" x14ac:dyDescent="0.25">
      <c r="A45" s="2" t="s">
        <v>1643</v>
      </c>
      <c r="B45" s="2">
        <v>11467</v>
      </c>
      <c r="C45" s="3" t="s">
        <v>1645</v>
      </c>
      <c r="D45" s="2" t="s">
        <v>1520</v>
      </c>
      <c r="E45" s="3" t="s">
        <v>1644</v>
      </c>
      <c r="F45" s="62">
        <v>309</v>
      </c>
      <c r="G45" s="66">
        <v>0.16541755888650964</v>
      </c>
      <c r="H45" s="3" t="s">
        <v>2924</v>
      </c>
      <c r="I45" s="62">
        <v>184</v>
      </c>
      <c r="J45" s="66">
        <v>9.8501070663811557E-2</v>
      </c>
      <c r="K45" s="3" t="s">
        <v>2840</v>
      </c>
      <c r="L45" s="62">
        <v>147</v>
      </c>
      <c r="M45" s="66">
        <v>7.8693790149892931E-2</v>
      </c>
      <c r="N45" s="3" t="s">
        <v>2925</v>
      </c>
      <c r="O45" s="62">
        <v>138</v>
      </c>
      <c r="P45" s="66">
        <v>7.3875802997858675E-2</v>
      </c>
      <c r="Q45" s="3" t="s">
        <v>2926</v>
      </c>
      <c r="R45" s="62">
        <v>136</v>
      </c>
      <c r="S45" s="66">
        <v>7.2805139186295498E-2</v>
      </c>
      <c r="T45" s="3" t="s">
        <v>2861</v>
      </c>
      <c r="U45" s="62">
        <v>117</v>
      </c>
      <c r="V45" s="66">
        <v>6.2633832976445397E-2</v>
      </c>
      <c r="W45" s="3" t="s">
        <v>2896</v>
      </c>
      <c r="X45" s="62">
        <v>113</v>
      </c>
      <c r="Y45" s="66">
        <v>6.0492505353319057E-2</v>
      </c>
      <c r="Z45" s="3" t="s">
        <v>2839</v>
      </c>
      <c r="AA45" s="62">
        <v>71</v>
      </c>
      <c r="AB45" s="66">
        <v>3.8008565310492508E-2</v>
      </c>
      <c r="AC45" s="3" t="s">
        <v>2836</v>
      </c>
      <c r="AD45" s="62">
        <v>58</v>
      </c>
      <c r="AE45" s="66">
        <v>3.1049250535331904E-2</v>
      </c>
      <c r="AF45" s="3" t="s">
        <v>2835</v>
      </c>
      <c r="AG45" s="62">
        <v>53</v>
      </c>
      <c r="AH45" s="66">
        <v>2.8372591006423982E-2</v>
      </c>
    </row>
    <row r="46" spans="1:34" x14ac:dyDescent="0.25">
      <c r="A46" s="2" t="s">
        <v>754</v>
      </c>
      <c r="B46" s="2">
        <v>103</v>
      </c>
      <c r="C46" s="3" t="s">
        <v>1524</v>
      </c>
      <c r="D46" s="2" t="s">
        <v>1565</v>
      </c>
      <c r="E46" s="3" t="s">
        <v>1561</v>
      </c>
      <c r="F46" s="62">
        <v>70</v>
      </c>
      <c r="G46" s="66">
        <v>1.893939393939394E-2</v>
      </c>
      <c r="H46" s="3" t="s">
        <v>1654</v>
      </c>
      <c r="I46" s="62">
        <v>64</v>
      </c>
      <c r="J46" s="66">
        <v>1.7316017316017316E-2</v>
      </c>
      <c r="K46" s="3" t="s">
        <v>1639</v>
      </c>
      <c r="L46" s="62">
        <v>53</v>
      </c>
      <c r="M46" s="66">
        <v>1.433982683982684E-2</v>
      </c>
      <c r="N46" s="3" t="s">
        <v>1558</v>
      </c>
      <c r="O46" s="62">
        <v>53</v>
      </c>
      <c r="P46" s="66">
        <v>1.433982683982684E-2</v>
      </c>
      <c r="Q46" s="3" t="s">
        <v>2876</v>
      </c>
      <c r="R46" s="62">
        <v>39</v>
      </c>
      <c r="S46" s="66">
        <v>1.0551948051948052E-2</v>
      </c>
      <c r="T46" s="3" t="s">
        <v>2815</v>
      </c>
      <c r="U46" s="62">
        <v>39</v>
      </c>
      <c r="V46" s="66">
        <v>1.0551948051948052E-2</v>
      </c>
      <c r="W46" s="3" t="s">
        <v>2781</v>
      </c>
      <c r="X46" s="62">
        <v>37</v>
      </c>
      <c r="Y46" s="66">
        <v>1.001082251082251E-2</v>
      </c>
      <c r="Z46" s="3" t="s">
        <v>1763</v>
      </c>
      <c r="AA46" s="62">
        <v>35</v>
      </c>
      <c r="AB46" s="66">
        <v>9.46969696969697E-3</v>
      </c>
      <c r="AC46" s="3" t="s">
        <v>1709</v>
      </c>
      <c r="AD46" s="62">
        <v>34</v>
      </c>
      <c r="AE46" s="66">
        <v>9.1991341991341999E-3</v>
      </c>
      <c r="AF46" s="3" t="s">
        <v>1659</v>
      </c>
      <c r="AG46" s="62">
        <v>34</v>
      </c>
      <c r="AH46" s="66">
        <v>9.1991341991341999E-3</v>
      </c>
    </row>
    <row r="47" spans="1:34" x14ac:dyDescent="0.25">
      <c r="A47" s="2" t="s">
        <v>755</v>
      </c>
      <c r="B47" s="2">
        <v>105</v>
      </c>
      <c r="C47" s="3" t="s">
        <v>1573</v>
      </c>
      <c r="D47" s="2" t="s">
        <v>1553</v>
      </c>
      <c r="E47" s="3" t="s">
        <v>1763</v>
      </c>
      <c r="F47" s="62">
        <v>2163</v>
      </c>
      <c r="G47" s="66">
        <v>0.10564618540588062</v>
      </c>
      <c r="H47" s="3" t="s">
        <v>2793</v>
      </c>
      <c r="I47" s="62">
        <v>1101</v>
      </c>
      <c r="J47" s="66">
        <v>5.377552017192537E-2</v>
      </c>
      <c r="K47" s="3" t="s">
        <v>2806</v>
      </c>
      <c r="L47" s="62">
        <v>1068</v>
      </c>
      <c r="M47" s="66">
        <v>5.2163719839796813E-2</v>
      </c>
      <c r="N47" s="3" t="s">
        <v>1675</v>
      </c>
      <c r="O47" s="62">
        <v>451</v>
      </c>
      <c r="P47" s="66">
        <v>2.2027937872423561E-2</v>
      </c>
      <c r="Q47" s="3" t="s">
        <v>2927</v>
      </c>
      <c r="R47" s="62">
        <v>445</v>
      </c>
      <c r="S47" s="66">
        <v>2.1734883266582006E-2</v>
      </c>
      <c r="T47" s="3" t="s">
        <v>2928</v>
      </c>
      <c r="U47" s="62">
        <v>442</v>
      </c>
      <c r="V47" s="66">
        <v>2.1588355963661227E-2</v>
      </c>
      <c r="W47" s="3" t="s">
        <v>2929</v>
      </c>
      <c r="X47" s="62">
        <v>403</v>
      </c>
      <c r="Y47" s="66">
        <v>1.9683501025691122E-2</v>
      </c>
      <c r="Z47" s="3" t="s">
        <v>2930</v>
      </c>
      <c r="AA47" s="62">
        <v>400</v>
      </c>
      <c r="AB47" s="66">
        <v>1.9536973722770343E-2</v>
      </c>
      <c r="AC47" s="3" t="s">
        <v>1648</v>
      </c>
      <c r="AD47" s="62">
        <v>380</v>
      </c>
      <c r="AE47" s="66">
        <v>1.8560125036631826E-2</v>
      </c>
      <c r="AF47" s="3" t="s">
        <v>2788</v>
      </c>
      <c r="AG47" s="62">
        <v>368</v>
      </c>
      <c r="AH47" s="66">
        <v>1.7974015824948716E-2</v>
      </c>
    </row>
    <row r="48" spans="1:34" x14ac:dyDescent="0.25">
      <c r="A48" s="2" t="s">
        <v>756</v>
      </c>
      <c r="B48" s="2">
        <v>345</v>
      </c>
      <c r="C48" s="3" t="s">
        <v>1573</v>
      </c>
      <c r="D48" s="2" t="s">
        <v>1520</v>
      </c>
      <c r="E48" s="3" t="s">
        <v>2807</v>
      </c>
      <c r="F48" s="62">
        <v>6961</v>
      </c>
      <c r="G48" s="66">
        <v>0.38511756569847855</v>
      </c>
      <c r="H48" s="3" t="s">
        <v>2931</v>
      </c>
      <c r="I48" s="62">
        <v>2699</v>
      </c>
      <c r="J48" s="66">
        <v>0.14932226832641771</v>
      </c>
      <c r="K48" s="3" t="s">
        <v>2873</v>
      </c>
      <c r="L48" s="62">
        <v>2281</v>
      </c>
      <c r="M48" s="66">
        <v>0.12619640387275241</v>
      </c>
      <c r="N48" s="3" t="s">
        <v>2932</v>
      </c>
      <c r="O48" s="62">
        <v>927</v>
      </c>
      <c r="P48" s="66">
        <v>5.128630705394191E-2</v>
      </c>
      <c r="Q48" s="3" t="s">
        <v>2933</v>
      </c>
      <c r="R48" s="62">
        <v>791</v>
      </c>
      <c r="S48" s="66">
        <v>4.3762102351313968E-2</v>
      </c>
      <c r="T48" s="3" t="s">
        <v>2934</v>
      </c>
      <c r="U48" s="62">
        <v>623</v>
      </c>
      <c r="V48" s="66">
        <v>3.4467496542185339E-2</v>
      </c>
      <c r="W48" s="3" t="s">
        <v>2935</v>
      </c>
      <c r="X48" s="62">
        <v>470</v>
      </c>
      <c r="Y48" s="66">
        <v>2.6002766251728909E-2</v>
      </c>
      <c r="Z48" s="3" t="s">
        <v>2902</v>
      </c>
      <c r="AA48" s="62">
        <v>418</v>
      </c>
      <c r="AB48" s="66">
        <v>2.3125864453665282E-2</v>
      </c>
      <c r="AC48" s="3" t="s">
        <v>2936</v>
      </c>
      <c r="AD48" s="62">
        <v>198</v>
      </c>
      <c r="AE48" s="66">
        <v>1.0954356846473029E-2</v>
      </c>
      <c r="AF48" s="3" t="s">
        <v>2937</v>
      </c>
      <c r="AG48" s="62">
        <v>176</v>
      </c>
      <c r="AH48" s="66">
        <v>9.7372060857538034E-3</v>
      </c>
    </row>
    <row r="49" spans="1:37" x14ac:dyDescent="0.25">
      <c r="A49" s="2" t="s">
        <v>757</v>
      </c>
      <c r="B49" s="2">
        <v>3112</v>
      </c>
      <c r="C49" s="3" t="s">
        <v>1524</v>
      </c>
      <c r="D49" s="2" t="s">
        <v>1520</v>
      </c>
      <c r="E49" s="3" t="s">
        <v>2935</v>
      </c>
      <c r="F49" s="62">
        <v>3297</v>
      </c>
      <c r="G49" s="66">
        <v>0.1761594357768754</v>
      </c>
      <c r="H49" s="3" t="s">
        <v>2938</v>
      </c>
      <c r="I49" s="62">
        <v>2583</v>
      </c>
      <c r="J49" s="66">
        <v>0.13801025860226543</v>
      </c>
      <c r="K49" s="3" t="s">
        <v>2873</v>
      </c>
      <c r="L49" s="62">
        <v>2216</v>
      </c>
      <c r="M49" s="66">
        <v>0.11840136781363539</v>
      </c>
      <c r="N49" s="3" t="s">
        <v>2934</v>
      </c>
      <c r="O49" s="62">
        <v>1803</v>
      </c>
      <c r="P49" s="66">
        <v>9.6334686898910019E-2</v>
      </c>
      <c r="Q49" s="3" t="s">
        <v>2807</v>
      </c>
      <c r="R49" s="62">
        <v>1319</v>
      </c>
      <c r="S49" s="66">
        <v>7.0474460354776655E-2</v>
      </c>
      <c r="T49" s="3" t="s">
        <v>2931</v>
      </c>
      <c r="U49" s="62">
        <v>946</v>
      </c>
      <c r="V49" s="66">
        <v>5.0544988245351571E-2</v>
      </c>
      <c r="W49" s="3" t="s">
        <v>2939</v>
      </c>
      <c r="X49" s="62">
        <v>800</v>
      </c>
      <c r="Y49" s="66">
        <v>4.2744176106005553E-2</v>
      </c>
      <c r="Z49" s="3" t="s">
        <v>2940</v>
      </c>
      <c r="AA49" s="62">
        <v>460</v>
      </c>
      <c r="AB49" s="66">
        <v>2.4577901260953196E-2</v>
      </c>
      <c r="AC49" s="3" t="s">
        <v>2941</v>
      </c>
      <c r="AD49" s="62">
        <v>370</v>
      </c>
      <c r="AE49" s="66">
        <v>1.9769181449027569E-2</v>
      </c>
      <c r="AF49" s="3" t="s">
        <v>2942</v>
      </c>
      <c r="AG49" s="62">
        <v>331</v>
      </c>
      <c r="AH49" s="66">
        <v>1.7685402863859799E-2</v>
      </c>
    </row>
    <row r="50" spans="1:37" s="17" customFormat="1" x14ac:dyDescent="0.25">
      <c r="A50" s="2" t="s">
        <v>758</v>
      </c>
      <c r="B50" s="2">
        <v>127</v>
      </c>
      <c r="C50" s="3" t="s">
        <v>1629</v>
      </c>
      <c r="D50" s="2" t="s">
        <v>1538</v>
      </c>
      <c r="E50" s="3" t="s">
        <v>1654</v>
      </c>
      <c r="F50" s="62">
        <v>5402</v>
      </c>
      <c r="G50" s="66">
        <v>0.36665987918278692</v>
      </c>
      <c r="H50" s="3" t="s">
        <v>2943</v>
      </c>
      <c r="I50" s="62">
        <v>670</v>
      </c>
      <c r="J50" s="66">
        <v>4.5476141994162764E-2</v>
      </c>
      <c r="K50" s="3" t="s">
        <v>2896</v>
      </c>
      <c r="L50" s="62">
        <v>469</v>
      </c>
      <c r="M50" s="66">
        <v>3.1833299395913936E-2</v>
      </c>
      <c r="N50" s="3" t="s">
        <v>2944</v>
      </c>
      <c r="O50" s="62">
        <v>416</v>
      </c>
      <c r="P50" s="66">
        <v>2.8235932939659269E-2</v>
      </c>
      <c r="Q50" s="3" t="s">
        <v>2856</v>
      </c>
      <c r="R50" s="62">
        <v>381</v>
      </c>
      <c r="S50" s="66">
        <v>2.5860313581755244E-2</v>
      </c>
      <c r="T50" s="3" t="s">
        <v>2852</v>
      </c>
      <c r="U50" s="62">
        <v>373</v>
      </c>
      <c r="V50" s="66">
        <v>2.5317314871377179E-2</v>
      </c>
      <c r="W50" s="3" t="s">
        <v>2857</v>
      </c>
      <c r="X50" s="62">
        <v>340</v>
      </c>
      <c r="Y50" s="66">
        <v>2.3077445191067671E-2</v>
      </c>
      <c r="Z50" s="3" t="s">
        <v>2945</v>
      </c>
      <c r="AA50" s="62">
        <v>334</v>
      </c>
      <c r="AB50" s="66">
        <v>2.2670196158284125E-2</v>
      </c>
      <c r="AC50" s="3" t="s">
        <v>2836</v>
      </c>
      <c r="AD50" s="62">
        <v>300</v>
      </c>
      <c r="AE50" s="66">
        <v>2.0362451639177357E-2</v>
      </c>
      <c r="AF50" s="3" t="s">
        <v>2946</v>
      </c>
      <c r="AG50" s="62">
        <v>260</v>
      </c>
      <c r="AH50" s="66">
        <v>1.7647458087287043E-2</v>
      </c>
      <c r="AI50" s="3"/>
      <c r="AJ50" s="3"/>
      <c r="AK50" s="3"/>
    </row>
    <row r="51" spans="1:37" s="17" customFormat="1" x14ac:dyDescent="0.25">
      <c r="A51" s="2" t="s">
        <v>1027</v>
      </c>
      <c r="B51" s="2">
        <v>6963</v>
      </c>
      <c r="C51" s="3" t="s">
        <v>1656</v>
      </c>
      <c r="D51" s="2" t="s">
        <v>1565</v>
      </c>
      <c r="E51" s="3" t="s">
        <v>687</v>
      </c>
      <c r="F51" s="62" t="s">
        <v>687</v>
      </c>
      <c r="G51" s="66" t="s">
        <v>687</v>
      </c>
      <c r="H51" s="3" t="s">
        <v>687</v>
      </c>
      <c r="I51" s="62" t="s">
        <v>687</v>
      </c>
      <c r="J51" s="66" t="s">
        <v>687</v>
      </c>
      <c r="K51" s="3" t="s">
        <v>687</v>
      </c>
      <c r="L51" s="62" t="s">
        <v>687</v>
      </c>
      <c r="M51" s="66" t="s">
        <v>687</v>
      </c>
      <c r="N51" s="3" t="s">
        <v>687</v>
      </c>
      <c r="O51" s="62" t="s">
        <v>687</v>
      </c>
      <c r="P51" s="66" t="s">
        <v>687</v>
      </c>
      <c r="Q51" s="3" t="s">
        <v>687</v>
      </c>
      <c r="R51" s="62" t="s">
        <v>687</v>
      </c>
      <c r="S51" s="66" t="s">
        <v>687</v>
      </c>
      <c r="T51" s="3" t="s">
        <v>687</v>
      </c>
      <c r="U51" s="62" t="s">
        <v>687</v>
      </c>
      <c r="V51" s="66" t="s">
        <v>687</v>
      </c>
      <c r="W51" s="3" t="s">
        <v>687</v>
      </c>
      <c r="X51" s="62" t="s">
        <v>687</v>
      </c>
      <c r="Y51" s="66" t="s">
        <v>687</v>
      </c>
      <c r="Z51" s="3" t="s">
        <v>687</v>
      </c>
      <c r="AA51" s="62" t="s">
        <v>687</v>
      </c>
      <c r="AB51" s="66" t="s">
        <v>687</v>
      </c>
      <c r="AC51" s="3" t="s">
        <v>687</v>
      </c>
      <c r="AD51" s="62" t="s">
        <v>687</v>
      </c>
      <c r="AE51" s="66" t="s">
        <v>687</v>
      </c>
      <c r="AF51" s="3" t="s">
        <v>687</v>
      </c>
      <c r="AG51" s="62" t="s">
        <v>687</v>
      </c>
      <c r="AH51" s="66" t="s">
        <v>687</v>
      </c>
      <c r="AI51" s="3"/>
      <c r="AJ51" s="3"/>
      <c r="AK51" s="3"/>
    </row>
    <row r="52" spans="1:37" s="17" customFormat="1" x14ac:dyDescent="0.25">
      <c r="A52" s="2" t="s">
        <v>1442</v>
      </c>
      <c r="B52" s="2">
        <v>11718</v>
      </c>
      <c r="C52" s="3" t="s">
        <v>1656</v>
      </c>
      <c r="D52" s="2" t="s">
        <v>1565</v>
      </c>
      <c r="E52" s="3" t="s">
        <v>687</v>
      </c>
      <c r="F52" s="62" t="s">
        <v>687</v>
      </c>
      <c r="G52" s="66" t="s">
        <v>687</v>
      </c>
      <c r="H52" s="3" t="s">
        <v>687</v>
      </c>
      <c r="I52" s="62" t="s">
        <v>687</v>
      </c>
      <c r="J52" s="66" t="s">
        <v>687</v>
      </c>
      <c r="K52" s="3" t="s">
        <v>687</v>
      </c>
      <c r="L52" s="62" t="s">
        <v>687</v>
      </c>
      <c r="M52" s="66" t="s">
        <v>687</v>
      </c>
      <c r="N52" s="3" t="s">
        <v>687</v>
      </c>
      <c r="O52" s="62" t="s">
        <v>687</v>
      </c>
      <c r="P52" s="66" t="s">
        <v>687</v>
      </c>
      <c r="Q52" s="3" t="s">
        <v>687</v>
      </c>
      <c r="R52" s="62" t="s">
        <v>687</v>
      </c>
      <c r="S52" s="66" t="s">
        <v>687</v>
      </c>
      <c r="T52" s="3" t="s">
        <v>687</v>
      </c>
      <c r="U52" s="62" t="s">
        <v>687</v>
      </c>
      <c r="V52" s="66" t="s">
        <v>687</v>
      </c>
      <c r="W52" s="3" t="s">
        <v>687</v>
      </c>
      <c r="X52" s="62" t="s">
        <v>687</v>
      </c>
      <c r="Y52" s="66" t="s">
        <v>687</v>
      </c>
      <c r="Z52" s="3" t="s">
        <v>687</v>
      </c>
      <c r="AA52" s="62" t="s">
        <v>687</v>
      </c>
      <c r="AB52" s="66" t="s">
        <v>687</v>
      </c>
      <c r="AC52" s="3" t="s">
        <v>687</v>
      </c>
      <c r="AD52" s="62" t="s">
        <v>687</v>
      </c>
      <c r="AE52" s="66" t="s">
        <v>687</v>
      </c>
      <c r="AF52" s="3" t="s">
        <v>687</v>
      </c>
      <c r="AG52" s="62" t="s">
        <v>687</v>
      </c>
      <c r="AH52" s="66" t="s">
        <v>687</v>
      </c>
      <c r="AI52" s="3"/>
      <c r="AJ52" s="3"/>
      <c r="AK52" s="3"/>
    </row>
    <row r="53" spans="1:37" s="17" customFormat="1" x14ac:dyDescent="0.25">
      <c r="A53" s="2" t="s">
        <v>761</v>
      </c>
      <c r="B53" s="2">
        <v>25</v>
      </c>
      <c r="C53" s="3" t="s">
        <v>1660</v>
      </c>
      <c r="D53" s="2" t="s">
        <v>1520</v>
      </c>
      <c r="E53" s="3" t="s">
        <v>1659</v>
      </c>
      <c r="F53" s="62">
        <v>5828</v>
      </c>
      <c r="G53" s="66">
        <v>0.50775396410524487</v>
      </c>
      <c r="H53" s="3" t="s">
        <v>2947</v>
      </c>
      <c r="I53" s="62">
        <v>613</v>
      </c>
      <c r="J53" s="66">
        <v>5.3406516814776095E-2</v>
      </c>
      <c r="K53" s="3" t="s">
        <v>2948</v>
      </c>
      <c r="L53" s="62">
        <v>492</v>
      </c>
      <c r="M53" s="66">
        <v>4.2864610559330892E-2</v>
      </c>
      <c r="N53" s="3" t="s">
        <v>2949</v>
      </c>
      <c r="O53" s="62">
        <v>467</v>
      </c>
      <c r="P53" s="66">
        <v>4.0686530754486847E-2</v>
      </c>
      <c r="Q53" s="3" t="s">
        <v>1635</v>
      </c>
      <c r="R53" s="62">
        <v>413</v>
      </c>
      <c r="S53" s="66">
        <v>3.59818783760237E-2</v>
      </c>
      <c r="T53" s="3" t="s">
        <v>2950</v>
      </c>
      <c r="U53" s="62">
        <v>324</v>
      </c>
      <c r="V53" s="66">
        <v>2.8227914270778882E-2</v>
      </c>
      <c r="W53" s="3" t="s">
        <v>1736</v>
      </c>
      <c r="X53" s="62">
        <v>293</v>
      </c>
      <c r="Y53" s="66">
        <v>2.5527095312772259E-2</v>
      </c>
      <c r="Z53" s="3" t="s">
        <v>2951</v>
      </c>
      <c r="AA53" s="62">
        <v>256</v>
      </c>
      <c r="AB53" s="66">
        <v>2.2303537201603066E-2</v>
      </c>
      <c r="AC53" s="3" t="s">
        <v>2952</v>
      </c>
      <c r="AD53" s="62">
        <v>227</v>
      </c>
      <c r="AE53" s="66">
        <v>1.9776964627983968E-2</v>
      </c>
      <c r="AF53" s="3" t="s">
        <v>2953</v>
      </c>
      <c r="AG53" s="62">
        <v>205</v>
      </c>
      <c r="AH53" s="66">
        <v>1.7860254399721207E-2</v>
      </c>
      <c r="AI53" s="3"/>
      <c r="AJ53" s="3"/>
      <c r="AK53" s="3"/>
    </row>
    <row r="54" spans="1:37" s="17" customFormat="1" x14ac:dyDescent="0.25">
      <c r="A54" s="2" t="s">
        <v>762</v>
      </c>
      <c r="B54" s="2">
        <v>122</v>
      </c>
      <c r="C54" s="3" t="s">
        <v>1665</v>
      </c>
      <c r="D54" s="2" t="s">
        <v>1553</v>
      </c>
      <c r="E54" s="3" t="s">
        <v>2781</v>
      </c>
      <c r="F54" s="62">
        <v>2914</v>
      </c>
      <c r="G54" s="66">
        <v>9.7926538293510765E-2</v>
      </c>
      <c r="H54" s="3" t="s">
        <v>1709</v>
      </c>
      <c r="I54" s="62">
        <v>2185</v>
      </c>
      <c r="J54" s="66">
        <v>7.3428100951036732E-2</v>
      </c>
      <c r="K54" s="3" t="s">
        <v>1662</v>
      </c>
      <c r="L54" s="62">
        <v>1664</v>
      </c>
      <c r="M54" s="66">
        <v>5.5919615552643076E-2</v>
      </c>
      <c r="N54" s="3" t="s">
        <v>2954</v>
      </c>
      <c r="O54" s="62">
        <v>1591</v>
      </c>
      <c r="P54" s="66">
        <v>5.3466411264576401E-2</v>
      </c>
      <c r="Q54" s="3" t="s">
        <v>2951</v>
      </c>
      <c r="R54" s="62">
        <v>1560</v>
      </c>
      <c r="S54" s="66">
        <v>5.242463958060288E-2</v>
      </c>
      <c r="T54" s="3" t="s">
        <v>2799</v>
      </c>
      <c r="U54" s="62">
        <v>1396</v>
      </c>
      <c r="V54" s="66">
        <v>4.6913331317001039E-2</v>
      </c>
      <c r="W54" s="3" t="s">
        <v>2955</v>
      </c>
      <c r="X54" s="62">
        <v>1394</v>
      </c>
      <c r="Y54" s="66">
        <v>4.684612024061565E-2</v>
      </c>
      <c r="Z54" s="3" t="s">
        <v>2956</v>
      </c>
      <c r="AA54" s="62">
        <v>1195</v>
      </c>
      <c r="AB54" s="66">
        <v>4.0158618140269518E-2</v>
      </c>
      <c r="AC54" s="3" t="s">
        <v>2957</v>
      </c>
      <c r="AD54" s="62">
        <v>1113</v>
      </c>
      <c r="AE54" s="66">
        <v>3.7402964008468598E-2</v>
      </c>
      <c r="AF54" s="3" t="s">
        <v>2800</v>
      </c>
      <c r="AG54" s="62">
        <v>1096</v>
      </c>
      <c r="AH54" s="66">
        <v>3.6831669859192798E-2</v>
      </c>
      <c r="AI54" s="3"/>
      <c r="AJ54" s="3"/>
      <c r="AK54" s="3"/>
    </row>
    <row r="55" spans="1:37" s="17" customFormat="1" x14ac:dyDescent="0.25">
      <c r="A55" s="2" t="s">
        <v>763</v>
      </c>
      <c r="B55" s="2">
        <v>3113</v>
      </c>
      <c r="C55" s="3" t="s">
        <v>1668</v>
      </c>
      <c r="D55" s="2" t="s">
        <v>1520</v>
      </c>
      <c r="E55" s="3" t="s">
        <v>1743</v>
      </c>
      <c r="F55" s="62">
        <v>9711</v>
      </c>
      <c r="G55" s="66">
        <v>0.3123713329902213</v>
      </c>
      <c r="H55" s="3" t="s">
        <v>1677</v>
      </c>
      <c r="I55" s="62">
        <v>6011</v>
      </c>
      <c r="J55" s="66">
        <v>0.19335434894493053</v>
      </c>
      <c r="K55" s="3" t="s">
        <v>2958</v>
      </c>
      <c r="L55" s="62">
        <v>1423</v>
      </c>
      <c r="M55" s="66">
        <v>4.5773288728769942E-2</v>
      </c>
      <c r="N55" s="3" t="s">
        <v>2959</v>
      </c>
      <c r="O55" s="62">
        <v>1326</v>
      </c>
      <c r="P55" s="66">
        <v>4.2653113741636647E-2</v>
      </c>
      <c r="Q55" s="3" t="s">
        <v>2960</v>
      </c>
      <c r="R55" s="62">
        <v>1096</v>
      </c>
      <c r="S55" s="66">
        <v>3.5254760679361813E-2</v>
      </c>
      <c r="T55" s="3" t="s">
        <v>2961</v>
      </c>
      <c r="U55" s="62">
        <v>1063</v>
      </c>
      <c r="V55" s="66">
        <v>3.4193257848687597E-2</v>
      </c>
      <c r="W55" s="3" t="s">
        <v>2962</v>
      </c>
      <c r="X55" s="62">
        <v>935</v>
      </c>
      <c r="Y55" s="66">
        <v>3.0075913535769428E-2</v>
      </c>
      <c r="Z55" s="3" t="s">
        <v>2963</v>
      </c>
      <c r="AA55" s="62">
        <v>904</v>
      </c>
      <c r="AB55" s="66">
        <v>2.9078744209984561E-2</v>
      </c>
      <c r="AC55" s="3" t="s">
        <v>2964</v>
      </c>
      <c r="AD55" s="62">
        <v>877</v>
      </c>
      <c r="AE55" s="66">
        <v>2.8210241893978385E-2</v>
      </c>
      <c r="AF55" s="3" t="s">
        <v>2965</v>
      </c>
      <c r="AG55" s="62">
        <v>781</v>
      </c>
      <c r="AH55" s="66">
        <v>2.5122233659289759E-2</v>
      </c>
      <c r="AI55" s="3"/>
      <c r="AJ55" s="3"/>
      <c r="AK55" s="3"/>
    </row>
    <row r="56" spans="1:37" s="17" customFormat="1" x14ac:dyDescent="0.25">
      <c r="A56" s="2" t="s">
        <v>858</v>
      </c>
      <c r="B56" s="2">
        <v>42</v>
      </c>
      <c r="C56" s="3" t="s">
        <v>1637</v>
      </c>
      <c r="D56" s="2" t="s">
        <v>1538</v>
      </c>
      <c r="E56" s="3" t="s">
        <v>2784</v>
      </c>
      <c r="F56" s="62">
        <v>722</v>
      </c>
      <c r="G56" s="66">
        <v>0.22126877106956788</v>
      </c>
      <c r="H56" s="3" t="s">
        <v>2781</v>
      </c>
      <c r="I56" s="62">
        <v>546</v>
      </c>
      <c r="J56" s="66">
        <v>0.16733067729083664</v>
      </c>
      <c r="K56" s="3" t="s">
        <v>1670</v>
      </c>
      <c r="L56" s="62">
        <v>463</v>
      </c>
      <c r="M56" s="66">
        <v>0.14189396261109408</v>
      </c>
      <c r="N56" s="3" t="s">
        <v>2786</v>
      </c>
      <c r="O56" s="62">
        <v>262</v>
      </c>
      <c r="P56" s="66">
        <v>8.0294207784247631E-2</v>
      </c>
      <c r="Q56" s="3" t="s">
        <v>1659</v>
      </c>
      <c r="R56" s="62">
        <v>121</v>
      </c>
      <c r="S56" s="66">
        <v>3.7082439472877718E-2</v>
      </c>
      <c r="T56" s="3" t="s">
        <v>1635</v>
      </c>
      <c r="U56" s="62">
        <v>100</v>
      </c>
      <c r="V56" s="66">
        <v>3.0646644192460926E-2</v>
      </c>
      <c r="W56" s="3" t="s">
        <v>2785</v>
      </c>
      <c r="X56" s="62">
        <v>97</v>
      </c>
      <c r="Y56" s="66">
        <v>2.9727244866687097E-2</v>
      </c>
      <c r="Z56" s="3" t="s">
        <v>1561</v>
      </c>
      <c r="AA56" s="62">
        <v>94</v>
      </c>
      <c r="AB56" s="66">
        <v>2.8807845540913271E-2</v>
      </c>
      <c r="AC56" s="3" t="s">
        <v>1677</v>
      </c>
      <c r="AD56" s="62">
        <v>64</v>
      </c>
      <c r="AE56" s="66">
        <v>1.9613852283174991E-2</v>
      </c>
      <c r="AF56" s="3" t="s">
        <v>1554</v>
      </c>
      <c r="AG56" s="62">
        <v>49</v>
      </c>
      <c r="AH56" s="66">
        <v>1.5016855654305853E-2</v>
      </c>
      <c r="AI56" s="3"/>
      <c r="AJ56" s="3"/>
      <c r="AK56" s="3"/>
    </row>
    <row r="57" spans="1:37" s="17" customFormat="1" x14ac:dyDescent="0.25">
      <c r="A57" s="2" t="s">
        <v>765</v>
      </c>
      <c r="B57" s="2">
        <v>8701</v>
      </c>
      <c r="C57" s="3" t="s">
        <v>1637</v>
      </c>
      <c r="D57" s="2" t="s">
        <v>1520</v>
      </c>
      <c r="E57" s="3" t="s">
        <v>1659</v>
      </c>
      <c r="F57" s="62">
        <v>3596</v>
      </c>
      <c r="G57" s="66">
        <v>0.27513389441469011</v>
      </c>
      <c r="H57" s="3" t="s">
        <v>1736</v>
      </c>
      <c r="I57" s="62">
        <v>1427</v>
      </c>
      <c r="J57" s="66">
        <v>0.10918133129303749</v>
      </c>
      <c r="K57" s="3" t="s">
        <v>1635</v>
      </c>
      <c r="L57" s="62">
        <v>767</v>
      </c>
      <c r="M57" s="66">
        <v>5.8684009181331293E-2</v>
      </c>
      <c r="N57" s="3" t="s">
        <v>2947</v>
      </c>
      <c r="O57" s="62">
        <v>605</v>
      </c>
      <c r="P57" s="66">
        <v>4.6289211935730684E-2</v>
      </c>
      <c r="Q57" s="3" t="s">
        <v>2966</v>
      </c>
      <c r="R57" s="62">
        <v>556</v>
      </c>
      <c r="S57" s="66">
        <v>4.2540168324407039E-2</v>
      </c>
      <c r="T57" s="3" t="s">
        <v>2782</v>
      </c>
      <c r="U57" s="62">
        <v>466</v>
      </c>
      <c r="V57" s="66">
        <v>3.5654169854628923E-2</v>
      </c>
      <c r="W57" s="3" t="s">
        <v>2783</v>
      </c>
      <c r="X57" s="62">
        <v>459</v>
      </c>
      <c r="Y57" s="66">
        <v>3.5118592195868402E-2</v>
      </c>
      <c r="Z57" s="3" t="s">
        <v>2967</v>
      </c>
      <c r="AA57" s="62">
        <v>416</v>
      </c>
      <c r="AB57" s="66">
        <v>3.1828615149196632E-2</v>
      </c>
      <c r="AC57" s="3" t="s">
        <v>2917</v>
      </c>
      <c r="AD57" s="62">
        <v>380</v>
      </c>
      <c r="AE57" s="66">
        <v>2.9074215761285386E-2</v>
      </c>
      <c r="AF57" s="3" t="s">
        <v>2797</v>
      </c>
      <c r="AG57" s="62">
        <v>348</v>
      </c>
      <c r="AH57" s="66">
        <v>2.6625860749808723E-2</v>
      </c>
      <c r="AI57" s="3"/>
      <c r="AJ57" s="3"/>
      <c r="AK57" s="3"/>
    </row>
    <row r="58" spans="1:37" s="17" customFormat="1" x14ac:dyDescent="0.25">
      <c r="A58" s="2" t="s">
        <v>861</v>
      </c>
      <c r="B58" s="2">
        <v>75</v>
      </c>
      <c r="C58" s="3" t="s">
        <v>1637</v>
      </c>
      <c r="D58" s="2" t="s">
        <v>1520</v>
      </c>
      <c r="E58" s="3" t="s">
        <v>1719</v>
      </c>
      <c r="F58" s="62">
        <v>3532</v>
      </c>
      <c r="G58" s="66">
        <v>0.28310355883295929</v>
      </c>
      <c r="H58" s="3" t="s">
        <v>1608</v>
      </c>
      <c r="I58" s="62">
        <v>2255</v>
      </c>
      <c r="J58" s="66">
        <v>0.18074703430586728</v>
      </c>
      <c r="K58" s="3" t="s">
        <v>1673</v>
      </c>
      <c r="L58" s="62">
        <v>2246</v>
      </c>
      <c r="M58" s="66">
        <v>0.18002564924655337</v>
      </c>
      <c r="N58" s="3" t="s">
        <v>2882</v>
      </c>
      <c r="O58" s="62">
        <v>944</v>
      </c>
      <c r="P58" s="66">
        <v>7.5665277332478353E-2</v>
      </c>
      <c r="Q58" s="3" t="s">
        <v>2883</v>
      </c>
      <c r="R58" s="62">
        <v>479</v>
      </c>
      <c r="S58" s="66">
        <v>3.8393715934594425E-2</v>
      </c>
      <c r="T58" s="3" t="s">
        <v>2881</v>
      </c>
      <c r="U58" s="62">
        <v>343</v>
      </c>
      <c r="V58" s="66">
        <v>2.749278614940686E-2</v>
      </c>
      <c r="W58" s="3" t="s">
        <v>2880</v>
      </c>
      <c r="X58" s="62">
        <v>331</v>
      </c>
      <c r="Y58" s="66">
        <v>2.6530939403655019E-2</v>
      </c>
      <c r="Z58" s="3" t="s">
        <v>2742</v>
      </c>
      <c r="AA58" s="62">
        <v>196</v>
      </c>
      <c r="AB58" s="66">
        <v>1.5710163513946777E-2</v>
      </c>
      <c r="AC58" s="3" t="s">
        <v>2885</v>
      </c>
      <c r="AD58" s="62">
        <v>183</v>
      </c>
      <c r="AE58" s="66">
        <v>1.4668162872715614E-2</v>
      </c>
      <c r="AF58" s="3" t="s">
        <v>2884</v>
      </c>
      <c r="AG58" s="62">
        <v>151</v>
      </c>
      <c r="AH58" s="66">
        <v>1.2103238217377365E-2</v>
      </c>
      <c r="AI58" s="3"/>
      <c r="AJ58" s="3"/>
      <c r="AK58" s="3"/>
    </row>
    <row r="59" spans="1:37" s="17" customFormat="1" x14ac:dyDescent="0.25">
      <c r="A59" s="2" t="s">
        <v>862</v>
      </c>
      <c r="B59" s="2">
        <v>41</v>
      </c>
      <c r="C59" s="3" t="s">
        <v>1637</v>
      </c>
      <c r="D59" s="2" t="s">
        <v>1520</v>
      </c>
      <c r="E59" s="3" t="s">
        <v>687</v>
      </c>
      <c r="F59" s="62" t="s">
        <v>687</v>
      </c>
      <c r="G59" s="66" t="s">
        <v>687</v>
      </c>
      <c r="H59" s="3" t="s">
        <v>687</v>
      </c>
      <c r="I59" s="62" t="s">
        <v>687</v>
      </c>
      <c r="J59" s="66" t="s">
        <v>687</v>
      </c>
      <c r="K59" s="3" t="s">
        <v>687</v>
      </c>
      <c r="L59" s="62" t="s">
        <v>687</v>
      </c>
      <c r="M59" s="66" t="s">
        <v>687</v>
      </c>
      <c r="N59" s="3" t="s">
        <v>687</v>
      </c>
      <c r="O59" s="62" t="s">
        <v>687</v>
      </c>
      <c r="P59" s="66" t="s">
        <v>687</v>
      </c>
      <c r="Q59" s="3" t="s">
        <v>687</v>
      </c>
      <c r="R59" s="62" t="s">
        <v>687</v>
      </c>
      <c r="S59" s="66" t="s">
        <v>687</v>
      </c>
      <c r="T59" s="3" t="s">
        <v>687</v>
      </c>
      <c r="U59" s="62" t="s">
        <v>687</v>
      </c>
      <c r="V59" s="66" t="s">
        <v>687</v>
      </c>
      <c r="W59" s="3" t="s">
        <v>687</v>
      </c>
      <c r="X59" s="62" t="s">
        <v>687</v>
      </c>
      <c r="Y59" s="66" t="s">
        <v>687</v>
      </c>
      <c r="Z59" s="3" t="s">
        <v>687</v>
      </c>
      <c r="AA59" s="62" t="s">
        <v>687</v>
      </c>
      <c r="AB59" s="66" t="s">
        <v>687</v>
      </c>
      <c r="AC59" s="3" t="s">
        <v>687</v>
      </c>
      <c r="AD59" s="62" t="s">
        <v>687</v>
      </c>
      <c r="AE59" s="66" t="s">
        <v>687</v>
      </c>
      <c r="AF59" s="3" t="s">
        <v>687</v>
      </c>
      <c r="AG59" s="62" t="s">
        <v>687</v>
      </c>
      <c r="AH59" s="66" t="s">
        <v>687</v>
      </c>
      <c r="AI59" s="3"/>
      <c r="AJ59" s="3"/>
      <c r="AK59" s="3"/>
    </row>
    <row r="60" spans="1:37" s="17" customFormat="1" x14ac:dyDescent="0.25">
      <c r="A60" s="2" t="s">
        <v>863</v>
      </c>
      <c r="B60" s="2">
        <v>114</v>
      </c>
      <c r="C60" s="3" t="s">
        <v>1637</v>
      </c>
      <c r="D60" s="2" t="s">
        <v>1520</v>
      </c>
      <c r="E60" s="3" t="s">
        <v>1677</v>
      </c>
      <c r="F60" s="62">
        <v>4868</v>
      </c>
      <c r="G60" s="66">
        <v>0.51908722542119856</v>
      </c>
      <c r="H60" s="3" t="s">
        <v>1743</v>
      </c>
      <c r="I60" s="62">
        <v>767</v>
      </c>
      <c r="J60" s="66">
        <v>8.1787161441672002E-2</v>
      </c>
      <c r="K60" s="3" t="s">
        <v>2960</v>
      </c>
      <c r="L60" s="62">
        <v>544</v>
      </c>
      <c r="M60" s="66">
        <v>5.8008104073363188E-2</v>
      </c>
      <c r="N60" s="3" t="s">
        <v>2968</v>
      </c>
      <c r="O60" s="62">
        <v>493</v>
      </c>
      <c r="P60" s="66">
        <v>5.2569844316485391E-2</v>
      </c>
      <c r="Q60" s="3" t="s">
        <v>2961</v>
      </c>
      <c r="R60" s="62">
        <v>468</v>
      </c>
      <c r="S60" s="66">
        <v>4.9904030710172742E-2</v>
      </c>
      <c r="T60" s="3" t="s">
        <v>2963</v>
      </c>
      <c r="U60" s="62">
        <v>400</v>
      </c>
      <c r="V60" s="66">
        <v>4.2653017701002348E-2</v>
      </c>
      <c r="W60" s="3" t="s">
        <v>2959</v>
      </c>
      <c r="X60" s="62">
        <v>326</v>
      </c>
      <c r="Y60" s="66">
        <v>3.4762209426316915E-2</v>
      </c>
      <c r="Z60" s="3" t="s">
        <v>2964</v>
      </c>
      <c r="AA60" s="62">
        <v>176</v>
      </c>
      <c r="AB60" s="66">
        <v>1.8767327788441032E-2</v>
      </c>
      <c r="AC60" s="3" t="s">
        <v>2958</v>
      </c>
      <c r="AD60" s="62">
        <v>114</v>
      </c>
      <c r="AE60" s="66">
        <v>1.2156110044785669E-2</v>
      </c>
      <c r="AF60" s="3" t="s">
        <v>1635</v>
      </c>
      <c r="AG60" s="62">
        <v>102</v>
      </c>
      <c r="AH60" s="66">
        <v>1.0876519513755598E-2</v>
      </c>
      <c r="AI60" s="3"/>
      <c r="AJ60" s="3"/>
      <c r="AK60" s="3"/>
    </row>
    <row r="61" spans="1:37" s="17" customFormat="1" x14ac:dyDescent="0.25">
      <c r="A61" s="2" t="s">
        <v>864</v>
      </c>
      <c r="B61" s="2">
        <v>126</v>
      </c>
      <c r="C61" s="3" t="s">
        <v>1637</v>
      </c>
      <c r="D61" s="2" t="s">
        <v>1538</v>
      </c>
      <c r="E61" s="3" t="s">
        <v>1679</v>
      </c>
      <c r="F61" s="62">
        <v>1296</v>
      </c>
      <c r="G61" s="66">
        <v>0.10156739811912226</v>
      </c>
      <c r="H61" s="3" t="s">
        <v>1659</v>
      </c>
      <c r="I61" s="62">
        <v>574</v>
      </c>
      <c r="J61" s="66">
        <v>4.4984326018808779E-2</v>
      </c>
      <c r="K61" s="3" t="s">
        <v>1635</v>
      </c>
      <c r="L61" s="62">
        <v>534</v>
      </c>
      <c r="M61" s="66">
        <v>4.1849529780564262E-2</v>
      </c>
      <c r="N61" s="3" t="s">
        <v>1677</v>
      </c>
      <c r="O61" s="62">
        <v>378</v>
      </c>
      <c r="P61" s="66">
        <v>2.9623824451410659E-2</v>
      </c>
      <c r="Q61" s="3" t="s">
        <v>1763</v>
      </c>
      <c r="R61" s="62">
        <v>361</v>
      </c>
      <c r="S61" s="66">
        <v>2.8291536050156739E-2</v>
      </c>
      <c r="T61" s="3" t="s">
        <v>2969</v>
      </c>
      <c r="U61" s="62">
        <v>322</v>
      </c>
      <c r="V61" s="66">
        <v>2.523510971786834E-2</v>
      </c>
      <c r="W61" s="3" t="s">
        <v>1719</v>
      </c>
      <c r="X61" s="62">
        <v>322</v>
      </c>
      <c r="Y61" s="66">
        <v>2.523510971786834E-2</v>
      </c>
      <c r="Z61" s="3" t="s">
        <v>2923</v>
      </c>
      <c r="AA61" s="62">
        <v>288</v>
      </c>
      <c r="AB61" s="66">
        <v>2.25705329153605E-2</v>
      </c>
      <c r="AC61" s="3" t="s">
        <v>1608</v>
      </c>
      <c r="AD61" s="62">
        <v>283</v>
      </c>
      <c r="AE61" s="66">
        <v>2.2178683385579937E-2</v>
      </c>
      <c r="AF61" s="3" t="s">
        <v>1673</v>
      </c>
      <c r="AG61" s="62">
        <v>252</v>
      </c>
      <c r="AH61" s="66">
        <v>1.9749216300940439E-2</v>
      </c>
      <c r="AI61" s="3"/>
      <c r="AJ61" s="3"/>
      <c r="AK61" s="3"/>
    </row>
    <row r="62" spans="1:37" s="17" customFormat="1" x14ac:dyDescent="0.25">
      <c r="A62" s="2" t="s">
        <v>770</v>
      </c>
      <c r="B62" s="2">
        <v>129</v>
      </c>
      <c r="C62" s="3" t="s">
        <v>1682</v>
      </c>
      <c r="D62" s="2" t="s">
        <v>1520</v>
      </c>
      <c r="E62" s="3" t="s">
        <v>1681</v>
      </c>
      <c r="F62" s="62">
        <v>2469</v>
      </c>
      <c r="G62" s="66">
        <v>0.34088085047632194</v>
      </c>
      <c r="H62" s="3" t="s">
        <v>2970</v>
      </c>
      <c r="I62" s="62">
        <v>1025</v>
      </c>
      <c r="J62" s="66">
        <v>0.14151594643103688</v>
      </c>
      <c r="K62" s="3" t="s">
        <v>2920</v>
      </c>
      <c r="L62" s="62">
        <v>530</v>
      </c>
      <c r="M62" s="66">
        <v>7.3174099130194667E-2</v>
      </c>
      <c r="N62" s="3" t="s">
        <v>2971</v>
      </c>
      <c r="O62" s="62">
        <v>508</v>
      </c>
      <c r="P62" s="66">
        <v>7.0136683694601687E-2</v>
      </c>
      <c r="Q62" s="3" t="s">
        <v>2972</v>
      </c>
      <c r="R62" s="62">
        <v>333</v>
      </c>
      <c r="S62" s="66">
        <v>4.5975424547839296E-2</v>
      </c>
      <c r="T62" s="3" t="s">
        <v>2973</v>
      </c>
      <c r="U62" s="62">
        <v>322</v>
      </c>
      <c r="V62" s="66">
        <v>4.4456716830042799E-2</v>
      </c>
      <c r="W62" s="3" t="s">
        <v>2974</v>
      </c>
      <c r="X62" s="62">
        <v>322</v>
      </c>
      <c r="Y62" s="66">
        <v>4.4456716830042799E-2</v>
      </c>
      <c r="Z62" s="3" t="s">
        <v>2975</v>
      </c>
      <c r="AA62" s="62">
        <v>266</v>
      </c>
      <c r="AB62" s="66">
        <v>3.6725113903078838E-2</v>
      </c>
      <c r="AC62" s="3" t="s">
        <v>2976</v>
      </c>
      <c r="AD62" s="62">
        <v>215</v>
      </c>
      <c r="AE62" s="66">
        <v>2.9683832666022366E-2</v>
      </c>
      <c r="AF62" s="3" t="s">
        <v>2977</v>
      </c>
      <c r="AG62" s="62">
        <v>142</v>
      </c>
      <c r="AH62" s="66">
        <v>1.9605135993372911E-2</v>
      </c>
      <c r="AI62" s="3"/>
      <c r="AJ62" s="3"/>
      <c r="AK62" s="3"/>
    </row>
    <row r="63" spans="1:37" s="17" customFormat="1" x14ac:dyDescent="0.25">
      <c r="A63" s="2" t="s">
        <v>771</v>
      </c>
      <c r="B63" s="2">
        <v>104</v>
      </c>
      <c r="C63" s="3" t="s">
        <v>1612</v>
      </c>
      <c r="D63" s="2" t="s">
        <v>1560</v>
      </c>
      <c r="E63" s="3" t="s">
        <v>1561</v>
      </c>
      <c r="F63" s="62">
        <v>2232</v>
      </c>
      <c r="G63" s="66">
        <v>0.13429602888086642</v>
      </c>
      <c r="H63" s="3" t="s">
        <v>2883</v>
      </c>
      <c r="I63" s="62">
        <v>767</v>
      </c>
      <c r="J63" s="66">
        <v>4.6149217809867631E-2</v>
      </c>
      <c r="K63" s="3" t="s">
        <v>2781</v>
      </c>
      <c r="L63" s="62">
        <v>723</v>
      </c>
      <c r="M63" s="66">
        <v>4.3501805054151625E-2</v>
      </c>
      <c r="N63" s="3" t="s">
        <v>1670</v>
      </c>
      <c r="O63" s="62">
        <v>547</v>
      </c>
      <c r="P63" s="66">
        <v>3.2912154031287603E-2</v>
      </c>
      <c r="Q63" s="3" t="s">
        <v>1659</v>
      </c>
      <c r="R63" s="62">
        <v>468</v>
      </c>
      <c r="S63" s="66">
        <v>2.8158844765342961E-2</v>
      </c>
      <c r="T63" s="3" t="s">
        <v>2814</v>
      </c>
      <c r="U63" s="62">
        <v>456</v>
      </c>
      <c r="V63" s="66">
        <v>2.7436823104693142E-2</v>
      </c>
      <c r="W63" s="3" t="s">
        <v>1608</v>
      </c>
      <c r="X63" s="62">
        <v>352</v>
      </c>
      <c r="Y63" s="66">
        <v>2.117930204572804E-2</v>
      </c>
      <c r="Z63" s="3" t="s">
        <v>2806</v>
      </c>
      <c r="AA63" s="62">
        <v>324</v>
      </c>
      <c r="AB63" s="66">
        <v>1.9494584837545126E-2</v>
      </c>
      <c r="AC63" s="3" t="s">
        <v>2784</v>
      </c>
      <c r="AD63" s="62">
        <v>292</v>
      </c>
      <c r="AE63" s="66">
        <v>1.756919374247894E-2</v>
      </c>
      <c r="AF63" s="3" t="s">
        <v>2886</v>
      </c>
      <c r="AG63" s="62">
        <v>233</v>
      </c>
      <c r="AH63" s="66">
        <v>1.4019253910950661E-2</v>
      </c>
      <c r="AI63" s="3"/>
      <c r="AJ63" s="3"/>
      <c r="AK63" s="3"/>
    </row>
    <row r="64" spans="1:37" x14ac:dyDescent="0.25">
      <c r="A64" s="2" t="s">
        <v>772</v>
      </c>
      <c r="B64" s="2">
        <v>3115</v>
      </c>
      <c r="C64" s="3" t="s">
        <v>1596</v>
      </c>
      <c r="D64" s="2" t="s">
        <v>1560</v>
      </c>
      <c r="E64" s="3" t="s">
        <v>1654</v>
      </c>
      <c r="F64" s="62">
        <v>13309</v>
      </c>
      <c r="G64" s="66">
        <v>0.33479234271627301</v>
      </c>
      <c r="H64" s="3" t="s">
        <v>2896</v>
      </c>
      <c r="I64" s="62">
        <v>1746</v>
      </c>
      <c r="J64" s="66">
        <v>4.3921213493321259E-2</v>
      </c>
      <c r="K64" s="3" t="s">
        <v>1614</v>
      </c>
      <c r="L64" s="62">
        <v>1121</v>
      </c>
      <c r="M64" s="66">
        <v>2.8199129625437074E-2</v>
      </c>
      <c r="N64" s="3" t="s">
        <v>2943</v>
      </c>
      <c r="O64" s="62">
        <v>1001</v>
      </c>
      <c r="P64" s="66">
        <v>2.5180489522803311E-2</v>
      </c>
      <c r="Q64" s="3" t="s">
        <v>2839</v>
      </c>
      <c r="R64" s="62">
        <v>970</v>
      </c>
      <c r="S64" s="66">
        <v>2.4400674162956253E-2</v>
      </c>
      <c r="T64" s="3" t="s">
        <v>2836</v>
      </c>
      <c r="U64" s="62">
        <v>939</v>
      </c>
      <c r="V64" s="66">
        <v>2.3620858803109199E-2</v>
      </c>
      <c r="W64" s="3" t="s">
        <v>2852</v>
      </c>
      <c r="X64" s="62">
        <v>909</v>
      </c>
      <c r="Y64" s="66">
        <v>2.2866198777450757E-2</v>
      </c>
      <c r="Z64" s="3" t="s">
        <v>2945</v>
      </c>
      <c r="AA64" s="62">
        <v>821</v>
      </c>
      <c r="AB64" s="66">
        <v>2.0652529368852666E-2</v>
      </c>
      <c r="AC64" s="3" t="s">
        <v>2944</v>
      </c>
      <c r="AD64" s="62">
        <v>760</v>
      </c>
      <c r="AE64" s="66">
        <v>1.911805398334717E-2</v>
      </c>
      <c r="AF64" s="3" t="s">
        <v>1767</v>
      </c>
      <c r="AG64" s="62">
        <v>723</v>
      </c>
      <c r="AH64" s="66">
        <v>1.8187306618368426E-2</v>
      </c>
    </row>
    <row r="65" spans="1:52" s="17" customFormat="1" x14ac:dyDescent="0.25">
      <c r="A65" s="2" t="s">
        <v>876</v>
      </c>
      <c r="B65" s="2">
        <v>138</v>
      </c>
      <c r="C65" s="3" t="s">
        <v>1524</v>
      </c>
      <c r="D65" s="2" t="s">
        <v>1553</v>
      </c>
      <c r="E65" s="3" t="s">
        <v>1712</v>
      </c>
      <c r="F65" s="62">
        <v>2046</v>
      </c>
      <c r="G65" s="66">
        <v>0.13832736123318234</v>
      </c>
      <c r="H65" s="3" t="s">
        <v>2815</v>
      </c>
      <c r="I65" s="62">
        <v>1087</v>
      </c>
      <c r="J65" s="66">
        <v>7.3490636197687781E-2</v>
      </c>
      <c r="K65" s="3" t="s">
        <v>2904</v>
      </c>
      <c r="L65" s="62">
        <v>1039</v>
      </c>
      <c r="M65" s="66">
        <v>7.0245419511865317E-2</v>
      </c>
      <c r="N65" s="3" t="s">
        <v>2879</v>
      </c>
      <c r="O65" s="62">
        <v>911</v>
      </c>
      <c r="P65" s="66">
        <v>6.15915083496721E-2</v>
      </c>
      <c r="Q65" s="3" t="s">
        <v>2875</v>
      </c>
      <c r="R65" s="62">
        <v>897</v>
      </c>
      <c r="S65" s="66">
        <v>6.0644986816307214E-2</v>
      </c>
      <c r="T65" s="3" t="s">
        <v>1686</v>
      </c>
      <c r="U65" s="62">
        <v>797</v>
      </c>
      <c r="V65" s="66">
        <v>5.3884118720843754E-2</v>
      </c>
      <c r="W65" s="3" t="s">
        <v>2903</v>
      </c>
      <c r="X65" s="62">
        <v>642</v>
      </c>
      <c r="Y65" s="66">
        <v>4.3404773172875395E-2</v>
      </c>
      <c r="Z65" s="3" t="s">
        <v>2877</v>
      </c>
      <c r="AA65" s="62">
        <v>621</v>
      </c>
      <c r="AB65" s="66">
        <v>4.1984990872828074E-2</v>
      </c>
      <c r="AC65" s="3" t="s">
        <v>2978</v>
      </c>
      <c r="AD65" s="62">
        <v>569</v>
      </c>
      <c r="AE65" s="66">
        <v>3.846933946318707E-2</v>
      </c>
      <c r="AF65" s="3" t="s">
        <v>2872</v>
      </c>
      <c r="AG65" s="62">
        <v>533</v>
      </c>
      <c r="AH65" s="66">
        <v>3.6035426948820226E-2</v>
      </c>
      <c r="AI65" s="3"/>
      <c r="AJ65" s="3"/>
      <c r="AK65" s="3"/>
    </row>
    <row r="66" spans="1:52" s="17" customFormat="1" x14ac:dyDescent="0.25">
      <c r="A66" s="2"/>
      <c r="B66" s="2"/>
      <c r="C66" s="3"/>
      <c r="D66" s="3"/>
      <c r="E66" s="3"/>
      <c r="F66" s="62"/>
      <c r="G66" s="66"/>
      <c r="H66" s="3"/>
      <c r="I66" s="62"/>
      <c r="J66" s="66"/>
      <c r="K66" s="3"/>
      <c r="L66" s="62"/>
      <c r="M66" s="66"/>
      <c r="N66" s="3"/>
      <c r="O66" s="62"/>
      <c r="P66" s="66"/>
      <c r="Q66" s="3"/>
      <c r="R66" s="62"/>
      <c r="S66" s="66"/>
      <c r="T66" s="3"/>
      <c r="U66" s="62"/>
      <c r="V66" s="66"/>
      <c r="W66" s="3"/>
      <c r="X66" s="62"/>
      <c r="Y66" s="66"/>
      <c r="Z66" s="3"/>
      <c r="AA66" s="62"/>
      <c r="AB66" s="66"/>
      <c r="AC66" s="3"/>
      <c r="AD66" s="62"/>
      <c r="AE66" s="66"/>
      <c r="AF66" s="3"/>
      <c r="AG66" s="62"/>
      <c r="AH66" s="66"/>
      <c r="AI66" s="3"/>
      <c r="AJ66" s="3"/>
      <c r="AK66" s="3"/>
    </row>
    <row r="67" spans="1:52" s="17" customFormat="1" x14ac:dyDescent="0.25">
      <c r="A67" s="2"/>
      <c r="B67" s="2"/>
      <c r="C67" s="3"/>
      <c r="D67" s="3"/>
      <c r="E67" s="3"/>
      <c r="F67" s="62"/>
      <c r="G67" s="66"/>
      <c r="H67" s="3"/>
      <c r="I67" s="62"/>
      <c r="J67" s="66"/>
      <c r="K67" s="3"/>
      <c r="L67" s="62"/>
      <c r="M67" s="66"/>
      <c r="N67" s="3"/>
      <c r="O67" s="62"/>
      <c r="P67" s="66"/>
      <c r="Q67" s="3"/>
      <c r="R67" s="62"/>
      <c r="S67" s="66"/>
      <c r="T67" s="3"/>
      <c r="U67" s="62"/>
      <c r="V67" s="66"/>
      <c r="W67" s="3"/>
      <c r="X67" s="62"/>
      <c r="Y67" s="66"/>
      <c r="Z67" s="3"/>
      <c r="AA67" s="62"/>
      <c r="AB67" s="66"/>
      <c r="AC67" s="3"/>
      <c r="AD67" s="62"/>
      <c r="AE67" s="66"/>
      <c r="AF67" s="3"/>
      <c r="AG67" s="62"/>
      <c r="AH67" s="66"/>
      <c r="AI67" s="3"/>
      <c r="AJ67" s="3"/>
      <c r="AK67" s="3"/>
    </row>
    <row r="68" spans="1:52" x14ac:dyDescent="0.25">
      <c r="A68" s="141" t="s">
        <v>150</v>
      </c>
      <c r="J68" s="173"/>
      <c r="M68" s="173"/>
      <c r="P68" s="173"/>
      <c r="S68" s="173"/>
      <c r="V68" s="173"/>
      <c r="Y68" s="173"/>
      <c r="AB68" s="173"/>
      <c r="AE68" s="173"/>
      <c r="AH68" s="173"/>
      <c r="AK68" s="20"/>
      <c r="AN68" s="20"/>
      <c r="AQ68" s="20"/>
      <c r="AT68" s="20"/>
      <c r="AW68" s="20"/>
      <c r="AY68" s="31"/>
      <c r="AZ68" s="32"/>
    </row>
    <row r="71" spans="1:52" x14ac:dyDescent="0.25">
      <c r="A71" s="2" t="s">
        <v>3037</v>
      </c>
    </row>
    <row r="72" spans="1:52" x14ac:dyDescent="0.25">
      <c r="A72" s="2" t="s">
        <v>3043</v>
      </c>
    </row>
    <row r="73" spans="1:52" x14ac:dyDescent="0.25">
      <c r="A73" s="2" t="s">
        <v>3044</v>
      </c>
    </row>
  </sheetData>
  <conditionalFormatting sqref="E5:AH65">
    <cfRule type="containsBlanks" dxfId="6" priority="2">
      <formula>LEN(TRIM(E5))=0</formula>
    </cfRule>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F4367-0CE3-42C9-A59E-B5544A9941F0}">
  <sheetPr>
    <tabColor theme="6" tint="0.39997558519241921"/>
  </sheetPr>
  <dimension ref="A1:BL160"/>
  <sheetViews>
    <sheetView zoomScaleNormal="100" workbookViewId="0">
      <pane xSplit="4" ySplit="4" topLeftCell="E5" activePane="bottomRight" state="frozen"/>
      <selection pane="topRight" activeCell="E1" sqref="E1"/>
      <selection pane="bottomLeft" activeCell="A5" sqref="A5"/>
      <selection pane="bottomRight"/>
    </sheetView>
  </sheetViews>
  <sheetFormatPr defaultColWidth="9.44140625" defaultRowHeight="13.8" x14ac:dyDescent="0.25"/>
  <cols>
    <col min="1" max="1" width="48.44140625" style="2" bestFit="1" customWidth="1"/>
    <col min="2" max="2" width="13.77734375" style="4" bestFit="1" customWidth="1"/>
    <col min="3" max="3" width="36.44140625" style="3" hidden="1" customWidth="1"/>
    <col min="4" max="4" width="32.44140625" style="4" hidden="1" customWidth="1"/>
    <col min="5" max="5" width="28" style="4" bestFit="1" customWidth="1"/>
    <col min="6" max="6" width="25.44140625" style="3" bestFit="1" customWidth="1"/>
    <col min="7" max="7" width="27.44140625" style="62" bestFit="1" customWidth="1"/>
    <col min="8" max="8" width="29.44140625" style="32" bestFit="1" customWidth="1"/>
    <col min="9" max="9" width="28" style="20" bestFit="1" customWidth="1"/>
    <col min="10" max="10" width="25.44140625" style="3" bestFit="1" customWidth="1"/>
    <col min="11" max="11" width="27.44140625" style="62" bestFit="1" customWidth="1"/>
    <col min="12" max="12" width="29.44140625" style="32" bestFit="1" customWidth="1"/>
    <col min="13" max="13" width="28" style="20" bestFit="1" customWidth="1"/>
    <col min="14" max="14" width="25.44140625" style="3" bestFit="1" customWidth="1"/>
    <col min="15" max="15" width="27.44140625" style="62" bestFit="1" customWidth="1"/>
    <col min="16" max="16" width="29.44140625" style="32" bestFit="1" customWidth="1"/>
    <col min="17" max="17" width="28" style="3" bestFit="1" customWidth="1"/>
    <col min="18" max="18" width="25.44140625" style="3" bestFit="1" customWidth="1"/>
    <col min="19" max="19" width="27.44140625" style="62" bestFit="1" customWidth="1"/>
    <col min="20" max="20" width="29.44140625" style="32" bestFit="1" customWidth="1"/>
    <col min="21" max="21" width="28" style="3" bestFit="1" customWidth="1"/>
    <col min="22" max="22" width="25.44140625" style="20" bestFit="1" customWidth="1"/>
    <col min="23" max="23" width="27.44140625" style="62" bestFit="1" customWidth="1"/>
    <col min="24" max="24" width="29.44140625" style="32" bestFit="1" customWidth="1"/>
    <col min="25" max="25" width="28" style="20" bestFit="1" customWidth="1"/>
    <col min="26" max="26" width="25.44140625" style="3" bestFit="1" customWidth="1"/>
    <col min="27" max="27" width="27.44140625" style="62" bestFit="1" customWidth="1"/>
    <col min="28" max="28" width="29.44140625" style="32" bestFit="1" customWidth="1"/>
    <col min="29" max="29" width="28" style="3" bestFit="1" customWidth="1"/>
    <col min="30" max="30" width="25.44140625" style="3" bestFit="1" customWidth="1"/>
    <col min="31" max="31" width="27.44140625" style="62" bestFit="1" customWidth="1"/>
    <col min="32" max="32" width="29.44140625" style="32" bestFit="1" customWidth="1"/>
    <col min="33" max="33" width="28" style="3" bestFit="1" customWidth="1"/>
    <col min="34" max="34" width="25.44140625" style="20" bestFit="1" customWidth="1"/>
    <col min="35" max="35" width="27.44140625" style="62" bestFit="1" customWidth="1"/>
    <col min="36" max="36" width="29.44140625" style="32" bestFit="1" customWidth="1"/>
    <col min="37" max="37" width="28" style="20" bestFit="1" customWidth="1"/>
    <col min="38" max="38" width="25.44140625" style="33" bestFit="1" customWidth="1"/>
    <col min="39" max="39" width="27.44140625" style="65" bestFit="1" customWidth="1"/>
    <col min="40" max="40" width="29.44140625" style="45" bestFit="1" customWidth="1"/>
    <col min="41" max="41" width="29" style="33" bestFit="1" customWidth="1"/>
    <col min="42" max="42" width="26.44140625" style="33" bestFit="1" customWidth="1"/>
    <col min="43" max="43" width="28.44140625" style="65" bestFit="1" customWidth="1"/>
    <col min="44" max="44" width="30.44140625" style="45" bestFit="1" customWidth="1"/>
    <col min="45" max="45" width="29" style="33" bestFit="1" customWidth="1"/>
    <col min="46" max="46" width="26.44140625" style="34" bestFit="1" customWidth="1"/>
    <col min="47" max="47" width="28.44140625" style="65" bestFit="1" customWidth="1"/>
    <col min="48" max="48" width="30.44140625" style="45" bestFit="1" customWidth="1"/>
    <col min="49" max="49" width="29" style="34" bestFit="1" customWidth="1"/>
    <col min="50" max="50" width="26.44140625" style="33" bestFit="1" customWidth="1"/>
    <col min="51" max="51" width="28.44140625" style="65" bestFit="1" customWidth="1"/>
    <col min="52" max="52" width="30.44140625" style="45" bestFit="1" customWidth="1"/>
    <col min="53" max="53" width="29" style="3" bestFit="1" customWidth="1"/>
    <col min="54" max="54" width="26.44140625" style="31" bestFit="1" customWidth="1"/>
    <col min="55" max="55" width="28.44140625" style="62" bestFit="1" customWidth="1"/>
    <col min="56" max="56" width="30.44140625" style="32" bestFit="1" customWidth="1"/>
    <col min="57" max="57" width="29" style="3" bestFit="1" customWidth="1"/>
    <col min="58" max="58" width="26.44140625" style="3" bestFit="1" customWidth="1"/>
    <col min="59" max="59" width="28.44140625" style="62" bestFit="1" customWidth="1"/>
    <col min="60" max="60" width="30.44140625" style="32" bestFit="1" customWidth="1"/>
    <col min="61" max="61" width="29" style="3" bestFit="1" customWidth="1"/>
    <col min="62" max="62" width="26.44140625" style="3" bestFit="1" customWidth="1"/>
    <col min="63" max="63" width="28.44140625" style="62" bestFit="1" customWidth="1"/>
    <col min="64" max="64" width="30.44140625" style="32" bestFit="1" customWidth="1"/>
    <col min="65" max="16378" width="9.44140625" style="3"/>
    <col min="16379" max="16382" width="9.44140625" style="3" bestFit="1"/>
    <col min="16383" max="16384" width="9.44140625" style="3"/>
  </cols>
  <sheetData>
    <row r="1" spans="1:64" x14ac:dyDescent="0.25">
      <c r="A1" s="1" t="s">
        <v>82</v>
      </c>
      <c r="E1" s="49"/>
      <c r="G1" s="35"/>
      <c r="H1" s="174"/>
      <c r="I1" s="49"/>
      <c r="J1" s="20"/>
      <c r="K1" s="35"/>
      <c r="L1" s="3"/>
      <c r="M1" s="49"/>
      <c r="O1" s="35"/>
      <c r="P1" s="20"/>
      <c r="Q1" s="49"/>
      <c r="S1" s="35"/>
      <c r="T1" s="3"/>
      <c r="U1" s="49"/>
      <c r="W1" s="35"/>
      <c r="X1" s="3"/>
      <c r="Y1" s="49"/>
      <c r="AA1" s="35"/>
      <c r="AB1" s="20"/>
      <c r="AC1" s="49"/>
      <c r="AE1" s="35"/>
      <c r="AF1" s="3"/>
      <c r="AG1" s="49"/>
      <c r="AI1" s="35"/>
      <c r="AJ1" s="3"/>
      <c r="AK1" s="49"/>
      <c r="AL1" s="3"/>
      <c r="AM1" s="35"/>
      <c r="AN1" s="20"/>
      <c r="AO1" s="49"/>
      <c r="AP1" s="3"/>
      <c r="AQ1" s="35"/>
      <c r="AR1" s="3"/>
      <c r="AS1" s="49"/>
      <c r="AT1" s="20"/>
      <c r="AU1" s="35"/>
      <c r="AV1" s="3"/>
      <c r="AW1" s="49"/>
      <c r="AX1" s="3"/>
      <c r="AY1" s="35"/>
      <c r="AZ1" s="49"/>
      <c r="BA1" s="49"/>
      <c r="BB1" s="3"/>
      <c r="BC1" s="35"/>
      <c r="BD1" s="3"/>
      <c r="BE1" s="49"/>
      <c r="BG1" s="35"/>
      <c r="BH1" s="3"/>
      <c r="BI1" s="49"/>
      <c r="BK1" s="35"/>
      <c r="BL1" s="3"/>
    </row>
    <row r="2" spans="1:64" x14ac:dyDescent="0.25">
      <c r="A2" s="1" t="s">
        <v>119</v>
      </c>
      <c r="C2" s="149"/>
      <c r="D2" s="148"/>
      <c r="E2" s="3"/>
      <c r="F2" s="150"/>
      <c r="G2" s="35"/>
      <c r="H2" s="49"/>
      <c r="K2" s="35"/>
      <c r="L2" s="49"/>
      <c r="O2" s="35"/>
      <c r="P2" s="49"/>
      <c r="S2" s="35"/>
      <c r="T2" s="49"/>
      <c r="W2" s="35"/>
      <c r="X2" s="49"/>
      <c r="AA2" s="35"/>
      <c r="AB2" s="49"/>
      <c r="AE2" s="35"/>
      <c r="AF2" s="49"/>
      <c r="AI2" s="35"/>
      <c r="AJ2" s="49"/>
      <c r="AL2" s="3"/>
      <c r="AM2" s="35"/>
      <c r="AN2" s="49"/>
      <c r="AO2" s="3"/>
      <c r="AP2" s="3"/>
      <c r="AQ2" s="35"/>
      <c r="AR2" s="49"/>
      <c r="AS2" s="3"/>
      <c r="AT2" s="20"/>
      <c r="AU2" s="35"/>
      <c r="AV2" s="49"/>
      <c r="AW2" s="20"/>
      <c r="AX2" s="3"/>
      <c r="AY2" s="35"/>
      <c r="AZ2" s="49"/>
      <c r="BC2" s="35"/>
      <c r="BD2" s="49"/>
      <c r="BG2" s="35"/>
      <c r="BH2" s="49"/>
      <c r="BK2" s="35"/>
      <c r="BL2" s="49"/>
    </row>
    <row r="3" spans="1:64" ht="14.4" thickBot="1" x14ac:dyDescent="0.3">
      <c r="A3" s="1"/>
      <c r="G3" s="35"/>
      <c r="H3" s="49"/>
      <c r="K3" s="35"/>
      <c r="L3" s="49"/>
      <c r="O3" s="35"/>
      <c r="P3" s="49"/>
      <c r="S3" s="35"/>
      <c r="T3" s="49"/>
      <c r="W3" s="35"/>
      <c r="X3" s="49"/>
      <c r="AA3" s="35"/>
      <c r="AB3" s="49"/>
      <c r="AE3" s="35"/>
      <c r="AF3" s="49"/>
      <c r="AI3" s="35"/>
      <c r="AJ3" s="49"/>
      <c r="AL3" s="3"/>
      <c r="AM3" s="35"/>
      <c r="AN3" s="49"/>
      <c r="AO3" s="3"/>
      <c r="AP3" s="3"/>
      <c r="AQ3" s="35"/>
      <c r="AR3" s="49"/>
      <c r="AS3" s="3"/>
      <c r="AT3" s="20"/>
      <c r="AU3" s="35"/>
      <c r="AV3" s="49"/>
      <c r="AW3" s="20"/>
      <c r="AX3" s="3"/>
      <c r="AY3" s="35"/>
      <c r="AZ3" s="49"/>
      <c r="BC3" s="35"/>
      <c r="BD3" s="49"/>
      <c r="BG3" s="35"/>
      <c r="BH3" s="49"/>
      <c r="BK3" s="35"/>
      <c r="BL3" s="49"/>
    </row>
    <row r="4" spans="1:64" ht="14.4" thickBot="1" x14ac:dyDescent="0.3">
      <c r="A4" s="297" t="s">
        <v>108</v>
      </c>
      <c r="B4" s="298" t="s">
        <v>85</v>
      </c>
      <c r="C4" s="151" t="s">
        <v>12</v>
      </c>
      <c r="D4" s="152" t="s">
        <v>7</v>
      </c>
      <c r="E4" s="166" t="s">
        <v>2479</v>
      </c>
      <c r="F4" s="166" t="s">
        <v>2480</v>
      </c>
      <c r="G4" s="240" t="s">
        <v>2481</v>
      </c>
      <c r="H4" s="239" t="s">
        <v>2485</v>
      </c>
      <c r="I4" s="166" t="s">
        <v>2486</v>
      </c>
      <c r="J4" s="166" t="s">
        <v>2487</v>
      </c>
      <c r="K4" s="240" t="s">
        <v>2488</v>
      </c>
      <c r="L4" s="239" t="s">
        <v>2489</v>
      </c>
      <c r="M4" s="166" t="s">
        <v>2490</v>
      </c>
      <c r="N4" s="166" t="s">
        <v>2491</v>
      </c>
      <c r="O4" s="240" t="s">
        <v>2492</v>
      </c>
      <c r="P4" s="239" t="s">
        <v>2493</v>
      </c>
      <c r="Q4" s="166" t="s">
        <v>2494</v>
      </c>
      <c r="R4" s="166" t="s">
        <v>2495</v>
      </c>
      <c r="S4" s="240" t="s">
        <v>2496</v>
      </c>
      <c r="T4" s="239" t="s">
        <v>2497</v>
      </c>
      <c r="U4" s="166" t="s">
        <v>2498</v>
      </c>
      <c r="V4" s="166" t="s">
        <v>2499</v>
      </c>
      <c r="W4" s="240" t="s">
        <v>2500</v>
      </c>
      <c r="X4" s="239" t="s">
        <v>2501</v>
      </c>
      <c r="Y4" s="166" t="s">
        <v>2502</v>
      </c>
      <c r="Z4" s="166" t="s">
        <v>2503</v>
      </c>
      <c r="AA4" s="240" t="s">
        <v>2504</v>
      </c>
      <c r="AB4" s="239" t="s">
        <v>2505</v>
      </c>
      <c r="AC4" s="166" t="s">
        <v>2506</v>
      </c>
      <c r="AD4" s="166" t="s">
        <v>2507</v>
      </c>
      <c r="AE4" s="240" t="s">
        <v>2508</v>
      </c>
      <c r="AF4" s="239" t="s">
        <v>2509</v>
      </c>
      <c r="AG4" s="166" t="s">
        <v>2510</v>
      </c>
      <c r="AH4" s="166" t="s">
        <v>2511</v>
      </c>
      <c r="AI4" s="240" t="s">
        <v>2512</v>
      </c>
      <c r="AJ4" s="239" t="s">
        <v>2513</v>
      </c>
      <c r="AK4" s="166" t="s">
        <v>2514</v>
      </c>
      <c r="AL4" s="166" t="s">
        <v>2515</v>
      </c>
      <c r="AM4" s="240" t="s">
        <v>2516</v>
      </c>
      <c r="AN4" s="239" t="s">
        <v>2517</v>
      </c>
      <c r="AO4" s="166" t="s">
        <v>2518</v>
      </c>
      <c r="AP4" s="166" t="s">
        <v>2519</v>
      </c>
      <c r="AQ4" s="240" t="s">
        <v>2520</v>
      </c>
      <c r="AR4" s="239" t="s">
        <v>2521</v>
      </c>
      <c r="AS4" s="166" t="s">
        <v>2522</v>
      </c>
      <c r="AT4" s="166" t="s">
        <v>2523</v>
      </c>
      <c r="AU4" s="240" t="s">
        <v>2524</v>
      </c>
      <c r="AV4" s="239" t="s">
        <v>2525</v>
      </c>
      <c r="AW4" s="166" t="s">
        <v>2526</v>
      </c>
      <c r="AX4" s="166" t="s">
        <v>2527</v>
      </c>
      <c r="AY4" s="240" t="s">
        <v>2528</v>
      </c>
      <c r="AZ4" s="239" t="s">
        <v>2529</v>
      </c>
      <c r="BA4" s="166" t="s">
        <v>2530</v>
      </c>
      <c r="BB4" s="166" t="s">
        <v>2531</v>
      </c>
      <c r="BC4" s="240" t="s">
        <v>2532</v>
      </c>
      <c r="BD4" s="239" t="s">
        <v>2533</v>
      </c>
      <c r="BE4" s="166" t="s">
        <v>2534</v>
      </c>
      <c r="BF4" s="166" t="s">
        <v>2535</v>
      </c>
      <c r="BG4" s="240" t="s">
        <v>2536</v>
      </c>
      <c r="BH4" s="239" t="s">
        <v>2537</v>
      </c>
      <c r="BI4" s="166" t="s">
        <v>2538</v>
      </c>
      <c r="BJ4" s="166" t="s">
        <v>2539</v>
      </c>
      <c r="BK4" s="240" t="s">
        <v>2540</v>
      </c>
      <c r="BL4" s="239" t="s">
        <v>2541</v>
      </c>
    </row>
    <row r="5" spans="1:64" x14ac:dyDescent="0.25">
      <c r="A5" s="2" t="s">
        <v>713</v>
      </c>
      <c r="B5" s="2">
        <v>1</v>
      </c>
      <c r="C5" s="2" t="s">
        <v>1524</v>
      </c>
      <c r="D5" s="2" t="s">
        <v>1520</v>
      </c>
      <c r="E5" s="2" t="s">
        <v>1521</v>
      </c>
      <c r="F5" s="180">
        <v>1950</v>
      </c>
      <c r="G5" s="61">
        <v>967</v>
      </c>
      <c r="H5" s="154">
        <v>0.59765142150803463</v>
      </c>
      <c r="I5" s="2" t="s">
        <v>2739</v>
      </c>
      <c r="J5" s="180">
        <v>1913</v>
      </c>
      <c r="K5" s="61">
        <v>920</v>
      </c>
      <c r="L5" s="154">
        <v>0.56650246305418717</v>
      </c>
      <c r="M5" s="2" t="s">
        <v>2740</v>
      </c>
      <c r="N5" s="180">
        <v>1952</v>
      </c>
      <c r="O5" s="61">
        <v>582</v>
      </c>
      <c r="P5" s="154">
        <v>0.58199999999999996</v>
      </c>
      <c r="Q5" s="2" t="s">
        <v>1719</v>
      </c>
      <c r="R5" s="180">
        <v>1830</v>
      </c>
      <c r="S5" s="61">
        <v>378</v>
      </c>
      <c r="T5" s="154">
        <v>9.3889716840536513E-2</v>
      </c>
      <c r="U5" s="2" t="s">
        <v>2741</v>
      </c>
      <c r="V5" s="180">
        <v>1860</v>
      </c>
      <c r="W5" s="61">
        <v>294</v>
      </c>
      <c r="X5" s="154">
        <v>0.45794392523364486</v>
      </c>
      <c r="Y5" s="2" t="s">
        <v>2742</v>
      </c>
      <c r="Z5" s="180">
        <v>1834</v>
      </c>
      <c r="AA5" s="61">
        <v>181</v>
      </c>
      <c r="AB5" s="154">
        <v>0.26974664679582711</v>
      </c>
      <c r="AC5" s="2" t="s">
        <v>2743</v>
      </c>
      <c r="AD5" s="180">
        <v>3874</v>
      </c>
      <c r="AE5" s="61">
        <v>169</v>
      </c>
      <c r="AF5" s="154">
        <v>0.46685082872928174</v>
      </c>
      <c r="AG5" s="2" t="s">
        <v>2744</v>
      </c>
      <c r="AH5" s="2">
        <v>1833</v>
      </c>
      <c r="AI5" s="61">
        <v>162</v>
      </c>
      <c r="AJ5" s="154">
        <v>0.23823529411764705</v>
      </c>
      <c r="AK5" s="2" t="s">
        <v>1719</v>
      </c>
      <c r="AL5" s="180">
        <v>1832</v>
      </c>
      <c r="AM5" s="61">
        <v>160</v>
      </c>
      <c r="AN5" s="154">
        <v>6.2256809338521402E-2</v>
      </c>
      <c r="AO5" s="2" t="s">
        <v>2745</v>
      </c>
      <c r="AP5" s="180">
        <v>1969</v>
      </c>
      <c r="AQ5" s="61">
        <v>146</v>
      </c>
      <c r="AR5" s="154">
        <v>0.25259515570934254</v>
      </c>
      <c r="AS5" s="2" t="s">
        <v>2746</v>
      </c>
      <c r="AT5" s="180">
        <v>1985</v>
      </c>
      <c r="AU5" s="61">
        <v>144</v>
      </c>
      <c r="AV5" s="154">
        <v>0.48160535117056857</v>
      </c>
      <c r="AW5" s="2" t="s">
        <v>2979</v>
      </c>
      <c r="AX5" s="181">
        <v>1951</v>
      </c>
      <c r="AY5" s="61">
        <v>136</v>
      </c>
      <c r="AZ5" s="154">
        <v>0.53125</v>
      </c>
      <c r="BA5" s="153" t="s">
        <v>2980</v>
      </c>
      <c r="BB5" s="180">
        <v>1922</v>
      </c>
      <c r="BC5" s="61">
        <v>111</v>
      </c>
      <c r="BD5" s="154">
        <v>0.41263940520446096</v>
      </c>
      <c r="BE5" s="2" t="s">
        <v>1719</v>
      </c>
      <c r="BF5" s="180">
        <v>1835</v>
      </c>
      <c r="BG5" s="61">
        <v>110</v>
      </c>
      <c r="BH5" s="154">
        <v>8.2768999247554556E-2</v>
      </c>
      <c r="BI5" s="2" t="s">
        <v>2981</v>
      </c>
      <c r="BJ5" s="2">
        <v>3858</v>
      </c>
      <c r="BK5" s="61">
        <v>70</v>
      </c>
      <c r="BL5" s="154">
        <v>0.30303030303030304</v>
      </c>
    </row>
    <row r="6" spans="1:64" x14ac:dyDescent="0.25">
      <c r="A6" s="2" t="s">
        <v>930</v>
      </c>
      <c r="B6" s="2">
        <v>2</v>
      </c>
      <c r="C6" s="2" t="s">
        <v>1533</v>
      </c>
      <c r="D6" s="2" t="s">
        <v>1520</v>
      </c>
      <c r="E6" s="2" t="s">
        <v>1531</v>
      </c>
      <c r="F6" s="180">
        <v>1331</v>
      </c>
      <c r="G6" s="61">
        <v>223</v>
      </c>
      <c r="H6" s="154">
        <v>0.16336996336996337</v>
      </c>
      <c r="I6" s="2" t="s">
        <v>2747</v>
      </c>
      <c r="J6" s="180">
        <v>1364</v>
      </c>
      <c r="K6" s="61">
        <v>119</v>
      </c>
      <c r="L6" s="182">
        <v>0.14200477326968974</v>
      </c>
      <c r="M6" s="2" t="s">
        <v>1601</v>
      </c>
      <c r="N6" s="180">
        <v>1440</v>
      </c>
      <c r="O6" s="61">
        <v>42</v>
      </c>
      <c r="P6" s="154">
        <v>1.883408071748879E-2</v>
      </c>
      <c r="Q6" s="2" t="s">
        <v>2748</v>
      </c>
      <c r="R6" s="180">
        <v>1475</v>
      </c>
      <c r="S6" s="61">
        <v>30</v>
      </c>
      <c r="T6" s="154">
        <v>3.0211480362537766E-2</v>
      </c>
      <c r="U6" s="2" t="s">
        <v>687</v>
      </c>
      <c r="V6" s="180" t="s">
        <v>687</v>
      </c>
      <c r="W6" s="61" t="s">
        <v>687</v>
      </c>
      <c r="X6" s="154" t="s">
        <v>687</v>
      </c>
      <c r="Y6" s="2" t="s">
        <v>687</v>
      </c>
      <c r="Z6" s="180" t="s">
        <v>687</v>
      </c>
      <c r="AA6" s="61" t="s">
        <v>687</v>
      </c>
      <c r="AB6" s="154" t="s">
        <v>687</v>
      </c>
      <c r="AC6" s="2" t="s">
        <v>687</v>
      </c>
      <c r="AD6" s="180" t="s">
        <v>687</v>
      </c>
      <c r="AE6" s="61" t="s">
        <v>687</v>
      </c>
      <c r="AF6" s="154" t="s">
        <v>687</v>
      </c>
      <c r="AG6" s="2" t="s">
        <v>687</v>
      </c>
      <c r="AH6" s="2" t="s">
        <v>687</v>
      </c>
      <c r="AI6" s="61" t="s">
        <v>687</v>
      </c>
      <c r="AJ6" s="154" t="s">
        <v>687</v>
      </c>
      <c r="AK6" s="2" t="s">
        <v>687</v>
      </c>
      <c r="AL6" s="180" t="s">
        <v>687</v>
      </c>
      <c r="AM6" s="61" t="s">
        <v>687</v>
      </c>
      <c r="AN6" s="154" t="s">
        <v>687</v>
      </c>
      <c r="AO6" s="2" t="s">
        <v>687</v>
      </c>
      <c r="AP6" s="180" t="s">
        <v>687</v>
      </c>
      <c r="AQ6" s="61" t="s">
        <v>687</v>
      </c>
      <c r="AR6" s="154" t="s">
        <v>687</v>
      </c>
      <c r="AS6" s="2" t="s">
        <v>687</v>
      </c>
      <c r="AT6" s="180" t="s">
        <v>687</v>
      </c>
      <c r="AU6" s="61" t="s">
        <v>687</v>
      </c>
      <c r="AV6" s="154" t="s">
        <v>687</v>
      </c>
      <c r="AW6" s="2" t="s">
        <v>687</v>
      </c>
      <c r="AX6" s="181" t="s">
        <v>687</v>
      </c>
      <c r="AY6" s="61" t="s">
        <v>687</v>
      </c>
      <c r="AZ6" s="154" t="s">
        <v>687</v>
      </c>
      <c r="BA6" s="153" t="s">
        <v>687</v>
      </c>
      <c r="BB6" s="180" t="s">
        <v>687</v>
      </c>
      <c r="BC6" s="61" t="s">
        <v>687</v>
      </c>
      <c r="BD6" s="154" t="s">
        <v>687</v>
      </c>
      <c r="BE6" s="2" t="s">
        <v>687</v>
      </c>
      <c r="BF6" s="180" t="s">
        <v>687</v>
      </c>
      <c r="BG6" s="61" t="s">
        <v>687</v>
      </c>
      <c r="BH6" s="154" t="s">
        <v>687</v>
      </c>
      <c r="BI6" s="2" t="s">
        <v>687</v>
      </c>
      <c r="BJ6" s="2" t="s">
        <v>687</v>
      </c>
      <c r="BK6" s="61" t="s">
        <v>687</v>
      </c>
      <c r="BL6" s="182" t="s">
        <v>687</v>
      </c>
    </row>
    <row r="7" spans="1:64" x14ac:dyDescent="0.25">
      <c r="A7" s="2" t="s">
        <v>715</v>
      </c>
      <c r="B7" s="2">
        <v>5</v>
      </c>
      <c r="C7" s="2" t="s">
        <v>1536</v>
      </c>
      <c r="D7" s="2" t="s">
        <v>1520</v>
      </c>
      <c r="E7" s="2" t="s">
        <v>1535</v>
      </c>
      <c r="F7" s="180">
        <v>1301</v>
      </c>
      <c r="G7" s="61">
        <v>1569</v>
      </c>
      <c r="H7" s="154">
        <v>0.66709183673469385</v>
      </c>
      <c r="I7" s="2" t="s">
        <v>2749</v>
      </c>
      <c r="J7" s="180">
        <v>1376</v>
      </c>
      <c r="K7" s="61">
        <v>451</v>
      </c>
      <c r="L7" s="154">
        <v>0.6229281767955801</v>
      </c>
      <c r="M7" s="2" t="s">
        <v>2750</v>
      </c>
      <c r="N7" s="180">
        <v>1370</v>
      </c>
      <c r="O7" s="61">
        <v>217</v>
      </c>
      <c r="P7" s="154">
        <v>0.53580246913580243</v>
      </c>
      <c r="Q7" s="2" t="s">
        <v>2751</v>
      </c>
      <c r="R7" s="180">
        <v>1337</v>
      </c>
      <c r="S7" s="61">
        <v>174</v>
      </c>
      <c r="T7" s="154">
        <v>0.59793814432989689</v>
      </c>
      <c r="U7" s="2" t="s">
        <v>2752</v>
      </c>
      <c r="V7" s="180">
        <v>1360</v>
      </c>
      <c r="W7" s="61">
        <v>132</v>
      </c>
      <c r="X7" s="154">
        <v>0.57894736842105265</v>
      </c>
      <c r="Y7" s="2" t="s">
        <v>2747</v>
      </c>
      <c r="Z7" s="180">
        <v>1364</v>
      </c>
      <c r="AA7" s="61">
        <v>121</v>
      </c>
      <c r="AB7" s="154">
        <v>0.14439140811455847</v>
      </c>
      <c r="AC7" s="2" t="s">
        <v>2753</v>
      </c>
      <c r="AD7" s="180">
        <v>1344</v>
      </c>
      <c r="AE7" s="61">
        <v>118</v>
      </c>
      <c r="AF7" s="154">
        <v>0.56190476190476191</v>
      </c>
      <c r="AG7" s="2" t="s">
        <v>2754</v>
      </c>
      <c r="AH7" s="2">
        <v>1373</v>
      </c>
      <c r="AI7" s="61">
        <v>114</v>
      </c>
      <c r="AJ7" s="154">
        <v>0.3392857142857143</v>
      </c>
      <c r="AK7" s="2" t="s">
        <v>2755</v>
      </c>
      <c r="AL7" s="180">
        <v>1351</v>
      </c>
      <c r="AM7" s="61">
        <v>105</v>
      </c>
      <c r="AN7" s="154">
        <v>0.52238805970149249</v>
      </c>
      <c r="AO7" s="2" t="s">
        <v>2756</v>
      </c>
      <c r="AP7" s="180">
        <v>1340</v>
      </c>
      <c r="AQ7" s="61">
        <v>104</v>
      </c>
      <c r="AR7" s="154">
        <v>0.51485148514851486</v>
      </c>
      <c r="AS7" s="2" t="s">
        <v>2982</v>
      </c>
      <c r="AT7" s="180">
        <v>1339</v>
      </c>
      <c r="AU7" s="61">
        <v>92</v>
      </c>
      <c r="AV7" s="154">
        <v>0.5679012345679012</v>
      </c>
      <c r="AW7" s="2" t="s">
        <v>2983</v>
      </c>
      <c r="AX7" s="181">
        <v>1354</v>
      </c>
      <c r="AY7" s="61">
        <v>92</v>
      </c>
      <c r="AZ7" s="154">
        <v>0.60927152317880795</v>
      </c>
      <c r="BA7" s="153" t="s">
        <v>1531</v>
      </c>
      <c r="BB7" s="180">
        <v>1331</v>
      </c>
      <c r="BC7" s="61">
        <v>76</v>
      </c>
      <c r="BD7" s="154">
        <v>5.5677655677655681E-2</v>
      </c>
      <c r="BE7" s="2" t="s">
        <v>2984</v>
      </c>
      <c r="BF7" s="180">
        <v>1341</v>
      </c>
      <c r="BG7" s="61">
        <v>55</v>
      </c>
      <c r="BH7" s="154">
        <v>0.39568345323741005</v>
      </c>
      <c r="BI7" s="2" t="s">
        <v>2985</v>
      </c>
      <c r="BJ7" s="2">
        <v>1349</v>
      </c>
      <c r="BK7" s="61">
        <v>55</v>
      </c>
      <c r="BL7" s="154">
        <v>0.57291666666666663</v>
      </c>
    </row>
    <row r="8" spans="1:64" x14ac:dyDescent="0.25">
      <c r="A8" s="2" t="s">
        <v>716</v>
      </c>
      <c r="B8" s="2">
        <v>4</v>
      </c>
      <c r="C8" s="2" t="s">
        <v>1536</v>
      </c>
      <c r="D8" s="2" t="s">
        <v>1538</v>
      </c>
      <c r="E8" s="2" t="s">
        <v>1539</v>
      </c>
      <c r="F8" s="180">
        <v>1109</v>
      </c>
      <c r="G8" s="61">
        <v>2670</v>
      </c>
      <c r="H8" s="154">
        <v>0.70653612066684313</v>
      </c>
      <c r="I8" s="2" t="s">
        <v>1539</v>
      </c>
      <c r="J8" s="180">
        <v>1108</v>
      </c>
      <c r="K8" s="61">
        <v>2462</v>
      </c>
      <c r="L8" s="154">
        <v>0.71673944687045121</v>
      </c>
      <c r="M8" s="2" t="s">
        <v>1545</v>
      </c>
      <c r="N8" s="180">
        <v>1085</v>
      </c>
      <c r="O8" s="61">
        <v>2199</v>
      </c>
      <c r="P8" s="154">
        <v>0.49095780308104486</v>
      </c>
      <c r="Q8" s="2" t="s">
        <v>1539</v>
      </c>
      <c r="R8" s="180">
        <v>1104</v>
      </c>
      <c r="S8" s="61">
        <v>2190</v>
      </c>
      <c r="T8" s="154">
        <v>0.68501720362840157</v>
      </c>
      <c r="U8" s="2" t="s">
        <v>2757</v>
      </c>
      <c r="V8" s="180">
        <v>1020</v>
      </c>
      <c r="W8" s="61">
        <v>2115</v>
      </c>
      <c r="X8" s="154">
        <v>0.56460224239188472</v>
      </c>
      <c r="Y8" s="2" t="s">
        <v>2758</v>
      </c>
      <c r="Z8" s="180">
        <v>1089</v>
      </c>
      <c r="AA8" s="61">
        <v>2083</v>
      </c>
      <c r="AB8" s="154">
        <v>0.65461973601508483</v>
      </c>
      <c r="AC8" s="2" t="s">
        <v>1603</v>
      </c>
      <c r="AD8" s="180">
        <v>1040</v>
      </c>
      <c r="AE8" s="61">
        <v>1918</v>
      </c>
      <c r="AF8" s="154">
        <v>0.37184955409073284</v>
      </c>
      <c r="AG8" s="2" t="s">
        <v>2757</v>
      </c>
      <c r="AH8" s="2">
        <v>1013</v>
      </c>
      <c r="AI8" s="61">
        <v>1790</v>
      </c>
      <c r="AJ8" s="154">
        <v>0.5958721704394141</v>
      </c>
      <c r="AK8" s="2" t="s">
        <v>2759</v>
      </c>
      <c r="AL8" s="180">
        <v>1001</v>
      </c>
      <c r="AM8" s="61">
        <v>1545</v>
      </c>
      <c r="AN8" s="154">
        <v>0.67320261437908502</v>
      </c>
      <c r="AO8" s="2" t="s">
        <v>2760</v>
      </c>
      <c r="AP8" s="180">
        <v>1028</v>
      </c>
      <c r="AQ8" s="61">
        <v>1483</v>
      </c>
      <c r="AR8" s="154">
        <v>0.7374440576827449</v>
      </c>
      <c r="AS8" s="2" t="s">
        <v>1539</v>
      </c>
      <c r="AT8" s="180">
        <v>1105</v>
      </c>
      <c r="AU8" s="61">
        <v>1387</v>
      </c>
      <c r="AV8" s="154">
        <v>0.70873786407766992</v>
      </c>
      <c r="AW8" s="2" t="s">
        <v>1714</v>
      </c>
      <c r="AX8" s="181">
        <v>1056</v>
      </c>
      <c r="AY8" s="61">
        <v>1380</v>
      </c>
      <c r="AZ8" s="154">
        <v>0.63711911357340723</v>
      </c>
      <c r="BA8" s="153" t="s">
        <v>1539</v>
      </c>
      <c r="BB8" s="180">
        <v>1118</v>
      </c>
      <c r="BC8" s="61">
        <v>1109</v>
      </c>
      <c r="BD8" s="154">
        <v>0.71594577146546157</v>
      </c>
      <c r="BE8" s="2" t="s">
        <v>1539</v>
      </c>
      <c r="BF8" s="180">
        <v>1119</v>
      </c>
      <c r="BG8" s="61">
        <v>1085</v>
      </c>
      <c r="BH8" s="154">
        <v>0.71381578947368418</v>
      </c>
      <c r="BI8" s="2" t="s">
        <v>2761</v>
      </c>
      <c r="BJ8" s="2">
        <v>1106</v>
      </c>
      <c r="BK8" s="61">
        <v>978</v>
      </c>
      <c r="BL8" s="154">
        <v>0.78934624697336564</v>
      </c>
    </row>
    <row r="9" spans="1:64" x14ac:dyDescent="0.25">
      <c r="A9" s="2" t="s">
        <v>717</v>
      </c>
      <c r="B9" s="2">
        <v>106</v>
      </c>
      <c r="C9" s="2" t="s">
        <v>1536</v>
      </c>
      <c r="D9" s="2" t="s">
        <v>1520</v>
      </c>
      <c r="E9" s="2" t="s">
        <v>1545</v>
      </c>
      <c r="F9" s="180">
        <v>1085</v>
      </c>
      <c r="G9" s="61">
        <v>1559</v>
      </c>
      <c r="H9" s="154">
        <v>0.34806876534940834</v>
      </c>
      <c r="I9" s="2" t="s">
        <v>2763</v>
      </c>
      <c r="J9" s="180">
        <v>1077</v>
      </c>
      <c r="K9" s="61">
        <v>334</v>
      </c>
      <c r="L9" s="154">
        <v>0.34186284544524054</v>
      </c>
      <c r="M9" s="2" t="s">
        <v>2758</v>
      </c>
      <c r="N9" s="180">
        <v>1089</v>
      </c>
      <c r="O9" s="61">
        <v>160</v>
      </c>
      <c r="P9" s="154">
        <v>5.02828409805154E-2</v>
      </c>
      <c r="Q9" s="2" t="s">
        <v>2759</v>
      </c>
      <c r="R9" s="180">
        <v>1001</v>
      </c>
      <c r="S9" s="61">
        <v>153</v>
      </c>
      <c r="T9" s="154">
        <v>6.6666666666666666E-2</v>
      </c>
      <c r="U9" s="2" t="s">
        <v>2764</v>
      </c>
      <c r="V9" s="180">
        <v>1030</v>
      </c>
      <c r="W9" s="61">
        <v>145</v>
      </c>
      <c r="X9" s="154">
        <v>0.12888888888888889</v>
      </c>
      <c r="Y9" s="2" t="s">
        <v>2765</v>
      </c>
      <c r="Z9" s="180">
        <v>1071</v>
      </c>
      <c r="AA9" s="61">
        <v>61</v>
      </c>
      <c r="AB9" s="154">
        <v>0.32972972972972975</v>
      </c>
      <c r="AC9" s="2" t="s">
        <v>2766</v>
      </c>
      <c r="AD9" s="180">
        <v>1034</v>
      </c>
      <c r="AE9" s="61">
        <v>50</v>
      </c>
      <c r="AF9" s="154">
        <v>0.33783783783783783</v>
      </c>
      <c r="AG9" s="2" t="s">
        <v>2986</v>
      </c>
      <c r="AH9" s="2">
        <v>1050</v>
      </c>
      <c r="AI9" s="61">
        <v>48</v>
      </c>
      <c r="AJ9" s="154">
        <v>0.20689655172413793</v>
      </c>
      <c r="AK9" s="2" t="s">
        <v>1603</v>
      </c>
      <c r="AL9" s="180">
        <v>1040</v>
      </c>
      <c r="AM9" s="61">
        <v>47</v>
      </c>
      <c r="AN9" s="154">
        <v>9.1120589375727028E-3</v>
      </c>
      <c r="AO9" s="2" t="s">
        <v>2987</v>
      </c>
      <c r="AP9" s="180">
        <v>1011</v>
      </c>
      <c r="AQ9" s="61">
        <v>44</v>
      </c>
      <c r="AR9" s="154">
        <v>0.33082706766917291</v>
      </c>
      <c r="AS9" s="2" t="s">
        <v>2988</v>
      </c>
      <c r="AT9" s="180">
        <v>1008</v>
      </c>
      <c r="AU9" s="61">
        <v>41</v>
      </c>
      <c r="AV9" s="154">
        <v>0.26973684210526316</v>
      </c>
      <c r="AW9" s="2" t="s">
        <v>1539</v>
      </c>
      <c r="AX9" s="181">
        <v>1108</v>
      </c>
      <c r="AY9" s="61">
        <v>39</v>
      </c>
      <c r="AZ9" s="154">
        <v>1.1353711790393014E-2</v>
      </c>
      <c r="BA9" s="153" t="s">
        <v>2757</v>
      </c>
      <c r="BB9" s="180">
        <v>1020</v>
      </c>
      <c r="BC9" s="61">
        <v>38</v>
      </c>
      <c r="BD9" s="154">
        <v>1.014415376401495E-2</v>
      </c>
      <c r="BE9" s="2" t="s">
        <v>1539</v>
      </c>
      <c r="BF9" s="180">
        <v>1105</v>
      </c>
      <c r="BG9" s="61">
        <v>32</v>
      </c>
      <c r="BH9" s="154">
        <v>1.6351558507920288E-2</v>
      </c>
      <c r="BI9" s="2" t="s">
        <v>1539</v>
      </c>
      <c r="BJ9" s="2">
        <v>1109</v>
      </c>
      <c r="BK9" s="61">
        <v>32</v>
      </c>
      <c r="BL9" s="154">
        <v>8.4678486372056095E-3</v>
      </c>
    </row>
    <row r="10" spans="1:64" x14ac:dyDescent="0.25">
      <c r="A10" s="2" t="s">
        <v>718</v>
      </c>
      <c r="B10" s="2">
        <v>14495</v>
      </c>
      <c r="C10" s="2" t="s">
        <v>1536</v>
      </c>
      <c r="D10" s="2" t="s">
        <v>1520</v>
      </c>
      <c r="E10" s="2" t="s">
        <v>2767</v>
      </c>
      <c r="F10" s="180">
        <v>1082</v>
      </c>
      <c r="G10" s="61">
        <v>510</v>
      </c>
      <c r="H10" s="154">
        <v>0.4102976669348351</v>
      </c>
      <c r="I10" s="2" t="s">
        <v>2768</v>
      </c>
      <c r="J10" s="180">
        <v>1069</v>
      </c>
      <c r="K10" s="61">
        <v>400</v>
      </c>
      <c r="L10" s="154">
        <v>0.43525571273122959</v>
      </c>
      <c r="M10" s="2" t="s">
        <v>2769</v>
      </c>
      <c r="N10" s="180">
        <v>1007</v>
      </c>
      <c r="O10" s="61">
        <v>345</v>
      </c>
      <c r="P10" s="154">
        <v>0.25784753363228702</v>
      </c>
      <c r="Q10" s="2" t="s">
        <v>1714</v>
      </c>
      <c r="R10" s="180">
        <v>1056</v>
      </c>
      <c r="S10" s="61">
        <v>319</v>
      </c>
      <c r="T10" s="154">
        <v>0.14727608494921515</v>
      </c>
      <c r="U10" s="2" t="s">
        <v>2762</v>
      </c>
      <c r="V10" s="180">
        <v>1095</v>
      </c>
      <c r="W10" s="61">
        <v>315</v>
      </c>
      <c r="X10" s="154">
        <v>0.21754143646408841</v>
      </c>
      <c r="Y10" s="2" t="s">
        <v>2770</v>
      </c>
      <c r="Z10" s="180">
        <v>1057</v>
      </c>
      <c r="AA10" s="61">
        <v>275</v>
      </c>
      <c r="AB10" s="154">
        <v>0.35076530612244899</v>
      </c>
      <c r="AC10" s="2" t="s">
        <v>2771</v>
      </c>
      <c r="AD10" s="180">
        <v>1083</v>
      </c>
      <c r="AE10" s="61">
        <v>114</v>
      </c>
      <c r="AF10" s="154">
        <v>0.33628318584070799</v>
      </c>
      <c r="AG10" s="2" t="s">
        <v>2772</v>
      </c>
      <c r="AH10" s="2">
        <v>1585</v>
      </c>
      <c r="AI10" s="61">
        <v>90</v>
      </c>
      <c r="AJ10" s="154">
        <v>0.19607843137254902</v>
      </c>
      <c r="AK10" s="2" t="s">
        <v>2989</v>
      </c>
      <c r="AL10" s="180">
        <v>1036</v>
      </c>
      <c r="AM10" s="61">
        <v>77</v>
      </c>
      <c r="AN10" s="154">
        <v>0.15682281059063136</v>
      </c>
      <c r="AO10" s="2" t="s">
        <v>2990</v>
      </c>
      <c r="AP10" s="180">
        <v>1010</v>
      </c>
      <c r="AQ10" s="61">
        <v>76</v>
      </c>
      <c r="AR10" s="154">
        <v>0.19487179487179487</v>
      </c>
      <c r="AS10" s="2" t="s">
        <v>2991</v>
      </c>
      <c r="AT10" s="180">
        <v>1080</v>
      </c>
      <c r="AU10" s="61">
        <v>68</v>
      </c>
      <c r="AV10" s="154">
        <v>0.26459143968871596</v>
      </c>
      <c r="AW10" s="2" t="s">
        <v>2760</v>
      </c>
      <c r="AX10" s="181">
        <v>1028</v>
      </c>
      <c r="AY10" s="61">
        <v>57</v>
      </c>
      <c r="AZ10" s="154">
        <v>2.8344107409249131E-2</v>
      </c>
      <c r="BA10" s="153" t="s">
        <v>2757</v>
      </c>
      <c r="BB10" s="180">
        <v>1020</v>
      </c>
      <c r="BC10" s="61">
        <v>55</v>
      </c>
      <c r="BD10" s="154">
        <v>1.4682327816337427E-2</v>
      </c>
      <c r="BE10" s="2" t="s">
        <v>2992</v>
      </c>
      <c r="BF10" s="180">
        <v>1031</v>
      </c>
      <c r="BG10" s="61">
        <v>50</v>
      </c>
      <c r="BH10" s="154">
        <v>0.34482758620689657</v>
      </c>
      <c r="BI10" s="2" t="s">
        <v>1539</v>
      </c>
      <c r="BJ10" s="2">
        <v>1119</v>
      </c>
      <c r="BK10" s="61">
        <v>50</v>
      </c>
      <c r="BL10" s="154">
        <v>3.2894736842105261E-2</v>
      </c>
    </row>
    <row r="11" spans="1:64" x14ac:dyDescent="0.25">
      <c r="A11" s="2" t="s">
        <v>719</v>
      </c>
      <c r="B11" s="2">
        <v>6309</v>
      </c>
      <c r="C11" s="2" t="s">
        <v>1550</v>
      </c>
      <c r="D11" s="2" t="s">
        <v>1520</v>
      </c>
      <c r="E11" s="2" t="s">
        <v>1549</v>
      </c>
      <c r="F11" s="180">
        <v>1201</v>
      </c>
      <c r="G11" s="61">
        <v>5083</v>
      </c>
      <c r="H11" s="154">
        <v>0.85228034875922198</v>
      </c>
      <c r="I11" s="2" t="s">
        <v>2773</v>
      </c>
      <c r="J11" s="180">
        <v>1247</v>
      </c>
      <c r="K11" s="61">
        <v>1565</v>
      </c>
      <c r="L11" s="154">
        <v>0.84321120689655171</v>
      </c>
      <c r="M11" s="2" t="s">
        <v>2774</v>
      </c>
      <c r="N11" s="180">
        <v>1220</v>
      </c>
      <c r="O11" s="61">
        <v>748</v>
      </c>
      <c r="P11" s="154">
        <v>0.83111111111111113</v>
      </c>
      <c r="Q11" s="2" t="s">
        <v>2775</v>
      </c>
      <c r="R11" s="180">
        <v>1226</v>
      </c>
      <c r="S11" s="61">
        <v>487</v>
      </c>
      <c r="T11" s="154">
        <v>0.79445350734094622</v>
      </c>
      <c r="U11" s="2" t="s">
        <v>2776</v>
      </c>
      <c r="V11" s="180">
        <v>1238</v>
      </c>
      <c r="W11" s="61">
        <v>467</v>
      </c>
      <c r="X11" s="154">
        <v>0.70650529500756432</v>
      </c>
      <c r="Y11" s="2" t="s">
        <v>2777</v>
      </c>
      <c r="Z11" s="180">
        <v>1240</v>
      </c>
      <c r="AA11" s="61">
        <v>446</v>
      </c>
      <c r="AB11" s="154">
        <v>0.79218472468916523</v>
      </c>
      <c r="AC11" s="2" t="s">
        <v>2778</v>
      </c>
      <c r="AD11" s="180">
        <v>1267</v>
      </c>
      <c r="AE11" s="61">
        <v>352</v>
      </c>
      <c r="AF11" s="154">
        <v>0.82242990654205606</v>
      </c>
      <c r="AG11" s="2" t="s">
        <v>1591</v>
      </c>
      <c r="AH11" s="2">
        <v>1230</v>
      </c>
      <c r="AI11" s="61">
        <v>325</v>
      </c>
      <c r="AJ11" s="154">
        <v>0.47445255474452552</v>
      </c>
      <c r="AK11" s="2" t="s">
        <v>2779</v>
      </c>
      <c r="AL11" s="180">
        <v>1225</v>
      </c>
      <c r="AM11" s="61">
        <v>223</v>
      </c>
      <c r="AN11" s="154">
        <v>0.76896551724137929</v>
      </c>
      <c r="AO11" s="2" t="s">
        <v>2780</v>
      </c>
      <c r="AP11" s="180">
        <v>1237</v>
      </c>
      <c r="AQ11" s="61">
        <v>213</v>
      </c>
      <c r="AR11" s="154">
        <v>0.79477611940298509</v>
      </c>
      <c r="AS11" s="2" t="s">
        <v>2993</v>
      </c>
      <c r="AT11" s="180">
        <v>1235</v>
      </c>
      <c r="AU11" s="61">
        <v>167</v>
      </c>
      <c r="AV11" s="154">
        <v>0.68163265306122445</v>
      </c>
      <c r="AW11" s="2" t="s">
        <v>2994</v>
      </c>
      <c r="AX11" s="181">
        <v>1223</v>
      </c>
      <c r="AY11" s="61">
        <v>97</v>
      </c>
      <c r="AZ11" s="154">
        <v>0.56395348837209303</v>
      </c>
      <c r="BA11" s="153" t="s">
        <v>2846</v>
      </c>
      <c r="BB11" s="180">
        <v>1262</v>
      </c>
      <c r="BC11" s="61">
        <v>86</v>
      </c>
      <c r="BD11" s="154">
        <v>0.62773722627737227</v>
      </c>
      <c r="BE11" s="2" t="s">
        <v>1549</v>
      </c>
      <c r="BF11" s="180">
        <v>1202</v>
      </c>
      <c r="BG11" s="61">
        <v>68</v>
      </c>
      <c r="BH11" s="154">
        <v>0.90666666666666662</v>
      </c>
      <c r="BI11" s="2" t="s">
        <v>2995</v>
      </c>
      <c r="BJ11" s="2">
        <v>1266</v>
      </c>
      <c r="BK11" s="61">
        <v>60</v>
      </c>
      <c r="BL11" s="154">
        <v>0.64516129032258063</v>
      </c>
    </row>
    <row r="12" spans="1:64" x14ac:dyDescent="0.25">
      <c r="A12" s="2" t="s">
        <v>720</v>
      </c>
      <c r="B12" s="2">
        <v>98</v>
      </c>
      <c r="C12" s="2" t="s">
        <v>1524</v>
      </c>
      <c r="D12" s="2" t="s">
        <v>1553</v>
      </c>
      <c r="E12" s="2" t="s">
        <v>1554</v>
      </c>
      <c r="F12" s="180">
        <v>2186</v>
      </c>
      <c r="G12" s="61">
        <v>680</v>
      </c>
      <c r="H12" s="154">
        <v>0.29955947136563876</v>
      </c>
      <c r="I12" s="2" t="s">
        <v>2781</v>
      </c>
      <c r="J12" s="180">
        <v>2169</v>
      </c>
      <c r="K12" s="61">
        <v>672</v>
      </c>
      <c r="L12" s="154">
        <v>0.10059880239520957</v>
      </c>
      <c r="M12" s="2" t="s">
        <v>2782</v>
      </c>
      <c r="N12" s="180">
        <v>2368</v>
      </c>
      <c r="O12" s="61">
        <v>624</v>
      </c>
      <c r="P12" s="154">
        <v>0.16626698641087131</v>
      </c>
      <c r="Q12" s="2" t="s">
        <v>2783</v>
      </c>
      <c r="R12" s="180">
        <v>2021</v>
      </c>
      <c r="S12" s="61">
        <v>412</v>
      </c>
      <c r="T12" s="154">
        <v>0.15833973866256726</v>
      </c>
      <c r="U12" s="2" t="s">
        <v>1709</v>
      </c>
      <c r="V12" s="180">
        <v>2184</v>
      </c>
      <c r="W12" s="61">
        <v>301</v>
      </c>
      <c r="X12" s="154">
        <v>7.178631051752922E-2</v>
      </c>
      <c r="Y12" s="2" t="s">
        <v>2781</v>
      </c>
      <c r="Z12" s="180">
        <v>2171</v>
      </c>
      <c r="AA12" s="61">
        <v>225</v>
      </c>
      <c r="AB12" s="154">
        <v>0.14071294559099437</v>
      </c>
      <c r="AC12" s="2" t="s">
        <v>2784</v>
      </c>
      <c r="AD12" s="180">
        <v>2124</v>
      </c>
      <c r="AE12" s="61">
        <v>210</v>
      </c>
      <c r="AF12" s="154">
        <v>3.4607778510217534E-2</v>
      </c>
      <c r="AG12" s="2" t="s">
        <v>2785</v>
      </c>
      <c r="AH12" s="2">
        <v>2136</v>
      </c>
      <c r="AI12" s="61">
        <v>202</v>
      </c>
      <c r="AJ12" s="154">
        <v>5.1834744675391328E-2</v>
      </c>
      <c r="AK12" s="2" t="s">
        <v>2781</v>
      </c>
      <c r="AL12" s="180">
        <v>2170</v>
      </c>
      <c r="AM12" s="61">
        <v>180</v>
      </c>
      <c r="AN12" s="154">
        <v>0.11435832274459974</v>
      </c>
      <c r="AO12" s="2" t="s">
        <v>2786</v>
      </c>
      <c r="AP12" s="180">
        <v>2126</v>
      </c>
      <c r="AQ12" s="61">
        <v>82</v>
      </c>
      <c r="AR12" s="154">
        <v>2.7777777777777776E-2</v>
      </c>
      <c r="AS12" s="2" t="s">
        <v>1736</v>
      </c>
      <c r="AT12" s="180">
        <v>2072</v>
      </c>
      <c r="AU12" s="61">
        <v>80</v>
      </c>
      <c r="AV12" s="154">
        <v>2.2598870056497175E-2</v>
      </c>
      <c r="AW12" s="2" t="s">
        <v>1670</v>
      </c>
      <c r="AX12" s="181">
        <v>2122</v>
      </c>
      <c r="AY12" s="61">
        <v>80</v>
      </c>
      <c r="AZ12" s="154">
        <v>3.3030553261767133E-2</v>
      </c>
      <c r="BA12" s="153" t="s">
        <v>2996</v>
      </c>
      <c r="BB12" s="180">
        <v>2343</v>
      </c>
      <c r="BC12" s="61">
        <v>64</v>
      </c>
      <c r="BD12" s="154">
        <v>4.5519203413940258E-2</v>
      </c>
      <c r="BE12" s="2" t="s">
        <v>2955</v>
      </c>
      <c r="BF12" s="180">
        <v>2188</v>
      </c>
      <c r="BG12" s="61">
        <v>57</v>
      </c>
      <c r="BH12" s="154">
        <v>2.7155788470700333E-2</v>
      </c>
      <c r="BI12" s="2" t="s">
        <v>1659</v>
      </c>
      <c r="BJ12" s="2">
        <v>2301</v>
      </c>
      <c r="BK12" s="61">
        <v>53</v>
      </c>
      <c r="BL12" s="154">
        <v>5.3513731825525039E-3</v>
      </c>
    </row>
    <row r="13" spans="1:64" x14ac:dyDescent="0.25">
      <c r="A13" s="2" t="s">
        <v>721</v>
      </c>
      <c r="B13" s="2">
        <v>53</v>
      </c>
      <c r="C13" s="2" t="s">
        <v>1524</v>
      </c>
      <c r="D13" s="2" t="s">
        <v>1553</v>
      </c>
      <c r="E13" s="2" t="s">
        <v>1675</v>
      </c>
      <c r="F13" s="180">
        <v>2062</v>
      </c>
      <c r="G13" s="61">
        <v>808</v>
      </c>
      <c r="H13" s="154">
        <v>0.22915484968803176</v>
      </c>
      <c r="I13" s="2" t="s">
        <v>2787</v>
      </c>
      <c r="J13" s="180">
        <v>2026</v>
      </c>
      <c r="K13" s="61">
        <v>523</v>
      </c>
      <c r="L13" s="154">
        <v>0.18153418951752864</v>
      </c>
      <c r="M13" s="2" t="s">
        <v>1556</v>
      </c>
      <c r="N13" s="180">
        <v>2492</v>
      </c>
      <c r="O13" s="61">
        <v>443</v>
      </c>
      <c r="P13" s="154">
        <v>0.27914303717706362</v>
      </c>
      <c r="Q13" s="2" t="s">
        <v>2788</v>
      </c>
      <c r="R13" s="180">
        <v>2081</v>
      </c>
      <c r="S13" s="61">
        <v>311</v>
      </c>
      <c r="T13" s="154">
        <v>0.16666666666666666</v>
      </c>
      <c r="U13" s="2" t="s">
        <v>2789</v>
      </c>
      <c r="V13" s="180">
        <v>2090</v>
      </c>
      <c r="W13" s="61">
        <v>274</v>
      </c>
      <c r="X13" s="154">
        <v>0.196980589503954</v>
      </c>
      <c r="Y13" s="2" t="s">
        <v>2790</v>
      </c>
      <c r="Z13" s="180">
        <v>2494</v>
      </c>
      <c r="AA13" s="61">
        <v>157</v>
      </c>
      <c r="AB13" s="154">
        <v>0.20179948586118251</v>
      </c>
      <c r="AC13" s="2" t="s">
        <v>2791</v>
      </c>
      <c r="AD13" s="180">
        <v>2052</v>
      </c>
      <c r="AE13" s="61">
        <v>107</v>
      </c>
      <c r="AF13" s="154">
        <v>0.12985436893203883</v>
      </c>
      <c r="AG13" s="2" t="s">
        <v>2792</v>
      </c>
      <c r="AH13" s="2">
        <v>2067</v>
      </c>
      <c r="AI13" s="61">
        <v>97</v>
      </c>
      <c r="AJ13" s="154">
        <v>7.2118959107806691E-2</v>
      </c>
      <c r="AK13" s="2" t="s">
        <v>2793</v>
      </c>
      <c r="AL13" s="180">
        <v>1760</v>
      </c>
      <c r="AM13" s="61">
        <v>77</v>
      </c>
      <c r="AN13" s="154">
        <v>2.6208304969366915E-2</v>
      </c>
      <c r="AO13" s="2" t="s">
        <v>2794</v>
      </c>
      <c r="AP13" s="180">
        <v>2132</v>
      </c>
      <c r="AQ13" s="61">
        <v>73</v>
      </c>
      <c r="AR13" s="154">
        <v>2.5914093006744764E-2</v>
      </c>
      <c r="AS13" s="2" t="s">
        <v>2783</v>
      </c>
      <c r="AT13" s="180">
        <v>2021</v>
      </c>
      <c r="AU13" s="61">
        <v>68</v>
      </c>
      <c r="AV13" s="154">
        <v>2.6133743274404306E-2</v>
      </c>
      <c r="AW13" s="2" t="s">
        <v>2997</v>
      </c>
      <c r="AX13" s="181">
        <v>2030</v>
      </c>
      <c r="AY13" s="61">
        <v>54</v>
      </c>
      <c r="AZ13" s="154">
        <v>0.17821782178217821</v>
      </c>
      <c r="BA13" s="153" t="s">
        <v>2998</v>
      </c>
      <c r="BB13" s="180">
        <v>2054</v>
      </c>
      <c r="BC13" s="61">
        <v>50</v>
      </c>
      <c r="BD13" s="154">
        <v>6.5789473684210523E-2</v>
      </c>
      <c r="BE13" s="2" t="s">
        <v>2999</v>
      </c>
      <c r="BF13" s="180">
        <v>2482</v>
      </c>
      <c r="BG13" s="61">
        <v>45</v>
      </c>
      <c r="BH13" s="154">
        <v>6.2937062937062943E-2</v>
      </c>
      <c r="BI13" s="2" t="s">
        <v>2973</v>
      </c>
      <c r="BJ13" s="2">
        <v>2035</v>
      </c>
      <c r="BK13" s="61">
        <v>39</v>
      </c>
      <c r="BL13" s="154">
        <v>2.4451410658307211E-2</v>
      </c>
    </row>
    <row r="14" spans="1:64" x14ac:dyDescent="0.25">
      <c r="A14" s="2" t="s">
        <v>722</v>
      </c>
      <c r="B14" s="2">
        <v>79</v>
      </c>
      <c r="C14" s="2" t="s">
        <v>1524</v>
      </c>
      <c r="D14" s="2" t="s">
        <v>1520</v>
      </c>
      <c r="E14" s="2" t="s">
        <v>1558</v>
      </c>
      <c r="F14" s="180">
        <v>2360</v>
      </c>
      <c r="G14" s="61">
        <v>4715</v>
      </c>
      <c r="H14" s="154">
        <v>0.63767919935082495</v>
      </c>
      <c r="I14" s="2" t="s">
        <v>2795</v>
      </c>
      <c r="J14" s="180">
        <v>2330</v>
      </c>
      <c r="K14" s="61">
        <v>836</v>
      </c>
      <c r="L14" s="154">
        <v>0.55548172757475078</v>
      </c>
      <c r="M14" s="2" t="s">
        <v>2796</v>
      </c>
      <c r="N14" s="180">
        <v>2364</v>
      </c>
      <c r="O14" s="61">
        <v>734</v>
      </c>
      <c r="P14" s="154">
        <v>0.50550964187327818</v>
      </c>
      <c r="Q14" s="2" t="s">
        <v>2797</v>
      </c>
      <c r="R14" s="180">
        <v>2346</v>
      </c>
      <c r="S14" s="61">
        <v>655</v>
      </c>
      <c r="T14" s="154">
        <v>0.22743055555555555</v>
      </c>
      <c r="U14" s="2" t="s">
        <v>2798</v>
      </c>
      <c r="V14" s="180">
        <v>2332</v>
      </c>
      <c r="W14" s="61">
        <v>492</v>
      </c>
      <c r="X14" s="154">
        <v>0.36826347305389223</v>
      </c>
      <c r="Y14" s="2" t="s">
        <v>2799</v>
      </c>
      <c r="Z14" s="180">
        <v>2050</v>
      </c>
      <c r="AA14" s="61">
        <v>381</v>
      </c>
      <c r="AB14" s="154">
        <v>0.14842228282041292</v>
      </c>
      <c r="AC14" s="2" t="s">
        <v>2800</v>
      </c>
      <c r="AD14" s="180">
        <v>2359</v>
      </c>
      <c r="AE14" s="61">
        <v>339</v>
      </c>
      <c r="AF14" s="154">
        <v>0.17216861350939563</v>
      </c>
      <c r="AG14" s="2" t="s">
        <v>2801</v>
      </c>
      <c r="AH14" s="2">
        <v>2532</v>
      </c>
      <c r="AI14" s="61">
        <v>269</v>
      </c>
      <c r="AJ14" s="154">
        <v>0.17036098796706775</v>
      </c>
      <c r="AK14" s="2" t="s">
        <v>2802</v>
      </c>
      <c r="AL14" s="180">
        <v>2563</v>
      </c>
      <c r="AM14" s="61">
        <v>207</v>
      </c>
      <c r="AN14" s="154">
        <v>0.19884726224783861</v>
      </c>
      <c r="AO14" s="2" t="s">
        <v>2803</v>
      </c>
      <c r="AP14" s="180">
        <v>2338</v>
      </c>
      <c r="AQ14" s="61">
        <v>187</v>
      </c>
      <c r="AR14" s="154">
        <v>0.21177802944507362</v>
      </c>
      <c r="AS14" s="2" t="s">
        <v>3000</v>
      </c>
      <c r="AT14" s="180">
        <v>2562</v>
      </c>
      <c r="AU14" s="61">
        <v>180</v>
      </c>
      <c r="AV14" s="154">
        <v>0.5357142857142857</v>
      </c>
      <c r="AW14" s="2" t="s">
        <v>3001</v>
      </c>
      <c r="AX14" s="181">
        <v>2367</v>
      </c>
      <c r="AY14" s="61">
        <v>153</v>
      </c>
      <c r="AZ14" s="154">
        <v>0.46646341463414637</v>
      </c>
      <c r="BA14" s="153" t="s">
        <v>2962</v>
      </c>
      <c r="BB14" s="180">
        <v>2571</v>
      </c>
      <c r="BC14" s="61">
        <v>103</v>
      </c>
      <c r="BD14" s="154">
        <v>7.5292397660818716E-2</v>
      </c>
      <c r="BE14" s="2" t="s">
        <v>2822</v>
      </c>
      <c r="BF14" s="180">
        <v>2649</v>
      </c>
      <c r="BG14" s="61">
        <v>100</v>
      </c>
      <c r="BH14" s="154">
        <v>5.0150451354062188E-2</v>
      </c>
      <c r="BI14" s="2" t="s">
        <v>2919</v>
      </c>
      <c r="BJ14" s="2">
        <v>2347</v>
      </c>
      <c r="BK14" s="61">
        <v>97</v>
      </c>
      <c r="BL14" s="154">
        <v>8.234295415959253E-2</v>
      </c>
    </row>
    <row r="15" spans="1:64" x14ac:dyDescent="0.25">
      <c r="A15" s="2" t="s">
        <v>723</v>
      </c>
      <c r="B15" s="2">
        <v>8702</v>
      </c>
      <c r="C15" s="2" t="s">
        <v>1524</v>
      </c>
      <c r="D15" s="2" t="s">
        <v>1560</v>
      </c>
      <c r="E15" s="2" t="s">
        <v>2781</v>
      </c>
      <c r="F15" s="180">
        <v>2169</v>
      </c>
      <c r="G15" s="61">
        <v>794</v>
      </c>
      <c r="H15" s="154">
        <v>0.1188622754491018</v>
      </c>
      <c r="I15" s="2" t="s">
        <v>2784</v>
      </c>
      <c r="J15" s="180">
        <v>2124</v>
      </c>
      <c r="K15" s="61">
        <v>729</v>
      </c>
      <c r="L15" s="154">
        <v>0.12013843111404086</v>
      </c>
      <c r="M15" s="2" t="s">
        <v>2804</v>
      </c>
      <c r="N15" s="180">
        <v>2130</v>
      </c>
      <c r="O15" s="61">
        <v>726</v>
      </c>
      <c r="P15" s="154">
        <v>0.21147684241188464</v>
      </c>
      <c r="Q15" s="2" t="s">
        <v>1702</v>
      </c>
      <c r="R15" s="180">
        <v>2446</v>
      </c>
      <c r="S15" s="61">
        <v>666</v>
      </c>
      <c r="T15" s="154">
        <v>0.36958934517203107</v>
      </c>
      <c r="U15" s="2" t="s">
        <v>1558</v>
      </c>
      <c r="V15" s="180">
        <v>2360</v>
      </c>
      <c r="W15" s="61">
        <v>663</v>
      </c>
      <c r="X15" s="154">
        <v>8.9667297809034346E-2</v>
      </c>
      <c r="Y15" s="2" t="s">
        <v>2805</v>
      </c>
      <c r="Z15" s="180">
        <v>2119</v>
      </c>
      <c r="AA15" s="61">
        <v>626</v>
      </c>
      <c r="AB15" s="154">
        <v>0.16679989341859847</v>
      </c>
      <c r="AC15" s="2" t="s">
        <v>2785</v>
      </c>
      <c r="AD15" s="180">
        <v>2136</v>
      </c>
      <c r="AE15" s="61">
        <v>538</v>
      </c>
      <c r="AF15" s="154">
        <v>0.1380549140364383</v>
      </c>
      <c r="AG15" s="2" t="s">
        <v>2809</v>
      </c>
      <c r="AH15" s="2">
        <v>2151</v>
      </c>
      <c r="AI15" s="61">
        <v>523</v>
      </c>
      <c r="AJ15" s="154">
        <v>8.8824728260869568E-2</v>
      </c>
      <c r="AK15" s="2" t="s">
        <v>2814</v>
      </c>
      <c r="AL15" s="180">
        <v>2148</v>
      </c>
      <c r="AM15" s="61">
        <v>501</v>
      </c>
      <c r="AN15" s="154">
        <v>8.1649282920469357E-2</v>
      </c>
      <c r="AO15" s="2" t="s">
        <v>1670</v>
      </c>
      <c r="AP15" s="180">
        <v>2121</v>
      </c>
      <c r="AQ15" s="61">
        <v>486</v>
      </c>
      <c r="AR15" s="154">
        <v>0.14336283185840709</v>
      </c>
      <c r="AS15" s="2" t="s">
        <v>2811</v>
      </c>
      <c r="AT15" s="180">
        <v>2131</v>
      </c>
      <c r="AU15" s="61">
        <v>479</v>
      </c>
      <c r="AV15" s="154">
        <v>0.15029808597427047</v>
      </c>
      <c r="AW15" s="2" t="s">
        <v>1659</v>
      </c>
      <c r="AX15" s="181">
        <v>2301</v>
      </c>
      <c r="AY15" s="61">
        <v>468</v>
      </c>
      <c r="AZ15" s="154">
        <v>4.7253634894991924E-2</v>
      </c>
      <c r="BA15" s="153" t="s">
        <v>2787</v>
      </c>
      <c r="BB15" s="180">
        <v>2026</v>
      </c>
      <c r="BC15" s="61">
        <v>457</v>
      </c>
      <c r="BD15" s="154">
        <v>0.15862547726483861</v>
      </c>
      <c r="BE15" s="2" t="s">
        <v>2782</v>
      </c>
      <c r="BF15" s="180">
        <v>2368</v>
      </c>
      <c r="BG15" s="61">
        <v>456</v>
      </c>
      <c r="BH15" s="154">
        <v>0.12150279776179057</v>
      </c>
      <c r="BI15" s="2" t="s">
        <v>1554</v>
      </c>
      <c r="BJ15" s="2">
        <v>2186</v>
      </c>
      <c r="BK15" s="61">
        <v>452</v>
      </c>
      <c r="BL15" s="154">
        <v>0.19911894273127753</v>
      </c>
    </row>
    <row r="16" spans="1:64" x14ac:dyDescent="0.25">
      <c r="A16" s="2" t="s">
        <v>724</v>
      </c>
      <c r="B16" s="2">
        <v>46</v>
      </c>
      <c r="C16" s="2" t="s">
        <v>1568</v>
      </c>
      <c r="D16" s="2" t="s">
        <v>1565</v>
      </c>
      <c r="E16" s="2" t="s">
        <v>2784</v>
      </c>
      <c r="F16" s="180">
        <v>2124</v>
      </c>
      <c r="G16" s="61">
        <v>183</v>
      </c>
      <c r="H16" s="154">
        <v>3.0158206987475279E-2</v>
      </c>
      <c r="I16" s="2" t="s">
        <v>1659</v>
      </c>
      <c r="J16" s="180">
        <v>2301</v>
      </c>
      <c r="K16" s="61">
        <v>142</v>
      </c>
      <c r="L16" s="154">
        <v>1.4337641357027463E-2</v>
      </c>
      <c r="M16" s="2" t="s">
        <v>2785</v>
      </c>
      <c r="N16" s="180">
        <v>2136</v>
      </c>
      <c r="O16" s="61">
        <v>130</v>
      </c>
      <c r="P16" s="154">
        <v>3.335899409802412E-2</v>
      </c>
      <c r="Q16" s="2" t="s">
        <v>1670</v>
      </c>
      <c r="R16" s="180">
        <v>2121</v>
      </c>
      <c r="S16" s="61">
        <v>123</v>
      </c>
      <c r="T16" s="154">
        <v>3.6283185840707964E-2</v>
      </c>
      <c r="U16" s="2" t="s">
        <v>2804</v>
      </c>
      <c r="V16" s="180">
        <v>2130</v>
      </c>
      <c r="W16" s="61">
        <v>112</v>
      </c>
      <c r="X16" s="154">
        <v>3.2624526653073117E-2</v>
      </c>
      <c r="Y16" s="2" t="s">
        <v>2805</v>
      </c>
      <c r="Z16" s="180">
        <v>2119</v>
      </c>
      <c r="AA16" s="61">
        <v>110</v>
      </c>
      <c r="AB16" s="154">
        <v>2.930988542499334E-2</v>
      </c>
      <c r="AC16" s="2" t="s">
        <v>1558</v>
      </c>
      <c r="AD16" s="180">
        <v>2360</v>
      </c>
      <c r="AE16" s="61">
        <v>108</v>
      </c>
      <c r="AF16" s="154">
        <v>1.4606437652150393E-2</v>
      </c>
      <c r="AG16" s="2" t="s">
        <v>1670</v>
      </c>
      <c r="AH16" s="2">
        <v>2125</v>
      </c>
      <c r="AI16" s="61">
        <v>105</v>
      </c>
      <c r="AJ16" s="154">
        <v>3.3991583036581417E-2</v>
      </c>
      <c r="AK16" s="2" t="s">
        <v>2806</v>
      </c>
      <c r="AL16" s="180">
        <v>1702</v>
      </c>
      <c r="AM16" s="61">
        <v>103</v>
      </c>
      <c r="AN16" s="154">
        <v>2.6108998732572879E-2</v>
      </c>
      <c r="AO16" s="2" t="s">
        <v>2811</v>
      </c>
      <c r="AP16" s="180">
        <v>2131</v>
      </c>
      <c r="AQ16" s="61">
        <v>100</v>
      </c>
      <c r="AR16" s="154">
        <v>3.1377470975839344E-2</v>
      </c>
      <c r="AS16" s="2" t="s">
        <v>2814</v>
      </c>
      <c r="AT16" s="180">
        <v>2148</v>
      </c>
      <c r="AU16" s="61">
        <v>97</v>
      </c>
      <c r="AV16" s="154">
        <v>1.5808344198174708E-2</v>
      </c>
      <c r="AW16" s="2" t="s">
        <v>1608</v>
      </c>
      <c r="AX16" s="181">
        <v>1841</v>
      </c>
      <c r="AY16" s="61">
        <v>96</v>
      </c>
      <c r="AZ16" s="154">
        <v>1.6818500350385426E-2</v>
      </c>
      <c r="BA16" s="153" t="s">
        <v>2812</v>
      </c>
      <c r="BB16" s="180">
        <v>2149</v>
      </c>
      <c r="BC16" s="61">
        <v>94</v>
      </c>
      <c r="BD16" s="154">
        <v>2.0219402021940201E-2</v>
      </c>
      <c r="BE16" s="2" t="s">
        <v>1659</v>
      </c>
      <c r="BF16" s="180">
        <v>2302</v>
      </c>
      <c r="BG16" s="61">
        <v>89</v>
      </c>
      <c r="BH16" s="154">
        <v>1.9487628640245239E-2</v>
      </c>
      <c r="BI16" s="2" t="s">
        <v>2786</v>
      </c>
      <c r="BJ16" s="2">
        <v>2126</v>
      </c>
      <c r="BK16" s="61">
        <v>87</v>
      </c>
      <c r="BL16" s="154">
        <v>2.9471544715447155E-2</v>
      </c>
    </row>
    <row r="17" spans="1:64" x14ac:dyDescent="0.25">
      <c r="A17" s="2" t="s">
        <v>725</v>
      </c>
      <c r="B17" s="2">
        <v>3107</v>
      </c>
      <c r="C17" s="2" t="s">
        <v>1571</v>
      </c>
      <c r="D17" s="2" t="s">
        <v>1560</v>
      </c>
      <c r="E17" s="2" t="s">
        <v>2784</v>
      </c>
      <c r="F17" s="180">
        <v>2124</v>
      </c>
      <c r="G17" s="61">
        <v>1803</v>
      </c>
      <c r="H17" s="154">
        <v>0.29713249835201055</v>
      </c>
      <c r="I17" s="2" t="s">
        <v>1561</v>
      </c>
      <c r="J17" s="180">
        <v>2118</v>
      </c>
      <c r="K17" s="61">
        <v>1504</v>
      </c>
      <c r="L17" s="154">
        <v>0.4435269831907992</v>
      </c>
      <c r="M17" s="2" t="s">
        <v>2805</v>
      </c>
      <c r="N17" s="180">
        <v>2119</v>
      </c>
      <c r="O17" s="61">
        <v>1438</v>
      </c>
      <c r="P17" s="154">
        <v>0.38316013855582198</v>
      </c>
      <c r="Q17" s="2" t="s">
        <v>1670</v>
      </c>
      <c r="R17" s="180">
        <v>2121</v>
      </c>
      <c r="S17" s="61">
        <v>1387</v>
      </c>
      <c r="T17" s="154">
        <v>0.40914454277286133</v>
      </c>
      <c r="U17" s="2" t="s">
        <v>1670</v>
      </c>
      <c r="V17" s="180">
        <v>2125</v>
      </c>
      <c r="W17" s="61">
        <v>1215</v>
      </c>
      <c r="X17" s="154">
        <v>0.39333117513758498</v>
      </c>
      <c r="Y17" s="2" t="s">
        <v>1561</v>
      </c>
      <c r="Z17" s="180">
        <v>2128</v>
      </c>
      <c r="AA17" s="61">
        <v>982</v>
      </c>
      <c r="AB17" s="154">
        <v>0.28430804863925885</v>
      </c>
      <c r="AC17" s="2" t="s">
        <v>2786</v>
      </c>
      <c r="AD17" s="180">
        <v>2126</v>
      </c>
      <c r="AE17" s="61">
        <v>938</v>
      </c>
      <c r="AF17" s="154">
        <v>0.31775067750677505</v>
      </c>
      <c r="AG17" s="2" t="s">
        <v>1561</v>
      </c>
      <c r="AH17" s="2">
        <v>2127</v>
      </c>
      <c r="AI17" s="61">
        <v>707</v>
      </c>
      <c r="AJ17" s="154">
        <v>0.24121460252473559</v>
      </c>
      <c r="AK17" s="2" t="s">
        <v>2809</v>
      </c>
      <c r="AL17" s="180">
        <v>2151</v>
      </c>
      <c r="AM17" s="61">
        <v>691</v>
      </c>
      <c r="AN17" s="154">
        <v>0.11735733695652174</v>
      </c>
      <c r="AO17" s="2" t="s">
        <v>2810</v>
      </c>
      <c r="AP17" s="180">
        <v>2150</v>
      </c>
      <c r="AQ17" s="61">
        <v>689</v>
      </c>
      <c r="AR17" s="154">
        <v>0.16907975460122698</v>
      </c>
      <c r="AS17" s="2" t="s">
        <v>1670</v>
      </c>
      <c r="AT17" s="180">
        <v>2122</v>
      </c>
      <c r="AU17" s="61">
        <v>672</v>
      </c>
      <c r="AV17" s="154">
        <v>0.2774566473988439</v>
      </c>
      <c r="AW17" s="2" t="s">
        <v>2785</v>
      </c>
      <c r="AX17" s="181">
        <v>2136</v>
      </c>
      <c r="AY17" s="61">
        <v>651</v>
      </c>
      <c r="AZ17" s="154">
        <v>0.16705157813702848</v>
      </c>
      <c r="BA17" s="153" t="s">
        <v>1659</v>
      </c>
      <c r="BB17" s="180">
        <v>2301</v>
      </c>
      <c r="BC17" s="61">
        <v>561</v>
      </c>
      <c r="BD17" s="154">
        <v>5.6643780290791597E-2</v>
      </c>
      <c r="BE17" s="2" t="s">
        <v>2781</v>
      </c>
      <c r="BF17" s="180">
        <v>2169</v>
      </c>
      <c r="BG17" s="61">
        <v>467</v>
      </c>
      <c r="BH17" s="154">
        <v>6.9910179640718564E-2</v>
      </c>
      <c r="BI17" s="2" t="s">
        <v>2812</v>
      </c>
      <c r="BJ17" s="2">
        <v>2149</v>
      </c>
      <c r="BK17" s="61">
        <v>394</v>
      </c>
      <c r="BL17" s="154">
        <v>8.4749408474940849E-2</v>
      </c>
    </row>
    <row r="18" spans="1:64" x14ac:dyDescent="0.25">
      <c r="A18" s="2" t="s">
        <v>726</v>
      </c>
      <c r="B18" s="2">
        <v>59</v>
      </c>
      <c r="C18" s="2" t="s">
        <v>1573</v>
      </c>
      <c r="D18" s="2" t="s">
        <v>1520</v>
      </c>
      <c r="E18" s="2" t="s">
        <v>2794</v>
      </c>
      <c r="F18" s="180">
        <v>2132</v>
      </c>
      <c r="G18" s="61">
        <v>765</v>
      </c>
      <c r="H18" s="154">
        <v>0.27156549520766771</v>
      </c>
      <c r="I18" s="2" t="s">
        <v>2811</v>
      </c>
      <c r="J18" s="180">
        <v>2131</v>
      </c>
      <c r="K18" s="61">
        <v>720</v>
      </c>
      <c r="L18" s="154">
        <v>0.22591779102604331</v>
      </c>
      <c r="M18" s="2" t="s">
        <v>2785</v>
      </c>
      <c r="N18" s="180">
        <v>2136</v>
      </c>
      <c r="O18" s="61">
        <v>699</v>
      </c>
      <c r="P18" s="154">
        <v>0.17936874518860663</v>
      </c>
      <c r="Q18" s="2" t="s">
        <v>2787</v>
      </c>
      <c r="R18" s="180">
        <v>2026</v>
      </c>
      <c r="S18" s="61">
        <v>457</v>
      </c>
      <c r="T18" s="154">
        <v>0.15862547726483861</v>
      </c>
      <c r="U18" s="2" t="s">
        <v>2804</v>
      </c>
      <c r="V18" s="180">
        <v>2130</v>
      </c>
      <c r="W18" s="61">
        <v>451</v>
      </c>
      <c r="X18" s="154">
        <v>0.13137197786192834</v>
      </c>
      <c r="Y18" s="2" t="s">
        <v>1675</v>
      </c>
      <c r="Z18" s="180">
        <v>2062</v>
      </c>
      <c r="AA18" s="61">
        <v>216</v>
      </c>
      <c r="AB18" s="154">
        <v>6.1259217243335225E-2</v>
      </c>
      <c r="AC18" s="2" t="s">
        <v>2786</v>
      </c>
      <c r="AD18" s="180">
        <v>2126</v>
      </c>
      <c r="AE18" s="61">
        <v>208</v>
      </c>
      <c r="AF18" s="154">
        <v>7.0460704607046065E-2</v>
      </c>
      <c r="AG18" s="2" t="s">
        <v>2784</v>
      </c>
      <c r="AH18" s="2">
        <v>2124</v>
      </c>
      <c r="AI18" s="61">
        <v>165</v>
      </c>
      <c r="AJ18" s="154">
        <v>2.7191825972313777E-2</v>
      </c>
      <c r="AK18" s="2" t="s">
        <v>2805</v>
      </c>
      <c r="AL18" s="180">
        <v>2119</v>
      </c>
      <c r="AM18" s="61">
        <v>145</v>
      </c>
      <c r="AN18" s="154">
        <v>3.8635758060218489E-2</v>
      </c>
      <c r="AO18" s="2" t="s">
        <v>3002</v>
      </c>
      <c r="AP18" s="180">
        <v>2467</v>
      </c>
      <c r="AQ18" s="61">
        <v>106</v>
      </c>
      <c r="AR18" s="154">
        <v>9.0598290598290596E-2</v>
      </c>
      <c r="AS18" s="2" t="s">
        <v>1670</v>
      </c>
      <c r="AT18" s="180">
        <v>2121</v>
      </c>
      <c r="AU18" s="61">
        <v>104</v>
      </c>
      <c r="AV18" s="154">
        <v>3.0678466076696165E-2</v>
      </c>
      <c r="AW18" s="2" t="s">
        <v>2788</v>
      </c>
      <c r="AX18" s="181">
        <v>2081</v>
      </c>
      <c r="AY18" s="61">
        <v>93</v>
      </c>
      <c r="AZ18" s="154">
        <v>4.9839228295819937E-2</v>
      </c>
      <c r="BA18" s="153" t="s">
        <v>2783</v>
      </c>
      <c r="BB18" s="180">
        <v>2021</v>
      </c>
      <c r="BC18" s="61">
        <v>92</v>
      </c>
      <c r="BD18" s="154">
        <v>3.5357417371252885E-2</v>
      </c>
      <c r="BE18" s="2" t="s">
        <v>2789</v>
      </c>
      <c r="BF18" s="180">
        <v>2090</v>
      </c>
      <c r="BG18" s="61">
        <v>83</v>
      </c>
      <c r="BH18" s="154">
        <v>5.9669302659956867E-2</v>
      </c>
      <c r="BI18" s="2" t="s">
        <v>2973</v>
      </c>
      <c r="BJ18" s="2">
        <v>2035</v>
      </c>
      <c r="BK18" s="61">
        <v>77</v>
      </c>
      <c r="BL18" s="154">
        <v>4.8275862068965517E-2</v>
      </c>
    </row>
    <row r="19" spans="1:64" x14ac:dyDescent="0.25">
      <c r="A19" s="2" t="s">
        <v>727</v>
      </c>
      <c r="B19" s="2">
        <v>22</v>
      </c>
      <c r="C19" s="2" t="s">
        <v>1573</v>
      </c>
      <c r="D19" s="2" t="s">
        <v>1560</v>
      </c>
      <c r="E19" s="2" t="s">
        <v>2804</v>
      </c>
      <c r="F19" s="180">
        <v>2130</v>
      </c>
      <c r="G19" s="61">
        <v>1179</v>
      </c>
      <c r="H19" s="154">
        <v>0.34343140110690357</v>
      </c>
      <c r="I19" s="2" t="s">
        <v>2784</v>
      </c>
      <c r="J19" s="180">
        <v>2124</v>
      </c>
      <c r="K19" s="61">
        <v>1011</v>
      </c>
      <c r="L19" s="154">
        <v>0.16661173368490442</v>
      </c>
      <c r="M19" s="2" t="s">
        <v>2811</v>
      </c>
      <c r="N19" s="180">
        <v>2131</v>
      </c>
      <c r="O19" s="61">
        <v>943</v>
      </c>
      <c r="P19" s="154">
        <v>0.29588955130216504</v>
      </c>
      <c r="Q19" s="2" t="s">
        <v>2785</v>
      </c>
      <c r="R19" s="180">
        <v>2136</v>
      </c>
      <c r="S19" s="61">
        <v>931</v>
      </c>
      <c r="T19" s="154">
        <v>0.23890171927123427</v>
      </c>
      <c r="U19" s="2" t="s">
        <v>2805</v>
      </c>
      <c r="V19" s="180">
        <v>2119</v>
      </c>
      <c r="W19" s="61">
        <v>824</v>
      </c>
      <c r="X19" s="154">
        <v>0.21955768718358645</v>
      </c>
      <c r="Y19" s="2" t="s">
        <v>2794</v>
      </c>
      <c r="Z19" s="180">
        <v>2132</v>
      </c>
      <c r="AA19" s="61">
        <v>814</v>
      </c>
      <c r="AB19" s="154">
        <v>0.28895988640397585</v>
      </c>
      <c r="AC19" s="2" t="s">
        <v>1670</v>
      </c>
      <c r="AD19" s="180">
        <v>2121</v>
      </c>
      <c r="AE19" s="61">
        <v>678</v>
      </c>
      <c r="AF19" s="154">
        <v>0.2</v>
      </c>
      <c r="AG19" s="2" t="s">
        <v>2787</v>
      </c>
      <c r="AH19" s="2">
        <v>2026</v>
      </c>
      <c r="AI19" s="61">
        <v>579</v>
      </c>
      <c r="AJ19" s="154">
        <v>0.20097188476223535</v>
      </c>
      <c r="AK19" s="2" t="s">
        <v>1702</v>
      </c>
      <c r="AL19" s="180">
        <v>2446</v>
      </c>
      <c r="AM19" s="61">
        <v>549</v>
      </c>
      <c r="AN19" s="154">
        <v>0.30466148723640402</v>
      </c>
      <c r="AO19" s="2" t="s">
        <v>1670</v>
      </c>
      <c r="AP19" s="180">
        <v>2125</v>
      </c>
      <c r="AQ19" s="61">
        <v>520</v>
      </c>
      <c r="AR19" s="154">
        <v>0.16833926837164132</v>
      </c>
      <c r="AS19" s="2" t="s">
        <v>1675</v>
      </c>
      <c r="AT19" s="180">
        <v>2062</v>
      </c>
      <c r="AU19" s="61">
        <v>492</v>
      </c>
      <c r="AV19" s="154">
        <v>0.13953488372093023</v>
      </c>
      <c r="AW19" s="2" t="s">
        <v>2786</v>
      </c>
      <c r="AX19" s="181">
        <v>2126</v>
      </c>
      <c r="AY19" s="61">
        <v>487</v>
      </c>
      <c r="AZ19" s="154">
        <v>0.16497289972899729</v>
      </c>
      <c r="BA19" s="153" t="s">
        <v>1561</v>
      </c>
      <c r="BB19" s="180">
        <v>2118</v>
      </c>
      <c r="BC19" s="61">
        <v>482</v>
      </c>
      <c r="BD19" s="154">
        <v>0.14214096136832793</v>
      </c>
      <c r="BE19" s="2" t="s">
        <v>2781</v>
      </c>
      <c r="BF19" s="180">
        <v>2169</v>
      </c>
      <c r="BG19" s="61">
        <v>468</v>
      </c>
      <c r="BH19" s="154">
        <v>7.0059880239520964E-2</v>
      </c>
      <c r="BI19" s="2" t="s">
        <v>1702</v>
      </c>
      <c r="BJ19" s="2">
        <v>2445</v>
      </c>
      <c r="BK19" s="61">
        <v>398</v>
      </c>
      <c r="BL19" s="154">
        <v>0.31191222570532917</v>
      </c>
    </row>
    <row r="20" spans="1:64" x14ac:dyDescent="0.25">
      <c r="A20" s="2" t="s">
        <v>728</v>
      </c>
      <c r="B20" s="2">
        <v>3108</v>
      </c>
      <c r="C20" s="2" t="s">
        <v>728</v>
      </c>
      <c r="D20" s="2" t="s">
        <v>1538</v>
      </c>
      <c r="E20" s="2" t="s">
        <v>2812</v>
      </c>
      <c r="F20" s="180">
        <v>2149</v>
      </c>
      <c r="G20" s="61">
        <v>1430</v>
      </c>
      <c r="H20" s="154">
        <v>0.30759303075930305</v>
      </c>
      <c r="I20" s="2" t="s">
        <v>2814</v>
      </c>
      <c r="J20" s="180">
        <v>2148</v>
      </c>
      <c r="K20" s="61">
        <v>986</v>
      </c>
      <c r="L20" s="154">
        <v>0.16069100391134289</v>
      </c>
      <c r="M20" s="2" t="s">
        <v>2809</v>
      </c>
      <c r="N20" s="180">
        <v>2151</v>
      </c>
      <c r="O20" s="61">
        <v>907</v>
      </c>
      <c r="P20" s="154">
        <v>0.15404211956521738</v>
      </c>
      <c r="Q20" s="2" t="s">
        <v>2810</v>
      </c>
      <c r="R20" s="180">
        <v>2150</v>
      </c>
      <c r="S20" s="61">
        <v>734</v>
      </c>
      <c r="T20" s="154">
        <v>0.18012269938650308</v>
      </c>
      <c r="U20" s="2" t="s">
        <v>2813</v>
      </c>
      <c r="V20" s="180">
        <v>2145</v>
      </c>
      <c r="W20" s="61">
        <v>615</v>
      </c>
      <c r="X20" s="154">
        <v>0.29695799130854661</v>
      </c>
      <c r="Y20" s="2" t="s">
        <v>1639</v>
      </c>
      <c r="Z20" s="180">
        <v>2139</v>
      </c>
      <c r="AA20" s="61">
        <v>528</v>
      </c>
      <c r="AB20" s="154">
        <v>0.21773195876288659</v>
      </c>
      <c r="AC20" s="2" t="s">
        <v>2813</v>
      </c>
      <c r="AD20" s="180">
        <v>2143</v>
      </c>
      <c r="AE20" s="61">
        <v>403</v>
      </c>
      <c r="AF20" s="154">
        <v>0.24002382370458605</v>
      </c>
      <c r="AG20" s="2" t="s">
        <v>2815</v>
      </c>
      <c r="AH20" s="2">
        <v>2155</v>
      </c>
      <c r="AI20" s="61">
        <v>396</v>
      </c>
      <c r="AJ20" s="154">
        <v>7.3130193905817181E-2</v>
      </c>
      <c r="AK20" s="2" t="s">
        <v>2813</v>
      </c>
      <c r="AL20" s="180">
        <v>2144</v>
      </c>
      <c r="AM20" s="61">
        <v>236</v>
      </c>
      <c r="AN20" s="154">
        <v>0.16332179930795848</v>
      </c>
      <c r="AO20" s="2" t="s">
        <v>1639</v>
      </c>
      <c r="AP20" s="180">
        <v>2138</v>
      </c>
      <c r="AQ20" s="61">
        <v>215</v>
      </c>
      <c r="AR20" s="154">
        <v>0.10707171314741036</v>
      </c>
      <c r="AS20" s="2" t="s">
        <v>1639</v>
      </c>
      <c r="AT20" s="180">
        <v>2140</v>
      </c>
      <c r="AU20" s="61">
        <v>195</v>
      </c>
      <c r="AV20" s="154">
        <v>0.12256442489000628</v>
      </c>
      <c r="AW20" s="2" t="s">
        <v>1639</v>
      </c>
      <c r="AX20" s="181">
        <v>2141</v>
      </c>
      <c r="AY20" s="61">
        <v>172</v>
      </c>
      <c r="AZ20" s="154">
        <v>0.20574162679425836</v>
      </c>
      <c r="BA20" s="153" t="s">
        <v>1712</v>
      </c>
      <c r="BB20" s="180">
        <v>1801</v>
      </c>
      <c r="BC20" s="61">
        <v>121</v>
      </c>
      <c r="BD20" s="154">
        <v>2.3837667454688731E-2</v>
      </c>
      <c r="BE20" s="2" t="s">
        <v>2902</v>
      </c>
      <c r="BF20" s="180">
        <v>1906</v>
      </c>
      <c r="BG20" s="61">
        <v>102</v>
      </c>
      <c r="BH20" s="154">
        <v>3.0168589174800354E-2</v>
      </c>
      <c r="BI20" s="2" t="s">
        <v>2807</v>
      </c>
      <c r="BJ20" s="2">
        <v>1902</v>
      </c>
      <c r="BK20" s="61">
        <v>86</v>
      </c>
      <c r="BL20" s="154">
        <v>1.3877682749717605E-2</v>
      </c>
    </row>
    <row r="21" spans="1:64" x14ac:dyDescent="0.25">
      <c r="A21" s="2" t="s">
        <v>729</v>
      </c>
      <c r="B21" s="2">
        <v>39</v>
      </c>
      <c r="C21" s="2" t="s">
        <v>1581</v>
      </c>
      <c r="D21" s="2" t="s">
        <v>1520</v>
      </c>
      <c r="E21" s="2" t="s">
        <v>1580</v>
      </c>
      <c r="F21" s="180">
        <v>2601</v>
      </c>
      <c r="G21" s="61">
        <v>1897</v>
      </c>
      <c r="H21" s="154">
        <v>0.81207191780821919</v>
      </c>
      <c r="I21" s="2" t="s">
        <v>2816</v>
      </c>
      <c r="J21" s="180">
        <v>2664</v>
      </c>
      <c r="K21" s="61">
        <v>1187</v>
      </c>
      <c r="L21" s="154">
        <v>0.82202216066481992</v>
      </c>
      <c r="M21" s="2" t="s">
        <v>2817</v>
      </c>
      <c r="N21" s="180">
        <v>2673</v>
      </c>
      <c r="O21" s="61">
        <v>936</v>
      </c>
      <c r="P21" s="154">
        <v>0.80343347639484974</v>
      </c>
      <c r="Q21" s="2" t="s">
        <v>2818</v>
      </c>
      <c r="R21" s="180">
        <v>2632</v>
      </c>
      <c r="S21" s="61">
        <v>909</v>
      </c>
      <c r="T21" s="154">
        <v>0.75813177648040031</v>
      </c>
      <c r="U21" s="2" t="s">
        <v>2819</v>
      </c>
      <c r="V21" s="180">
        <v>2645</v>
      </c>
      <c r="W21" s="61">
        <v>882</v>
      </c>
      <c r="X21" s="154">
        <v>0.78749999999999998</v>
      </c>
      <c r="Y21" s="2" t="s">
        <v>2820</v>
      </c>
      <c r="Z21" s="180">
        <v>2631</v>
      </c>
      <c r="AA21" s="61">
        <v>796</v>
      </c>
      <c r="AB21" s="154">
        <v>0.75809523809523804</v>
      </c>
      <c r="AC21" s="2" t="s">
        <v>2821</v>
      </c>
      <c r="AD21" s="180">
        <v>2660</v>
      </c>
      <c r="AE21" s="61">
        <v>637</v>
      </c>
      <c r="AF21" s="154">
        <v>0.74242424242424243</v>
      </c>
      <c r="AG21" s="2" t="s">
        <v>2822</v>
      </c>
      <c r="AH21" s="2">
        <v>2649</v>
      </c>
      <c r="AI21" s="61">
        <v>628</v>
      </c>
      <c r="AJ21" s="154">
        <v>0.31494483450351052</v>
      </c>
      <c r="AK21" s="2" t="s">
        <v>2823</v>
      </c>
      <c r="AL21" s="180">
        <v>2675</v>
      </c>
      <c r="AM21" s="61">
        <v>614</v>
      </c>
      <c r="AN21" s="154">
        <v>0.80156657963446476</v>
      </c>
      <c r="AO21" s="2" t="s">
        <v>2824</v>
      </c>
      <c r="AP21" s="180">
        <v>2648</v>
      </c>
      <c r="AQ21" s="61">
        <v>505</v>
      </c>
      <c r="AR21" s="154">
        <v>0.69944598337950137</v>
      </c>
      <c r="AS21" s="2" t="s">
        <v>2847</v>
      </c>
      <c r="AT21" s="180">
        <v>2536</v>
      </c>
      <c r="AU21" s="61">
        <v>500</v>
      </c>
      <c r="AV21" s="154">
        <v>0.20938023450586266</v>
      </c>
      <c r="AW21" s="2" t="s">
        <v>3003</v>
      </c>
      <c r="AX21" s="181">
        <v>2653</v>
      </c>
      <c r="AY21" s="61">
        <v>480</v>
      </c>
      <c r="AZ21" s="154">
        <v>0.77669902912621358</v>
      </c>
      <c r="BA21" s="153" t="s">
        <v>2802</v>
      </c>
      <c r="BB21" s="180">
        <v>2563</v>
      </c>
      <c r="BC21" s="61">
        <v>478</v>
      </c>
      <c r="BD21" s="154">
        <v>0.45917387127761766</v>
      </c>
      <c r="BE21" s="2" t="s">
        <v>3004</v>
      </c>
      <c r="BF21" s="180">
        <v>2633</v>
      </c>
      <c r="BG21" s="61">
        <v>370</v>
      </c>
      <c r="BH21" s="154">
        <v>0.78556263269639071</v>
      </c>
      <c r="BI21" s="2" t="s">
        <v>3005</v>
      </c>
      <c r="BJ21" s="2">
        <v>2642</v>
      </c>
      <c r="BK21" s="61">
        <v>330</v>
      </c>
      <c r="BL21" s="154">
        <v>0.75342465753424659</v>
      </c>
    </row>
    <row r="22" spans="1:64" x14ac:dyDescent="0.25">
      <c r="A22" s="2" t="s">
        <v>869</v>
      </c>
      <c r="B22" s="2">
        <v>50</v>
      </c>
      <c r="C22" s="2" t="s">
        <v>1573</v>
      </c>
      <c r="D22" s="2" t="s">
        <v>1520</v>
      </c>
      <c r="E22" s="2" t="s">
        <v>1583</v>
      </c>
      <c r="F22" s="180">
        <v>1060</v>
      </c>
      <c r="G22" s="61">
        <v>810</v>
      </c>
      <c r="H22" s="154">
        <v>0.63330727130570763</v>
      </c>
      <c r="I22" s="2" t="s">
        <v>2825</v>
      </c>
      <c r="J22" s="180">
        <v>1027</v>
      </c>
      <c r="K22" s="61">
        <v>806</v>
      </c>
      <c r="L22" s="154">
        <v>0.4632183908045977</v>
      </c>
      <c r="M22" s="2" t="s">
        <v>2826</v>
      </c>
      <c r="N22" s="180">
        <v>1002</v>
      </c>
      <c r="O22" s="61">
        <v>775</v>
      </c>
      <c r="P22" s="154">
        <v>0.58139534883720934</v>
      </c>
      <c r="Q22" s="2" t="s">
        <v>2827</v>
      </c>
      <c r="R22" s="180">
        <v>1062</v>
      </c>
      <c r="S22" s="61">
        <v>475</v>
      </c>
      <c r="T22" s="154">
        <v>0.58569667077681875</v>
      </c>
      <c r="U22" s="2" t="s">
        <v>2828</v>
      </c>
      <c r="V22" s="180">
        <v>1035</v>
      </c>
      <c r="W22" s="61">
        <v>272</v>
      </c>
      <c r="X22" s="154">
        <v>0.58747300215982723</v>
      </c>
      <c r="Y22" s="2" t="s">
        <v>2829</v>
      </c>
      <c r="Z22" s="180">
        <v>1053</v>
      </c>
      <c r="AA22" s="61">
        <v>239</v>
      </c>
      <c r="AB22" s="154">
        <v>0.76114649681528668</v>
      </c>
      <c r="AC22" s="2" t="s">
        <v>2769</v>
      </c>
      <c r="AD22" s="180">
        <v>1007</v>
      </c>
      <c r="AE22" s="61">
        <v>217</v>
      </c>
      <c r="AF22" s="154">
        <v>0.16218236173393125</v>
      </c>
      <c r="AG22" s="2" t="s">
        <v>1603</v>
      </c>
      <c r="AH22" s="2">
        <v>1040</v>
      </c>
      <c r="AI22" s="61">
        <v>189</v>
      </c>
      <c r="AJ22" s="154">
        <v>3.6642109344707248E-2</v>
      </c>
      <c r="AK22" s="2" t="s">
        <v>2830</v>
      </c>
      <c r="AL22" s="180">
        <v>1073</v>
      </c>
      <c r="AM22" s="61">
        <v>169</v>
      </c>
      <c r="AN22" s="154">
        <v>0.3123844731977819</v>
      </c>
      <c r="AO22" s="2" t="s">
        <v>2831</v>
      </c>
      <c r="AP22" s="180">
        <v>1075</v>
      </c>
      <c r="AQ22" s="61">
        <v>144</v>
      </c>
      <c r="AR22" s="154">
        <v>8.5358624777711917E-2</v>
      </c>
      <c r="AS22" s="2" t="s">
        <v>3006</v>
      </c>
      <c r="AT22" s="180">
        <v>1038</v>
      </c>
      <c r="AU22" s="61">
        <v>125</v>
      </c>
      <c r="AV22" s="154">
        <v>0.50200803212851408</v>
      </c>
      <c r="AW22" s="2" t="s">
        <v>3007</v>
      </c>
      <c r="AX22" s="181">
        <v>1096</v>
      </c>
      <c r="AY22" s="61">
        <v>107</v>
      </c>
      <c r="AZ22" s="154">
        <v>0.59444444444444444</v>
      </c>
      <c r="BA22" s="153" t="s">
        <v>2754</v>
      </c>
      <c r="BB22" s="180">
        <v>1373</v>
      </c>
      <c r="BC22" s="61">
        <v>93</v>
      </c>
      <c r="BD22" s="154">
        <v>0.2767857142857143</v>
      </c>
      <c r="BE22" s="2" t="s">
        <v>1535</v>
      </c>
      <c r="BF22" s="180">
        <v>1301</v>
      </c>
      <c r="BG22" s="61">
        <v>92</v>
      </c>
      <c r="BH22" s="154">
        <v>3.9115646258503403E-2</v>
      </c>
      <c r="BI22" s="2" t="s">
        <v>1545</v>
      </c>
      <c r="BJ22" s="2">
        <v>1085</v>
      </c>
      <c r="BK22" s="61">
        <v>91</v>
      </c>
      <c r="BL22" s="154">
        <v>2.031703505246707E-2</v>
      </c>
    </row>
    <row r="23" spans="1:64" x14ac:dyDescent="0.25">
      <c r="A23" s="2" t="s">
        <v>731</v>
      </c>
      <c r="B23" s="2">
        <v>51</v>
      </c>
      <c r="C23" s="2" t="s">
        <v>1586</v>
      </c>
      <c r="D23" s="2" t="s">
        <v>1565</v>
      </c>
      <c r="E23" s="2" t="s">
        <v>687</v>
      </c>
      <c r="F23" s="180" t="s">
        <v>687</v>
      </c>
      <c r="G23" s="61" t="s">
        <v>687</v>
      </c>
      <c r="H23" s="154" t="s">
        <v>687</v>
      </c>
      <c r="I23" s="2" t="s">
        <v>687</v>
      </c>
      <c r="J23" s="180" t="s">
        <v>687</v>
      </c>
      <c r="K23" s="61" t="s">
        <v>687</v>
      </c>
      <c r="L23" s="154" t="s">
        <v>687</v>
      </c>
      <c r="M23" s="2" t="s">
        <v>687</v>
      </c>
      <c r="N23" s="180" t="s">
        <v>687</v>
      </c>
      <c r="O23" s="61" t="s">
        <v>687</v>
      </c>
      <c r="P23" s="154" t="s">
        <v>687</v>
      </c>
      <c r="Q23" s="2" t="s">
        <v>687</v>
      </c>
      <c r="R23" s="180" t="s">
        <v>687</v>
      </c>
      <c r="S23" s="61" t="s">
        <v>687</v>
      </c>
      <c r="T23" s="154" t="s">
        <v>687</v>
      </c>
      <c r="U23" s="2" t="s">
        <v>687</v>
      </c>
      <c r="V23" s="180" t="s">
        <v>687</v>
      </c>
      <c r="W23" s="61" t="s">
        <v>687</v>
      </c>
      <c r="X23" s="154" t="s">
        <v>687</v>
      </c>
      <c r="Y23" s="2" t="s">
        <v>687</v>
      </c>
      <c r="Z23" s="180" t="s">
        <v>687</v>
      </c>
      <c r="AA23" s="61" t="s">
        <v>687</v>
      </c>
      <c r="AB23" s="154" t="s">
        <v>687</v>
      </c>
      <c r="AC23" s="2" t="s">
        <v>687</v>
      </c>
      <c r="AD23" s="180" t="s">
        <v>687</v>
      </c>
      <c r="AE23" s="61" t="s">
        <v>687</v>
      </c>
      <c r="AF23" s="154" t="s">
        <v>687</v>
      </c>
      <c r="AG23" s="2" t="s">
        <v>687</v>
      </c>
      <c r="AH23" s="2" t="s">
        <v>687</v>
      </c>
      <c r="AI23" s="61" t="s">
        <v>687</v>
      </c>
      <c r="AJ23" s="154" t="s">
        <v>687</v>
      </c>
      <c r="AK23" s="2" t="s">
        <v>687</v>
      </c>
      <c r="AL23" s="180" t="s">
        <v>687</v>
      </c>
      <c r="AM23" s="61" t="s">
        <v>687</v>
      </c>
      <c r="AN23" s="154" t="s">
        <v>687</v>
      </c>
      <c r="AO23" s="2" t="s">
        <v>687</v>
      </c>
      <c r="AP23" s="180" t="s">
        <v>687</v>
      </c>
      <c r="AQ23" s="61" t="s">
        <v>687</v>
      </c>
      <c r="AR23" s="154" t="s">
        <v>687</v>
      </c>
      <c r="AS23" s="2" t="s">
        <v>687</v>
      </c>
      <c r="AT23" s="180" t="s">
        <v>687</v>
      </c>
      <c r="AU23" s="61" t="s">
        <v>687</v>
      </c>
      <c r="AV23" s="154" t="s">
        <v>687</v>
      </c>
      <c r="AW23" s="2" t="s">
        <v>687</v>
      </c>
      <c r="AX23" s="181" t="s">
        <v>687</v>
      </c>
      <c r="AY23" s="61" t="s">
        <v>687</v>
      </c>
      <c r="AZ23" s="154" t="s">
        <v>687</v>
      </c>
      <c r="BA23" s="153" t="s">
        <v>687</v>
      </c>
      <c r="BB23" s="180" t="s">
        <v>687</v>
      </c>
      <c r="BC23" s="61" t="s">
        <v>687</v>
      </c>
      <c r="BD23" s="154" t="s">
        <v>687</v>
      </c>
      <c r="BE23" s="2" t="s">
        <v>687</v>
      </c>
      <c r="BF23" s="180" t="s">
        <v>687</v>
      </c>
      <c r="BG23" s="61" t="s">
        <v>687</v>
      </c>
      <c r="BH23" s="154" t="s">
        <v>687</v>
      </c>
      <c r="BI23" s="2" t="s">
        <v>687</v>
      </c>
      <c r="BJ23" s="2" t="s">
        <v>687</v>
      </c>
      <c r="BK23" s="61" t="s">
        <v>687</v>
      </c>
      <c r="BL23" s="154" t="s">
        <v>687</v>
      </c>
    </row>
    <row r="24" spans="1:64" x14ac:dyDescent="0.25">
      <c r="A24" s="2" t="s">
        <v>732</v>
      </c>
      <c r="B24" s="2">
        <v>57</v>
      </c>
      <c r="C24" s="2" t="s">
        <v>1589</v>
      </c>
      <c r="D24" s="2" t="s">
        <v>1553</v>
      </c>
      <c r="E24" s="2" t="s">
        <v>2832</v>
      </c>
      <c r="F24" s="180">
        <v>1720</v>
      </c>
      <c r="G24" s="61">
        <v>857</v>
      </c>
      <c r="H24" s="154">
        <v>0.5451653944020356</v>
      </c>
      <c r="I24" s="2" t="s">
        <v>1588</v>
      </c>
      <c r="J24" s="180">
        <v>1742</v>
      </c>
      <c r="K24" s="61">
        <v>799</v>
      </c>
      <c r="L24" s="154">
        <v>0.57112223016440311</v>
      </c>
      <c r="M24" s="2" t="s">
        <v>2833</v>
      </c>
      <c r="N24" s="180">
        <v>1754</v>
      </c>
      <c r="O24" s="61">
        <v>622</v>
      </c>
      <c r="P24" s="154">
        <v>0.63599182004089982</v>
      </c>
      <c r="Q24" s="2" t="s">
        <v>2834</v>
      </c>
      <c r="R24" s="180">
        <v>1886</v>
      </c>
      <c r="S24" s="61">
        <v>438</v>
      </c>
      <c r="T24" s="154">
        <v>0.27357901311680199</v>
      </c>
      <c r="U24" s="2" t="s">
        <v>2835</v>
      </c>
      <c r="V24" s="180">
        <v>1460</v>
      </c>
      <c r="W24" s="61">
        <v>398</v>
      </c>
      <c r="X24" s="154">
        <v>0.52162516382699864</v>
      </c>
      <c r="Y24" s="2" t="s">
        <v>2836</v>
      </c>
      <c r="Z24" s="180">
        <v>1453</v>
      </c>
      <c r="AA24" s="61">
        <v>315</v>
      </c>
      <c r="AB24" s="154">
        <v>6.9200351493848858E-2</v>
      </c>
      <c r="AC24" s="2" t="s">
        <v>2837</v>
      </c>
      <c r="AD24" s="180">
        <v>1776</v>
      </c>
      <c r="AE24" s="61">
        <v>289</v>
      </c>
      <c r="AF24" s="154">
        <v>0.22972972972972974</v>
      </c>
      <c r="AG24" s="2" t="s">
        <v>2838</v>
      </c>
      <c r="AH24" s="2">
        <v>1775</v>
      </c>
      <c r="AI24" s="61">
        <v>260</v>
      </c>
      <c r="AJ24" s="154">
        <v>0.53608247422680411</v>
      </c>
      <c r="AK24" s="2" t="s">
        <v>2839</v>
      </c>
      <c r="AL24" s="180">
        <v>1420</v>
      </c>
      <c r="AM24" s="61">
        <v>249</v>
      </c>
      <c r="AN24" s="154">
        <v>5.309168443496802E-2</v>
      </c>
      <c r="AO24" s="2" t="s">
        <v>2840</v>
      </c>
      <c r="AP24" s="180">
        <v>1450</v>
      </c>
      <c r="AQ24" s="61">
        <v>226</v>
      </c>
      <c r="AR24" s="154">
        <v>0.29427083333333331</v>
      </c>
      <c r="AS24" s="2" t="s">
        <v>2887</v>
      </c>
      <c r="AT24" s="180">
        <v>1824</v>
      </c>
      <c r="AU24" s="61">
        <v>224</v>
      </c>
      <c r="AV24" s="154">
        <v>9.7137901127493501E-2</v>
      </c>
      <c r="AW24" s="2" t="s">
        <v>1644</v>
      </c>
      <c r="AX24" s="181">
        <v>1432</v>
      </c>
      <c r="AY24" s="61">
        <v>191</v>
      </c>
      <c r="AZ24" s="154">
        <v>0.2208092485549133</v>
      </c>
      <c r="BA24" s="153" t="s">
        <v>3008</v>
      </c>
      <c r="BB24" s="180">
        <v>1719</v>
      </c>
      <c r="BC24" s="61">
        <v>187</v>
      </c>
      <c r="BD24" s="154">
        <v>0.50404312668463613</v>
      </c>
      <c r="BE24" s="2" t="s">
        <v>2878</v>
      </c>
      <c r="BF24" s="180">
        <v>1730</v>
      </c>
      <c r="BG24" s="61">
        <v>166</v>
      </c>
      <c r="BH24" s="154">
        <v>0.14574187884108866</v>
      </c>
      <c r="BI24" s="2" t="s">
        <v>2861</v>
      </c>
      <c r="BJ24" s="2">
        <v>1462</v>
      </c>
      <c r="BK24" s="61">
        <v>165</v>
      </c>
      <c r="BL24" s="154">
        <v>0.15348837209302327</v>
      </c>
    </row>
    <row r="25" spans="1:64" x14ac:dyDescent="0.25">
      <c r="A25" s="2" t="s">
        <v>733</v>
      </c>
      <c r="B25" s="2">
        <v>8</v>
      </c>
      <c r="C25" s="2" t="s">
        <v>1550</v>
      </c>
      <c r="D25" s="2" t="s">
        <v>1520</v>
      </c>
      <c r="E25" s="2" t="s">
        <v>1591</v>
      </c>
      <c r="F25" s="180">
        <v>1230</v>
      </c>
      <c r="G25" s="61">
        <v>265</v>
      </c>
      <c r="H25" s="154">
        <v>0.38686131386861317</v>
      </c>
      <c r="I25" s="2" t="s">
        <v>2776</v>
      </c>
      <c r="J25" s="180">
        <v>1238</v>
      </c>
      <c r="K25" s="61">
        <v>73</v>
      </c>
      <c r="L25" s="154">
        <v>0.11043872919818457</v>
      </c>
      <c r="M25" s="2" t="s">
        <v>1549</v>
      </c>
      <c r="N25" s="180">
        <v>1201</v>
      </c>
      <c r="O25" s="61">
        <v>72</v>
      </c>
      <c r="P25" s="154">
        <v>1.2072434607645875E-2</v>
      </c>
      <c r="Q25" s="2" t="s">
        <v>2841</v>
      </c>
      <c r="R25" s="180">
        <v>1257</v>
      </c>
      <c r="S25" s="61">
        <v>63</v>
      </c>
      <c r="T25" s="154">
        <v>0.40384615384615385</v>
      </c>
      <c r="U25" s="2" t="s">
        <v>2842</v>
      </c>
      <c r="V25" s="180">
        <v>1236</v>
      </c>
      <c r="W25" s="61">
        <v>49</v>
      </c>
      <c r="X25" s="154">
        <v>0.42982456140350878</v>
      </c>
      <c r="Y25" s="2" t="s">
        <v>2843</v>
      </c>
      <c r="Z25" s="180">
        <v>6018</v>
      </c>
      <c r="AA25" s="61">
        <v>39</v>
      </c>
      <c r="AB25" s="154">
        <v>0.63934426229508201</v>
      </c>
      <c r="AC25" s="2" t="s">
        <v>2844</v>
      </c>
      <c r="AD25" s="180">
        <v>12529</v>
      </c>
      <c r="AE25" s="61">
        <v>37</v>
      </c>
      <c r="AF25" s="154">
        <v>0.52857142857142858</v>
      </c>
      <c r="AG25" s="2" t="s">
        <v>2845</v>
      </c>
      <c r="AH25" s="2">
        <v>1222</v>
      </c>
      <c r="AI25" s="61">
        <v>35</v>
      </c>
      <c r="AJ25" s="154">
        <v>0.53030303030303028</v>
      </c>
      <c r="AK25" s="2" t="s">
        <v>2777</v>
      </c>
      <c r="AL25" s="180">
        <v>1240</v>
      </c>
      <c r="AM25" s="61">
        <v>31</v>
      </c>
      <c r="AN25" s="154">
        <v>5.5062166962699825E-2</v>
      </c>
      <c r="AO25" s="2" t="s">
        <v>2846</v>
      </c>
      <c r="AP25" s="180">
        <v>1262</v>
      </c>
      <c r="AQ25" s="61">
        <v>27</v>
      </c>
      <c r="AR25" s="154">
        <v>0.19708029197080293</v>
      </c>
      <c r="AS25" s="2" t="s">
        <v>687</v>
      </c>
      <c r="AT25" s="180" t="s">
        <v>687</v>
      </c>
      <c r="AU25" s="61" t="s">
        <v>687</v>
      </c>
      <c r="AV25" s="154" t="s">
        <v>687</v>
      </c>
      <c r="AW25" s="2" t="s">
        <v>687</v>
      </c>
      <c r="AX25" s="181" t="s">
        <v>687</v>
      </c>
      <c r="AY25" s="61" t="s">
        <v>687</v>
      </c>
      <c r="AZ25" s="154" t="s">
        <v>687</v>
      </c>
      <c r="BA25" s="153" t="s">
        <v>687</v>
      </c>
      <c r="BB25" s="180" t="s">
        <v>687</v>
      </c>
      <c r="BC25" s="61" t="s">
        <v>687</v>
      </c>
      <c r="BD25" s="154" t="s">
        <v>687</v>
      </c>
      <c r="BE25" s="2" t="s">
        <v>687</v>
      </c>
      <c r="BF25" s="180" t="s">
        <v>687</v>
      </c>
      <c r="BG25" s="61" t="s">
        <v>687</v>
      </c>
      <c r="BH25" s="154" t="s">
        <v>687</v>
      </c>
      <c r="BI25" s="2" t="s">
        <v>687</v>
      </c>
      <c r="BJ25" s="2" t="s">
        <v>687</v>
      </c>
      <c r="BK25" s="61" t="s">
        <v>687</v>
      </c>
      <c r="BL25" s="154" t="s">
        <v>687</v>
      </c>
    </row>
    <row r="26" spans="1:64" x14ac:dyDescent="0.25">
      <c r="A26" s="2" t="s">
        <v>734</v>
      </c>
      <c r="B26" s="2">
        <v>40</v>
      </c>
      <c r="C26" s="2" t="s">
        <v>1581</v>
      </c>
      <c r="D26" s="2" t="s">
        <v>1520</v>
      </c>
      <c r="E26" s="2" t="s">
        <v>2847</v>
      </c>
      <c r="F26" s="180">
        <v>2536</v>
      </c>
      <c r="G26" s="61">
        <v>1288</v>
      </c>
      <c r="H26" s="154">
        <v>0.53936348408710222</v>
      </c>
      <c r="I26" s="2" t="s">
        <v>2822</v>
      </c>
      <c r="J26" s="180">
        <v>2649</v>
      </c>
      <c r="K26" s="61">
        <v>808</v>
      </c>
      <c r="L26" s="154">
        <v>0.40521564694082246</v>
      </c>
      <c r="M26" s="2" t="s">
        <v>1593</v>
      </c>
      <c r="N26" s="180">
        <v>2540</v>
      </c>
      <c r="O26" s="61">
        <v>794</v>
      </c>
      <c r="P26" s="154">
        <v>0.63418530351437696</v>
      </c>
      <c r="Q26" s="2" t="s">
        <v>2801</v>
      </c>
      <c r="R26" s="180">
        <v>2532</v>
      </c>
      <c r="S26" s="61">
        <v>420</v>
      </c>
      <c r="T26" s="154">
        <v>0.26599113362887905</v>
      </c>
      <c r="U26" s="2" t="s">
        <v>2848</v>
      </c>
      <c r="V26" s="180">
        <v>2559</v>
      </c>
      <c r="W26" s="61">
        <v>294</v>
      </c>
      <c r="X26" s="154">
        <v>0.53454545454545455</v>
      </c>
      <c r="Y26" s="2" t="s">
        <v>2849</v>
      </c>
      <c r="Z26" s="180">
        <v>2556</v>
      </c>
      <c r="AA26" s="61">
        <v>189</v>
      </c>
      <c r="AB26" s="154">
        <v>0.53389830508474578</v>
      </c>
      <c r="AC26" s="2" t="s">
        <v>2802</v>
      </c>
      <c r="AD26" s="180">
        <v>2563</v>
      </c>
      <c r="AE26" s="61">
        <v>89</v>
      </c>
      <c r="AF26" s="154">
        <v>8.5494716618635933E-2</v>
      </c>
      <c r="AG26" s="2" t="s">
        <v>2850</v>
      </c>
      <c r="AH26" s="2">
        <v>2644</v>
      </c>
      <c r="AI26" s="61">
        <v>62</v>
      </c>
      <c r="AJ26" s="154">
        <v>0.17613636363636365</v>
      </c>
      <c r="AK26" s="2" t="s">
        <v>1580</v>
      </c>
      <c r="AL26" s="180">
        <v>2601</v>
      </c>
      <c r="AM26" s="61">
        <v>52</v>
      </c>
      <c r="AN26" s="154">
        <v>2.2260273972602738E-2</v>
      </c>
      <c r="AO26" s="2" t="s">
        <v>2851</v>
      </c>
      <c r="AP26" s="180">
        <v>2553</v>
      </c>
      <c r="AQ26" s="61">
        <v>45</v>
      </c>
      <c r="AR26" s="154">
        <v>0.5056179775280899</v>
      </c>
      <c r="AS26" s="2" t="s">
        <v>3009</v>
      </c>
      <c r="AT26" s="180">
        <v>2534</v>
      </c>
      <c r="AU26" s="61">
        <v>41</v>
      </c>
      <c r="AV26" s="154">
        <v>0.36607142857142855</v>
      </c>
      <c r="AW26" s="2" t="s">
        <v>3010</v>
      </c>
      <c r="AX26" s="181">
        <v>2574</v>
      </c>
      <c r="AY26" s="61">
        <v>35</v>
      </c>
      <c r="AZ26" s="154">
        <v>0.49295774647887325</v>
      </c>
      <c r="BA26" s="153" t="s">
        <v>1753</v>
      </c>
      <c r="BB26" s="180">
        <v>2537</v>
      </c>
      <c r="BC26" s="61">
        <v>34</v>
      </c>
      <c r="BD26" s="154">
        <v>5.8925476603119586E-2</v>
      </c>
      <c r="BE26" s="2" t="s">
        <v>3011</v>
      </c>
      <c r="BF26" s="180">
        <v>2543</v>
      </c>
      <c r="BG26" s="61">
        <v>34</v>
      </c>
      <c r="BH26" s="154">
        <v>0.58620689655172409</v>
      </c>
      <c r="BI26" s="2" t="s">
        <v>2824</v>
      </c>
      <c r="BJ26" s="2">
        <v>2648</v>
      </c>
      <c r="BK26" s="61">
        <v>34</v>
      </c>
      <c r="BL26" s="154">
        <v>4.7091412742382273E-2</v>
      </c>
    </row>
    <row r="27" spans="1:64" x14ac:dyDescent="0.25">
      <c r="A27" s="2" t="s">
        <v>735</v>
      </c>
      <c r="B27" s="2">
        <v>68</v>
      </c>
      <c r="C27" s="2" t="s">
        <v>1596</v>
      </c>
      <c r="D27" s="2" t="s">
        <v>1520</v>
      </c>
      <c r="E27" s="2" t="s">
        <v>1595</v>
      </c>
      <c r="F27" s="180">
        <v>1550</v>
      </c>
      <c r="G27" s="61">
        <v>954</v>
      </c>
      <c r="H27" s="154">
        <v>0.4662756598240469</v>
      </c>
      <c r="I27" s="2" t="s">
        <v>2852</v>
      </c>
      <c r="J27" s="180">
        <v>1570</v>
      </c>
      <c r="K27" s="61">
        <v>770</v>
      </c>
      <c r="L27" s="154">
        <v>0.33565823888404533</v>
      </c>
      <c r="M27" s="2" t="s">
        <v>2853</v>
      </c>
      <c r="N27" s="180">
        <v>1571</v>
      </c>
      <c r="O27" s="61">
        <v>305</v>
      </c>
      <c r="P27" s="154">
        <v>0.31639004149377592</v>
      </c>
      <c r="Q27" s="2" t="s">
        <v>2854</v>
      </c>
      <c r="R27" s="180">
        <v>1507</v>
      </c>
      <c r="S27" s="61">
        <v>242</v>
      </c>
      <c r="T27" s="154">
        <v>0.20630861040068202</v>
      </c>
      <c r="U27" s="2" t="s">
        <v>2855</v>
      </c>
      <c r="V27" s="180">
        <v>1566</v>
      </c>
      <c r="W27" s="61">
        <v>235</v>
      </c>
      <c r="X27" s="154">
        <v>0.38587848932676516</v>
      </c>
      <c r="Y27" s="2" t="s">
        <v>2856</v>
      </c>
      <c r="Z27" s="180">
        <v>1562</v>
      </c>
      <c r="AA27" s="61">
        <v>182</v>
      </c>
      <c r="AB27" s="154">
        <v>0.13592233009708737</v>
      </c>
      <c r="AC27" s="2" t="s">
        <v>2857</v>
      </c>
      <c r="AD27" s="180">
        <v>1540</v>
      </c>
      <c r="AE27" s="61">
        <v>156</v>
      </c>
      <c r="AF27" s="154">
        <v>0.13299232736572891</v>
      </c>
      <c r="AG27" s="2" t="s">
        <v>2858</v>
      </c>
      <c r="AH27" s="2">
        <v>1506</v>
      </c>
      <c r="AI27" s="61">
        <v>128</v>
      </c>
      <c r="AJ27" s="154">
        <v>0.35068493150684932</v>
      </c>
      <c r="AK27" s="2" t="s">
        <v>2859</v>
      </c>
      <c r="AL27" s="180">
        <v>1535</v>
      </c>
      <c r="AM27" s="61">
        <v>121</v>
      </c>
      <c r="AN27" s="154">
        <v>0.26304347826086955</v>
      </c>
      <c r="AO27" s="2" t="s">
        <v>3012</v>
      </c>
      <c r="AP27" s="180">
        <v>1518</v>
      </c>
      <c r="AQ27" s="61">
        <v>94</v>
      </c>
      <c r="AR27" s="154">
        <v>0.31972789115646261</v>
      </c>
      <c r="AS27" s="2" t="s">
        <v>2772</v>
      </c>
      <c r="AT27" s="180">
        <v>1585</v>
      </c>
      <c r="AU27" s="61">
        <v>87</v>
      </c>
      <c r="AV27" s="154">
        <v>0.18954248366013071</v>
      </c>
      <c r="AW27" s="2" t="s">
        <v>3013</v>
      </c>
      <c r="AX27" s="181">
        <v>1521</v>
      </c>
      <c r="AY27" s="61">
        <v>80</v>
      </c>
      <c r="AZ27" s="154">
        <v>0.38095238095238093</v>
      </c>
      <c r="BA27" s="153" t="s">
        <v>2990</v>
      </c>
      <c r="BB27" s="180">
        <v>1010</v>
      </c>
      <c r="BC27" s="61">
        <v>77</v>
      </c>
      <c r="BD27" s="154">
        <v>0.19743589743589743</v>
      </c>
      <c r="BE27" s="2" t="s">
        <v>3014</v>
      </c>
      <c r="BF27" s="180">
        <v>1081</v>
      </c>
      <c r="BG27" s="61">
        <v>47</v>
      </c>
      <c r="BH27" s="154">
        <v>0.26704545454545453</v>
      </c>
      <c r="BI27" s="2" t="s">
        <v>2771</v>
      </c>
      <c r="BJ27" s="2">
        <v>1083</v>
      </c>
      <c r="BK27" s="61">
        <v>45</v>
      </c>
      <c r="BL27" s="154">
        <v>0.13274336283185842</v>
      </c>
    </row>
    <row r="28" spans="1:64" x14ac:dyDescent="0.25">
      <c r="A28" s="2" t="s">
        <v>871</v>
      </c>
      <c r="B28" s="2">
        <v>14496</v>
      </c>
      <c r="C28" s="2" t="s">
        <v>1596</v>
      </c>
      <c r="D28" s="2" t="s">
        <v>1520</v>
      </c>
      <c r="E28" s="2" t="s">
        <v>2839</v>
      </c>
      <c r="F28" s="180">
        <v>1420</v>
      </c>
      <c r="G28" s="61">
        <v>2447</v>
      </c>
      <c r="H28" s="154">
        <v>0.52174840085287844</v>
      </c>
      <c r="I28" s="2" t="s">
        <v>2836</v>
      </c>
      <c r="J28" s="180">
        <v>1453</v>
      </c>
      <c r="K28" s="61">
        <v>2257</v>
      </c>
      <c r="L28" s="154">
        <v>0.49582601054481545</v>
      </c>
      <c r="M28" s="2" t="s">
        <v>2860</v>
      </c>
      <c r="N28" s="180">
        <v>1510</v>
      </c>
      <c r="O28" s="61">
        <v>448</v>
      </c>
      <c r="P28" s="154">
        <v>0.29986613119143241</v>
      </c>
      <c r="Q28" s="2" t="s">
        <v>2861</v>
      </c>
      <c r="R28" s="180">
        <v>1462</v>
      </c>
      <c r="S28" s="61">
        <v>340</v>
      </c>
      <c r="T28" s="154">
        <v>0.31627906976744186</v>
      </c>
      <c r="U28" s="2" t="s">
        <v>2862</v>
      </c>
      <c r="V28" s="180">
        <v>1523</v>
      </c>
      <c r="W28" s="61">
        <v>191</v>
      </c>
      <c r="X28" s="154">
        <v>0.31260229132569556</v>
      </c>
      <c r="Y28" s="2" t="s">
        <v>2863</v>
      </c>
      <c r="Z28" s="180">
        <v>1564</v>
      </c>
      <c r="AA28" s="61">
        <v>189</v>
      </c>
      <c r="AB28" s="154">
        <v>0.29076923076923078</v>
      </c>
      <c r="AC28" s="2" t="s">
        <v>1601</v>
      </c>
      <c r="AD28" s="180">
        <v>1440</v>
      </c>
      <c r="AE28" s="61">
        <v>158</v>
      </c>
      <c r="AF28" s="154">
        <v>7.0852017937219736E-2</v>
      </c>
      <c r="AG28" s="2" t="s">
        <v>2864</v>
      </c>
      <c r="AH28" s="2">
        <v>1473</v>
      </c>
      <c r="AI28" s="61">
        <v>154</v>
      </c>
      <c r="AJ28" s="154">
        <v>0.25666666666666665</v>
      </c>
      <c r="AK28" s="2" t="s">
        <v>2865</v>
      </c>
      <c r="AL28" s="180">
        <v>1431</v>
      </c>
      <c r="AM28" s="61">
        <v>96</v>
      </c>
      <c r="AN28" s="154">
        <v>0.34782608695652173</v>
      </c>
      <c r="AO28" s="2" t="s">
        <v>2867</v>
      </c>
      <c r="AP28" s="180">
        <v>1430</v>
      </c>
      <c r="AQ28" s="61">
        <v>74</v>
      </c>
      <c r="AR28" s="154">
        <v>0.16263736263736264</v>
      </c>
      <c r="AS28" s="2" t="s">
        <v>2925</v>
      </c>
      <c r="AT28" s="180">
        <v>1464</v>
      </c>
      <c r="AU28" s="61">
        <v>74</v>
      </c>
      <c r="AV28" s="154">
        <v>0.11297709923664122</v>
      </c>
      <c r="AW28" s="2" t="s">
        <v>2748</v>
      </c>
      <c r="AX28" s="181">
        <v>1475</v>
      </c>
      <c r="AY28" s="61">
        <v>74</v>
      </c>
      <c r="AZ28" s="154">
        <v>7.452165156092648E-2</v>
      </c>
      <c r="BA28" s="153" t="s">
        <v>1531</v>
      </c>
      <c r="BB28" s="180">
        <v>1331</v>
      </c>
      <c r="BC28" s="61">
        <v>67</v>
      </c>
      <c r="BD28" s="154">
        <v>4.9084249084249083E-2</v>
      </c>
      <c r="BE28" s="2" t="s">
        <v>2926</v>
      </c>
      <c r="BF28" s="180">
        <v>1469</v>
      </c>
      <c r="BG28" s="61">
        <v>67</v>
      </c>
      <c r="BH28" s="154">
        <v>0.11472602739726027</v>
      </c>
      <c r="BI28" s="2" t="s">
        <v>2866</v>
      </c>
      <c r="BJ28" s="2">
        <v>1468</v>
      </c>
      <c r="BK28" s="61">
        <v>37</v>
      </c>
      <c r="BL28" s="154">
        <v>9.6103896103896108E-2</v>
      </c>
    </row>
    <row r="29" spans="1:64" x14ac:dyDescent="0.25">
      <c r="A29" s="2" t="s">
        <v>737</v>
      </c>
      <c r="B29" s="2">
        <v>73</v>
      </c>
      <c r="C29" s="2" t="s">
        <v>1533</v>
      </c>
      <c r="D29" s="2" t="s">
        <v>1520</v>
      </c>
      <c r="E29" s="2" t="s">
        <v>1601</v>
      </c>
      <c r="F29" s="180">
        <v>1440</v>
      </c>
      <c r="G29" s="61">
        <v>1014</v>
      </c>
      <c r="H29" s="154">
        <v>0.45470852017937219</v>
      </c>
      <c r="I29" s="2" t="s">
        <v>2748</v>
      </c>
      <c r="J29" s="180">
        <v>1475</v>
      </c>
      <c r="K29" s="61">
        <v>488</v>
      </c>
      <c r="L29" s="154">
        <v>0.49144008056394761</v>
      </c>
      <c r="M29" s="2" t="s">
        <v>1531</v>
      </c>
      <c r="N29" s="180">
        <v>1331</v>
      </c>
      <c r="O29" s="61">
        <v>432</v>
      </c>
      <c r="P29" s="154">
        <v>0.31648351648351647</v>
      </c>
      <c r="Q29" s="2" t="s">
        <v>2747</v>
      </c>
      <c r="R29" s="180">
        <v>1364</v>
      </c>
      <c r="S29" s="61">
        <v>209</v>
      </c>
      <c r="T29" s="154">
        <v>0.2494033412887828</v>
      </c>
      <c r="U29" s="2" t="s">
        <v>2839</v>
      </c>
      <c r="V29" s="180">
        <v>1420</v>
      </c>
      <c r="W29" s="61">
        <v>173</v>
      </c>
      <c r="X29" s="154">
        <v>3.6886993603411515E-2</v>
      </c>
      <c r="Y29" s="2" t="s">
        <v>2866</v>
      </c>
      <c r="Z29" s="180">
        <v>1468</v>
      </c>
      <c r="AA29" s="61">
        <v>166</v>
      </c>
      <c r="AB29" s="154">
        <v>0.43116883116883115</v>
      </c>
      <c r="AC29" s="2" t="s">
        <v>2867</v>
      </c>
      <c r="AD29" s="180">
        <v>1430</v>
      </c>
      <c r="AE29" s="61">
        <v>155</v>
      </c>
      <c r="AF29" s="154">
        <v>0.34065934065934067</v>
      </c>
      <c r="AG29" s="2" t="s">
        <v>2868</v>
      </c>
      <c r="AH29" s="2">
        <v>1436</v>
      </c>
      <c r="AI29" s="61">
        <v>143</v>
      </c>
      <c r="AJ29" s="154">
        <v>0.4454828660436137</v>
      </c>
      <c r="AK29" s="2" t="s">
        <v>2864</v>
      </c>
      <c r="AL29" s="180">
        <v>1473</v>
      </c>
      <c r="AM29" s="61">
        <v>131</v>
      </c>
      <c r="AN29" s="154">
        <v>0.21833333333333332</v>
      </c>
      <c r="AO29" s="2" t="s">
        <v>2869</v>
      </c>
      <c r="AP29" s="180">
        <v>1452</v>
      </c>
      <c r="AQ29" s="61">
        <v>119</v>
      </c>
      <c r="AR29" s="154">
        <v>0.35103244837758113</v>
      </c>
      <c r="AS29" s="2" t="s">
        <v>2836</v>
      </c>
      <c r="AT29" s="180">
        <v>1453</v>
      </c>
      <c r="AU29" s="61">
        <v>81</v>
      </c>
      <c r="AV29" s="154">
        <v>1.7794376098418278E-2</v>
      </c>
      <c r="AW29" s="2" t="s">
        <v>3015</v>
      </c>
      <c r="AX29" s="181">
        <v>1005</v>
      </c>
      <c r="AY29" s="61">
        <v>41</v>
      </c>
      <c r="AZ29" s="154">
        <v>9.4036697247706427E-2</v>
      </c>
      <c r="BA29" s="153" t="s">
        <v>3016</v>
      </c>
      <c r="BB29" s="180">
        <v>1368</v>
      </c>
      <c r="BC29" s="61">
        <v>39</v>
      </c>
      <c r="BD29" s="154">
        <v>0.3</v>
      </c>
      <c r="BE29" s="2" t="s">
        <v>3017</v>
      </c>
      <c r="BF29" s="180">
        <v>1366</v>
      </c>
      <c r="BG29" s="61">
        <v>33</v>
      </c>
      <c r="BH29" s="154">
        <v>0.39285714285714285</v>
      </c>
      <c r="BI29" s="2" t="s">
        <v>3018</v>
      </c>
      <c r="BJ29" s="2">
        <v>3461</v>
      </c>
      <c r="BK29" s="61">
        <v>28</v>
      </c>
      <c r="BL29" s="154">
        <v>0.25688073394495414</v>
      </c>
    </row>
    <row r="30" spans="1:64" x14ac:dyDescent="0.25">
      <c r="A30" s="2" t="s">
        <v>738</v>
      </c>
      <c r="B30" s="2">
        <v>77</v>
      </c>
      <c r="C30" s="2" t="s">
        <v>1604</v>
      </c>
      <c r="D30" s="2" t="s">
        <v>1520</v>
      </c>
      <c r="E30" s="2" t="s">
        <v>1603</v>
      </c>
      <c r="F30" s="180">
        <v>1040</v>
      </c>
      <c r="G30" s="61">
        <v>2418</v>
      </c>
      <c r="H30" s="154">
        <v>0.46878635129895307</v>
      </c>
      <c r="I30" s="2" t="s">
        <v>2757</v>
      </c>
      <c r="J30" s="180">
        <v>1020</v>
      </c>
      <c r="K30" s="61">
        <v>638</v>
      </c>
      <c r="L30" s="154">
        <v>0.17031500266951416</v>
      </c>
      <c r="M30" s="2" t="s">
        <v>2831</v>
      </c>
      <c r="N30" s="180">
        <v>1075</v>
      </c>
      <c r="O30" s="61">
        <v>569</v>
      </c>
      <c r="P30" s="154">
        <v>0.33728512151748669</v>
      </c>
      <c r="Q30" s="2" t="s">
        <v>2757</v>
      </c>
      <c r="R30" s="180">
        <v>1013</v>
      </c>
      <c r="S30" s="61">
        <v>561</v>
      </c>
      <c r="T30" s="154">
        <v>0.18675099866844208</v>
      </c>
      <c r="U30" s="2" t="s">
        <v>2825</v>
      </c>
      <c r="V30" s="180">
        <v>1027</v>
      </c>
      <c r="W30" s="61">
        <v>154</v>
      </c>
      <c r="X30" s="154">
        <v>8.8505747126436787E-2</v>
      </c>
      <c r="Y30" s="2" t="s">
        <v>2758</v>
      </c>
      <c r="Z30" s="180">
        <v>1089</v>
      </c>
      <c r="AA30" s="61">
        <v>151</v>
      </c>
      <c r="AB30" s="154">
        <v>4.7454431175361411E-2</v>
      </c>
      <c r="AC30" s="2" t="s">
        <v>2870</v>
      </c>
      <c r="AD30" s="180">
        <v>1033</v>
      </c>
      <c r="AE30" s="61">
        <v>144</v>
      </c>
      <c r="AF30" s="154">
        <v>0.24531516183986371</v>
      </c>
      <c r="AG30" s="2" t="s">
        <v>1545</v>
      </c>
      <c r="AH30" s="2">
        <v>1085</v>
      </c>
      <c r="AI30" s="61">
        <v>136</v>
      </c>
      <c r="AJ30" s="154">
        <v>3.0363920517972761E-2</v>
      </c>
      <c r="AK30" s="2" t="s">
        <v>1539</v>
      </c>
      <c r="AL30" s="180">
        <v>1108</v>
      </c>
      <c r="AM30" s="61">
        <v>103</v>
      </c>
      <c r="AN30" s="154">
        <v>2.9985443959243085E-2</v>
      </c>
      <c r="AO30" s="2" t="s">
        <v>1539</v>
      </c>
      <c r="AP30" s="180">
        <v>1109</v>
      </c>
      <c r="AQ30" s="61">
        <v>89</v>
      </c>
      <c r="AR30" s="154">
        <v>2.3551204022228104E-2</v>
      </c>
      <c r="AS30" s="2" t="s">
        <v>1539</v>
      </c>
      <c r="AT30" s="180">
        <v>1104</v>
      </c>
      <c r="AU30" s="61">
        <v>88</v>
      </c>
      <c r="AV30" s="154">
        <v>2.7525805442602441E-2</v>
      </c>
      <c r="AW30" s="2" t="s">
        <v>2759</v>
      </c>
      <c r="AX30" s="181">
        <v>1001</v>
      </c>
      <c r="AY30" s="61">
        <v>59</v>
      </c>
      <c r="AZ30" s="154">
        <v>2.570806100217865E-2</v>
      </c>
      <c r="BA30" s="153" t="s">
        <v>1583</v>
      </c>
      <c r="BB30" s="180">
        <v>1060</v>
      </c>
      <c r="BC30" s="61">
        <v>58</v>
      </c>
      <c r="BD30" s="154">
        <v>4.534792806880375E-2</v>
      </c>
      <c r="BE30" s="2" t="s">
        <v>1539</v>
      </c>
      <c r="BF30" s="180">
        <v>1105</v>
      </c>
      <c r="BG30" s="61">
        <v>57</v>
      </c>
      <c r="BH30" s="154">
        <v>2.9126213592233011E-2</v>
      </c>
      <c r="BI30" s="2" t="s">
        <v>2830</v>
      </c>
      <c r="BJ30" s="2">
        <v>1073</v>
      </c>
      <c r="BK30" s="61">
        <v>50</v>
      </c>
      <c r="BL30" s="154">
        <v>9.2421441774491686E-2</v>
      </c>
    </row>
    <row r="31" spans="1:64" x14ac:dyDescent="0.25">
      <c r="A31" s="2" t="s">
        <v>875</v>
      </c>
      <c r="B31" s="2">
        <v>6546</v>
      </c>
      <c r="C31" s="2" t="s">
        <v>1524</v>
      </c>
      <c r="D31" s="2" t="s">
        <v>1538</v>
      </c>
      <c r="E31" s="2" t="s">
        <v>1712</v>
      </c>
      <c r="F31" s="180">
        <v>1801</v>
      </c>
      <c r="G31" s="61">
        <v>1380</v>
      </c>
      <c r="H31" s="154">
        <v>0.27186761229314421</v>
      </c>
      <c r="I31" s="2" t="s">
        <v>2871</v>
      </c>
      <c r="J31" s="180">
        <v>1821</v>
      </c>
      <c r="K31" s="61">
        <v>1352</v>
      </c>
      <c r="L31" s="154">
        <v>0.44812727875372887</v>
      </c>
      <c r="M31" s="2" t="s">
        <v>2872</v>
      </c>
      <c r="N31" s="180">
        <v>1803</v>
      </c>
      <c r="O31" s="61">
        <v>1235</v>
      </c>
      <c r="P31" s="154">
        <v>0.50203252032520329</v>
      </c>
      <c r="Q31" s="2" t="s">
        <v>2873</v>
      </c>
      <c r="R31" s="180">
        <v>1960</v>
      </c>
      <c r="S31" s="61">
        <v>920</v>
      </c>
      <c r="T31" s="154">
        <v>0.13038548752834467</v>
      </c>
      <c r="U31" s="2" t="s">
        <v>2875</v>
      </c>
      <c r="V31" s="180">
        <v>1887</v>
      </c>
      <c r="W31" s="61">
        <v>722</v>
      </c>
      <c r="X31" s="154">
        <v>0.30108423686405339</v>
      </c>
      <c r="Y31" s="2" t="s">
        <v>2877</v>
      </c>
      <c r="Z31" s="180">
        <v>1876</v>
      </c>
      <c r="AA31" s="61">
        <v>527</v>
      </c>
      <c r="AB31" s="154">
        <v>0.15148031043403276</v>
      </c>
      <c r="AC31" s="2" t="s">
        <v>2878</v>
      </c>
      <c r="AD31" s="180">
        <v>1730</v>
      </c>
      <c r="AE31" s="61">
        <v>498</v>
      </c>
      <c r="AF31" s="154">
        <v>0.43722563652326601</v>
      </c>
      <c r="AG31" s="2" t="s">
        <v>2874</v>
      </c>
      <c r="AH31" s="2">
        <v>2421</v>
      </c>
      <c r="AI31" s="61">
        <v>470</v>
      </c>
      <c r="AJ31" s="154">
        <v>0.40205303678357568</v>
      </c>
      <c r="AK31" s="2" t="s">
        <v>2879</v>
      </c>
      <c r="AL31" s="180">
        <v>1867</v>
      </c>
      <c r="AM31" s="61">
        <v>430</v>
      </c>
      <c r="AN31" s="154">
        <v>0.18534482758620691</v>
      </c>
      <c r="AO31" s="2" t="s">
        <v>2938</v>
      </c>
      <c r="AP31" s="180">
        <v>1930</v>
      </c>
      <c r="AQ31" s="61">
        <v>402</v>
      </c>
      <c r="AR31" s="154">
        <v>0.10870740941049216</v>
      </c>
      <c r="AS31" s="2" t="s">
        <v>2935</v>
      </c>
      <c r="AT31" s="180">
        <v>1915</v>
      </c>
      <c r="AU31" s="61">
        <v>397</v>
      </c>
      <c r="AV31" s="154">
        <v>8.0494728304947277E-2</v>
      </c>
      <c r="AW31" s="2" t="s">
        <v>2874</v>
      </c>
      <c r="AX31" s="181">
        <v>2420</v>
      </c>
      <c r="AY31" s="61">
        <v>385</v>
      </c>
      <c r="AZ31" s="154">
        <v>0.41666666666666669</v>
      </c>
      <c r="BA31" s="153" t="s">
        <v>2934</v>
      </c>
      <c r="BB31" s="180">
        <v>1923</v>
      </c>
      <c r="BC31" s="61">
        <v>360</v>
      </c>
      <c r="BD31" s="154">
        <v>0.10419681620839363</v>
      </c>
      <c r="BE31" s="2" t="s">
        <v>2904</v>
      </c>
      <c r="BF31" s="180">
        <v>2180</v>
      </c>
      <c r="BG31" s="61">
        <v>357</v>
      </c>
      <c r="BH31" s="154">
        <v>0.13144329896907217</v>
      </c>
      <c r="BI31" s="2" t="s">
        <v>2876</v>
      </c>
      <c r="BJ31" s="2">
        <v>2474</v>
      </c>
      <c r="BK31" s="61">
        <v>352</v>
      </c>
      <c r="BL31" s="154">
        <v>0.15133276010318142</v>
      </c>
    </row>
    <row r="32" spans="1:64" x14ac:dyDescent="0.25">
      <c r="A32" s="2" t="s">
        <v>740</v>
      </c>
      <c r="B32" s="2">
        <v>83</v>
      </c>
      <c r="C32" s="2" t="s">
        <v>1609</v>
      </c>
      <c r="D32" s="2" t="s">
        <v>1520</v>
      </c>
      <c r="E32" s="2" t="s">
        <v>1608</v>
      </c>
      <c r="F32" s="180">
        <v>1841</v>
      </c>
      <c r="G32" s="61">
        <v>2856</v>
      </c>
      <c r="H32" s="154">
        <v>0.50035038542396637</v>
      </c>
      <c r="I32" s="2" t="s">
        <v>1673</v>
      </c>
      <c r="J32" s="180">
        <v>1844</v>
      </c>
      <c r="K32" s="61">
        <v>1431</v>
      </c>
      <c r="L32" s="154">
        <v>0.2536784258110264</v>
      </c>
      <c r="M32" s="2" t="s">
        <v>1608</v>
      </c>
      <c r="N32" s="180">
        <v>1843</v>
      </c>
      <c r="O32" s="61">
        <v>1369</v>
      </c>
      <c r="P32" s="154">
        <v>0.49333333333333335</v>
      </c>
      <c r="Q32" s="2" t="s">
        <v>2880</v>
      </c>
      <c r="R32" s="180">
        <v>1845</v>
      </c>
      <c r="S32" s="61">
        <v>926</v>
      </c>
      <c r="T32" s="154">
        <v>0.35670261941448383</v>
      </c>
      <c r="U32" s="2" t="s">
        <v>2881</v>
      </c>
      <c r="V32" s="180">
        <v>1810</v>
      </c>
      <c r="W32" s="61">
        <v>811</v>
      </c>
      <c r="X32" s="154">
        <v>0.28667373630258042</v>
      </c>
      <c r="Y32" s="2" t="s">
        <v>1719</v>
      </c>
      <c r="Z32" s="180">
        <v>1830</v>
      </c>
      <c r="AA32" s="61">
        <v>541</v>
      </c>
      <c r="AB32" s="154">
        <v>0.13437655240933929</v>
      </c>
      <c r="AC32" s="2" t="s">
        <v>1719</v>
      </c>
      <c r="AD32" s="180">
        <v>1832</v>
      </c>
      <c r="AE32" s="61">
        <v>524</v>
      </c>
      <c r="AF32" s="154">
        <v>0.20389105058365758</v>
      </c>
      <c r="AG32" s="2" t="s">
        <v>1608</v>
      </c>
      <c r="AH32" s="2">
        <v>1840</v>
      </c>
      <c r="AI32" s="61">
        <v>466</v>
      </c>
      <c r="AJ32" s="154">
        <v>0.52714932126696834</v>
      </c>
      <c r="AK32" s="2" t="s">
        <v>2882</v>
      </c>
      <c r="AL32" s="180">
        <v>3079</v>
      </c>
      <c r="AM32" s="61">
        <v>301</v>
      </c>
      <c r="AN32" s="154">
        <v>0.14138093001409113</v>
      </c>
      <c r="AO32" s="2" t="s">
        <v>1719</v>
      </c>
      <c r="AP32" s="180">
        <v>1835</v>
      </c>
      <c r="AQ32" s="61">
        <v>223</v>
      </c>
      <c r="AR32" s="154">
        <v>0.16779533483822423</v>
      </c>
      <c r="AS32" s="2" t="s">
        <v>2884</v>
      </c>
      <c r="AT32" s="180">
        <v>3811</v>
      </c>
      <c r="AU32" s="61">
        <v>65</v>
      </c>
      <c r="AV32" s="154">
        <v>0.14161220043572983</v>
      </c>
      <c r="AW32" s="2" t="s">
        <v>2885</v>
      </c>
      <c r="AX32" s="181">
        <v>3865</v>
      </c>
      <c r="AY32" s="61">
        <v>57</v>
      </c>
      <c r="AZ32" s="154">
        <v>0.13225058004640372</v>
      </c>
      <c r="BA32" s="153" t="s">
        <v>2883</v>
      </c>
      <c r="BB32" s="180">
        <v>1852</v>
      </c>
      <c r="BC32" s="61">
        <v>54</v>
      </c>
      <c r="BD32" s="154">
        <v>1.3698630136986301E-2</v>
      </c>
      <c r="BE32" s="2" t="s">
        <v>2886</v>
      </c>
      <c r="BF32" s="180">
        <v>1826</v>
      </c>
      <c r="BG32" s="61">
        <v>45</v>
      </c>
      <c r="BH32" s="154">
        <v>1.3615733736762481E-2</v>
      </c>
      <c r="BI32" s="2" t="s">
        <v>2742</v>
      </c>
      <c r="BJ32" s="2">
        <v>1834</v>
      </c>
      <c r="BK32" s="61">
        <v>43</v>
      </c>
      <c r="BL32" s="154">
        <v>6.4083457526080481E-2</v>
      </c>
    </row>
    <row r="33" spans="1:64" x14ac:dyDescent="0.25">
      <c r="A33" s="2" t="s">
        <v>741</v>
      </c>
      <c r="B33" s="2">
        <v>85</v>
      </c>
      <c r="C33" s="2" t="s">
        <v>1612</v>
      </c>
      <c r="D33" s="2" t="s">
        <v>1520</v>
      </c>
      <c r="E33" s="2" t="s">
        <v>2883</v>
      </c>
      <c r="F33" s="180">
        <v>1852</v>
      </c>
      <c r="G33" s="61">
        <v>2735</v>
      </c>
      <c r="H33" s="154">
        <v>0.69381024860476914</v>
      </c>
      <c r="I33" s="2" t="s">
        <v>2886</v>
      </c>
      <c r="J33" s="180">
        <v>1826</v>
      </c>
      <c r="K33" s="61">
        <v>2201</v>
      </c>
      <c r="L33" s="154">
        <v>0.66596066565809375</v>
      </c>
      <c r="M33" s="2" t="s">
        <v>2883</v>
      </c>
      <c r="N33" s="180">
        <v>1851</v>
      </c>
      <c r="O33" s="61">
        <v>2116</v>
      </c>
      <c r="P33" s="154">
        <v>0.72095400340715499</v>
      </c>
      <c r="Q33" s="2" t="s">
        <v>2883</v>
      </c>
      <c r="R33" s="180">
        <v>1854</v>
      </c>
      <c r="S33" s="61">
        <v>2093</v>
      </c>
      <c r="T33" s="154">
        <v>0.73879279915284146</v>
      </c>
      <c r="U33" s="2" t="s">
        <v>2883</v>
      </c>
      <c r="V33" s="180">
        <v>1850</v>
      </c>
      <c r="W33" s="61">
        <v>1325</v>
      </c>
      <c r="X33" s="154">
        <v>0.72602739726027399</v>
      </c>
      <c r="Y33" s="2" t="s">
        <v>2877</v>
      </c>
      <c r="Z33" s="180">
        <v>1876</v>
      </c>
      <c r="AA33" s="61">
        <v>1257</v>
      </c>
      <c r="AB33" s="154">
        <v>0.36131072147168725</v>
      </c>
      <c r="AC33" s="2" t="s">
        <v>2887</v>
      </c>
      <c r="AD33" s="180">
        <v>1824</v>
      </c>
      <c r="AE33" s="61">
        <v>1173</v>
      </c>
      <c r="AF33" s="154">
        <v>0.50867302688638338</v>
      </c>
      <c r="AG33" s="2" t="s">
        <v>2888</v>
      </c>
      <c r="AH33" s="2">
        <v>1879</v>
      </c>
      <c r="AI33" s="61">
        <v>586</v>
      </c>
      <c r="AJ33" s="154">
        <v>0.60474716202270384</v>
      </c>
      <c r="AK33" s="2" t="s">
        <v>2889</v>
      </c>
      <c r="AL33" s="180">
        <v>1863</v>
      </c>
      <c r="AM33" s="61">
        <v>498</v>
      </c>
      <c r="AN33" s="154">
        <v>0.59712230215827333</v>
      </c>
      <c r="AO33" s="2" t="s">
        <v>2834</v>
      </c>
      <c r="AP33" s="180">
        <v>1886</v>
      </c>
      <c r="AQ33" s="61">
        <v>481</v>
      </c>
      <c r="AR33" s="154">
        <v>0.30043722673329171</v>
      </c>
      <c r="AS33" s="2" t="s">
        <v>2890</v>
      </c>
      <c r="AT33" s="180">
        <v>1862</v>
      </c>
      <c r="AU33" s="61">
        <v>336</v>
      </c>
      <c r="AV33" s="154">
        <v>0.28000000000000003</v>
      </c>
      <c r="AW33" s="2" t="s">
        <v>2871</v>
      </c>
      <c r="AX33" s="181">
        <v>1821</v>
      </c>
      <c r="AY33" s="61">
        <v>335</v>
      </c>
      <c r="AZ33" s="154">
        <v>0.11103745442492542</v>
      </c>
      <c r="BA33" s="153" t="s">
        <v>2891</v>
      </c>
      <c r="BB33" s="180">
        <v>3076</v>
      </c>
      <c r="BC33" s="61">
        <v>335</v>
      </c>
      <c r="BD33" s="154">
        <v>0.45702592087312416</v>
      </c>
      <c r="BE33" s="2" t="s">
        <v>1673</v>
      </c>
      <c r="BF33" s="180">
        <v>1844</v>
      </c>
      <c r="BG33" s="61">
        <v>150</v>
      </c>
      <c r="BH33" s="154">
        <v>2.6591029959227089E-2</v>
      </c>
      <c r="BI33" s="2" t="s">
        <v>3019</v>
      </c>
      <c r="BJ33" s="2">
        <v>3051</v>
      </c>
      <c r="BK33" s="61">
        <v>140</v>
      </c>
      <c r="BL33" s="154">
        <v>0.2413793103448276</v>
      </c>
    </row>
    <row r="34" spans="1:64" x14ac:dyDescent="0.25">
      <c r="A34" s="2" t="s">
        <v>742</v>
      </c>
      <c r="B34" s="2">
        <v>133</v>
      </c>
      <c r="C34" s="2" t="s">
        <v>1596</v>
      </c>
      <c r="D34" s="2" t="s">
        <v>1520</v>
      </c>
      <c r="E34" s="2" t="s">
        <v>1614</v>
      </c>
      <c r="F34" s="180">
        <v>1752</v>
      </c>
      <c r="G34" s="61">
        <v>1397</v>
      </c>
      <c r="H34" s="154">
        <v>0.341064453125</v>
      </c>
      <c r="I34" s="2" t="s">
        <v>2892</v>
      </c>
      <c r="J34" s="180">
        <v>1749</v>
      </c>
      <c r="K34" s="61">
        <v>549</v>
      </c>
      <c r="L34" s="154">
        <v>0.31246442800227658</v>
      </c>
      <c r="M34" s="2" t="s">
        <v>2893</v>
      </c>
      <c r="N34" s="180">
        <v>1532</v>
      </c>
      <c r="O34" s="61">
        <v>183</v>
      </c>
      <c r="P34" s="154">
        <v>0.15521628498727735</v>
      </c>
      <c r="Q34" s="2" t="s">
        <v>1767</v>
      </c>
      <c r="R34" s="180">
        <v>1581</v>
      </c>
      <c r="S34" s="61">
        <v>89</v>
      </c>
      <c r="T34" s="154">
        <v>5.8360655737704915E-2</v>
      </c>
      <c r="U34" s="2" t="s">
        <v>2894</v>
      </c>
      <c r="V34" s="180">
        <v>1503</v>
      </c>
      <c r="W34" s="61">
        <v>61</v>
      </c>
      <c r="X34" s="154">
        <v>0.2089041095890411</v>
      </c>
      <c r="Y34" s="2" t="s">
        <v>2895</v>
      </c>
      <c r="Z34" s="180">
        <v>1772</v>
      </c>
      <c r="AA34" s="61">
        <v>60</v>
      </c>
      <c r="AB34" s="154">
        <v>0.10135135135135136</v>
      </c>
      <c r="AC34" s="2" t="s">
        <v>2860</v>
      </c>
      <c r="AD34" s="180">
        <v>1510</v>
      </c>
      <c r="AE34" s="61">
        <v>39</v>
      </c>
      <c r="AF34" s="154">
        <v>2.6104417670682729E-2</v>
      </c>
      <c r="AG34" s="2" t="s">
        <v>2806</v>
      </c>
      <c r="AH34" s="2">
        <v>1702</v>
      </c>
      <c r="AI34" s="61">
        <v>35</v>
      </c>
      <c r="AJ34" s="154">
        <v>8.8719898605830166E-3</v>
      </c>
      <c r="AK34" s="2" t="s">
        <v>2896</v>
      </c>
      <c r="AL34" s="180">
        <v>1545</v>
      </c>
      <c r="AM34" s="61">
        <v>28</v>
      </c>
      <c r="AN34" s="154">
        <v>9.7087378640776691E-3</v>
      </c>
      <c r="AO34" s="2" t="s">
        <v>1654</v>
      </c>
      <c r="AP34" s="180">
        <v>1604</v>
      </c>
      <c r="AQ34" s="61">
        <v>27</v>
      </c>
      <c r="AR34" s="154">
        <v>6.4148253741981472E-3</v>
      </c>
      <c r="AS34" s="2" t="s">
        <v>3020</v>
      </c>
      <c r="AT34" s="180">
        <v>1740</v>
      </c>
      <c r="AU34" s="61">
        <v>27</v>
      </c>
      <c r="AV34" s="154">
        <v>7.1808510638297879E-2</v>
      </c>
      <c r="AW34" s="2" t="s">
        <v>687</v>
      </c>
      <c r="AX34" s="181" t="s">
        <v>687</v>
      </c>
      <c r="AY34" s="61" t="s">
        <v>687</v>
      </c>
      <c r="AZ34" s="154" t="s">
        <v>687</v>
      </c>
      <c r="BA34" s="153" t="s">
        <v>687</v>
      </c>
      <c r="BB34" s="180" t="s">
        <v>687</v>
      </c>
      <c r="BC34" s="61" t="s">
        <v>687</v>
      </c>
      <c r="BD34" s="154" t="s">
        <v>687</v>
      </c>
      <c r="BE34" s="2" t="s">
        <v>687</v>
      </c>
      <c r="BF34" s="180" t="s">
        <v>687</v>
      </c>
      <c r="BG34" s="61" t="s">
        <v>687</v>
      </c>
      <c r="BH34" s="154" t="s">
        <v>687</v>
      </c>
      <c r="BI34" s="2" t="s">
        <v>687</v>
      </c>
      <c r="BJ34" s="2" t="s">
        <v>687</v>
      </c>
      <c r="BK34" s="61" t="s">
        <v>687</v>
      </c>
      <c r="BL34" s="154" t="s">
        <v>687</v>
      </c>
    </row>
    <row r="35" spans="1:64" x14ac:dyDescent="0.25">
      <c r="A35" s="2" t="s">
        <v>743</v>
      </c>
      <c r="B35" s="2">
        <v>88</v>
      </c>
      <c r="C35" s="2" t="s">
        <v>1573</v>
      </c>
      <c r="D35" s="2" t="s">
        <v>1520</v>
      </c>
      <c r="E35" s="2" t="s">
        <v>2897</v>
      </c>
      <c r="F35" s="180">
        <v>2568</v>
      </c>
      <c r="G35" s="61">
        <v>387</v>
      </c>
      <c r="H35" s="154">
        <v>0.56413994169096215</v>
      </c>
      <c r="I35" s="2" t="s">
        <v>2898</v>
      </c>
      <c r="J35" s="180">
        <v>2539</v>
      </c>
      <c r="K35" s="61">
        <v>258</v>
      </c>
      <c r="L35" s="154">
        <v>0.54315789473684206</v>
      </c>
      <c r="M35" s="2" t="s">
        <v>1616</v>
      </c>
      <c r="N35" s="180">
        <v>2557</v>
      </c>
      <c r="O35" s="61">
        <v>199</v>
      </c>
      <c r="P35" s="154">
        <v>0.56534090909090906</v>
      </c>
      <c r="Q35" s="2" t="s">
        <v>2899</v>
      </c>
      <c r="R35" s="180">
        <v>2575</v>
      </c>
      <c r="S35" s="61">
        <v>100</v>
      </c>
      <c r="T35" s="154">
        <v>0.54644808743169404</v>
      </c>
      <c r="U35" s="2" t="s">
        <v>2900</v>
      </c>
      <c r="V35" s="180">
        <v>2535</v>
      </c>
      <c r="W35" s="61">
        <v>53</v>
      </c>
      <c r="X35" s="154">
        <v>0.53</v>
      </c>
      <c r="Y35" s="2" t="s">
        <v>687</v>
      </c>
      <c r="Z35" s="180" t="s">
        <v>687</v>
      </c>
      <c r="AA35" s="61" t="s">
        <v>687</v>
      </c>
      <c r="AB35" s="154" t="s">
        <v>687</v>
      </c>
      <c r="AC35" s="2" t="s">
        <v>687</v>
      </c>
      <c r="AD35" s="180" t="s">
        <v>687</v>
      </c>
      <c r="AE35" s="61" t="s">
        <v>687</v>
      </c>
      <c r="AF35" s="154" t="s">
        <v>687</v>
      </c>
      <c r="AG35" s="2" t="s">
        <v>687</v>
      </c>
      <c r="AH35" s="2" t="s">
        <v>687</v>
      </c>
      <c r="AI35" s="61" t="s">
        <v>687</v>
      </c>
      <c r="AJ35" s="182" t="s">
        <v>687</v>
      </c>
      <c r="AK35" s="2" t="s">
        <v>687</v>
      </c>
      <c r="AL35" s="180" t="s">
        <v>687</v>
      </c>
      <c r="AM35" s="61" t="s">
        <v>687</v>
      </c>
      <c r="AN35" s="182" t="s">
        <v>687</v>
      </c>
      <c r="AO35" s="2" t="s">
        <v>687</v>
      </c>
      <c r="AP35" s="180" t="s">
        <v>687</v>
      </c>
      <c r="AQ35" s="61" t="s">
        <v>687</v>
      </c>
      <c r="AR35" s="182" t="s">
        <v>687</v>
      </c>
      <c r="AS35" s="2" t="s">
        <v>687</v>
      </c>
      <c r="AT35" s="180" t="s">
        <v>687</v>
      </c>
      <c r="AU35" s="61" t="s">
        <v>687</v>
      </c>
      <c r="AV35" s="182" t="s">
        <v>687</v>
      </c>
      <c r="AW35" s="2" t="s">
        <v>687</v>
      </c>
      <c r="AX35" s="183" t="s">
        <v>687</v>
      </c>
      <c r="AY35" s="61" t="s">
        <v>687</v>
      </c>
      <c r="AZ35" s="182" t="s">
        <v>687</v>
      </c>
      <c r="BA35" s="153" t="s">
        <v>687</v>
      </c>
      <c r="BB35" s="180" t="s">
        <v>687</v>
      </c>
      <c r="BC35" s="61" t="s">
        <v>687</v>
      </c>
      <c r="BD35" s="182" t="s">
        <v>687</v>
      </c>
      <c r="BE35" s="2" t="s">
        <v>687</v>
      </c>
      <c r="BF35" s="180" t="s">
        <v>687</v>
      </c>
      <c r="BG35" s="61" t="s">
        <v>687</v>
      </c>
      <c r="BH35" s="182" t="s">
        <v>687</v>
      </c>
      <c r="BI35" s="2" t="s">
        <v>687</v>
      </c>
      <c r="BJ35" s="2" t="s">
        <v>687</v>
      </c>
      <c r="BK35" s="61" t="s">
        <v>687</v>
      </c>
      <c r="BL35" s="182" t="s">
        <v>687</v>
      </c>
    </row>
    <row r="36" spans="1:64" x14ac:dyDescent="0.25">
      <c r="A36" s="2" t="s">
        <v>744</v>
      </c>
      <c r="B36" s="2">
        <v>89</v>
      </c>
      <c r="C36" s="2" t="s">
        <v>1573</v>
      </c>
      <c r="D36" s="2" t="s">
        <v>1565</v>
      </c>
      <c r="E36" s="2" t="s">
        <v>687</v>
      </c>
      <c r="F36" s="180" t="s">
        <v>687</v>
      </c>
      <c r="G36" s="61" t="s">
        <v>687</v>
      </c>
      <c r="H36" s="154" t="s">
        <v>687</v>
      </c>
      <c r="I36" s="2" t="s">
        <v>687</v>
      </c>
      <c r="J36" s="180" t="s">
        <v>687</v>
      </c>
      <c r="K36" s="61" t="s">
        <v>687</v>
      </c>
      <c r="L36" s="154" t="s">
        <v>687</v>
      </c>
      <c r="M36" s="2" t="s">
        <v>687</v>
      </c>
      <c r="N36" s="180" t="s">
        <v>687</v>
      </c>
      <c r="O36" s="61" t="s">
        <v>687</v>
      </c>
      <c r="P36" s="154" t="s">
        <v>687</v>
      </c>
      <c r="Q36" s="2" t="s">
        <v>687</v>
      </c>
      <c r="R36" s="180" t="s">
        <v>687</v>
      </c>
      <c r="S36" s="61" t="s">
        <v>687</v>
      </c>
      <c r="T36" s="154" t="s">
        <v>687</v>
      </c>
      <c r="U36" s="2" t="s">
        <v>687</v>
      </c>
      <c r="V36" s="180" t="s">
        <v>687</v>
      </c>
      <c r="W36" s="61" t="s">
        <v>687</v>
      </c>
      <c r="X36" s="154" t="s">
        <v>687</v>
      </c>
      <c r="Y36" s="2" t="s">
        <v>687</v>
      </c>
      <c r="Z36" s="180" t="s">
        <v>687</v>
      </c>
      <c r="AA36" s="61" t="s">
        <v>687</v>
      </c>
      <c r="AB36" s="154" t="s">
        <v>687</v>
      </c>
      <c r="AC36" s="2" t="s">
        <v>687</v>
      </c>
      <c r="AD36" s="180" t="s">
        <v>687</v>
      </c>
      <c r="AE36" s="61" t="s">
        <v>687</v>
      </c>
      <c r="AF36" s="154" t="s">
        <v>687</v>
      </c>
      <c r="AG36" s="2" t="s">
        <v>687</v>
      </c>
      <c r="AH36" s="2" t="s">
        <v>687</v>
      </c>
      <c r="AI36" s="61" t="s">
        <v>687</v>
      </c>
      <c r="AJ36" s="154" t="s">
        <v>687</v>
      </c>
      <c r="AK36" s="2" t="s">
        <v>687</v>
      </c>
      <c r="AL36" s="180" t="s">
        <v>687</v>
      </c>
      <c r="AM36" s="61" t="s">
        <v>687</v>
      </c>
      <c r="AN36" s="154" t="s">
        <v>687</v>
      </c>
      <c r="AO36" s="2" t="s">
        <v>687</v>
      </c>
      <c r="AP36" s="180" t="s">
        <v>687</v>
      </c>
      <c r="AQ36" s="61" t="s">
        <v>687</v>
      </c>
      <c r="AR36" s="154" t="s">
        <v>687</v>
      </c>
      <c r="AS36" s="2" t="s">
        <v>687</v>
      </c>
      <c r="AT36" s="180" t="s">
        <v>687</v>
      </c>
      <c r="AU36" s="61" t="s">
        <v>687</v>
      </c>
      <c r="AV36" s="154" t="s">
        <v>687</v>
      </c>
      <c r="AW36" s="2" t="s">
        <v>687</v>
      </c>
      <c r="AX36" s="181" t="s">
        <v>687</v>
      </c>
      <c r="AY36" s="61" t="s">
        <v>687</v>
      </c>
      <c r="AZ36" s="154" t="s">
        <v>687</v>
      </c>
      <c r="BA36" s="153" t="s">
        <v>687</v>
      </c>
      <c r="BB36" s="180" t="s">
        <v>687</v>
      </c>
      <c r="BC36" s="61" t="s">
        <v>687</v>
      </c>
      <c r="BD36" s="182" t="s">
        <v>687</v>
      </c>
      <c r="BE36" s="2" t="s">
        <v>687</v>
      </c>
      <c r="BF36" s="180" t="s">
        <v>687</v>
      </c>
      <c r="BG36" s="61" t="s">
        <v>687</v>
      </c>
      <c r="BH36" s="182" t="s">
        <v>687</v>
      </c>
      <c r="BI36" s="2" t="s">
        <v>687</v>
      </c>
      <c r="BJ36" s="2" t="s">
        <v>687</v>
      </c>
      <c r="BK36" s="61" t="s">
        <v>687</v>
      </c>
      <c r="BL36" s="182" t="s">
        <v>687</v>
      </c>
    </row>
    <row r="37" spans="1:64" x14ac:dyDescent="0.25">
      <c r="A37" s="2" t="s">
        <v>745</v>
      </c>
      <c r="B37" s="2">
        <v>91</v>
      </c>
      <c r="C37" s="2" t="s">
        <v>1573</v>
      </c>
      <c r="D37" s="2" t="s">
        <v>1560</v>
      </c>
      <c r="E37" s="2" t="s">
        <v>2809</v>
      </c>
      <c r="F37" s="180">
        <v>2151</v>
      </c>
      <c r="G37" s="61">
        <v>2297</v>
      </c>
      <c r="H37" s="154">
        <v>0.39011548913043476</v>
      </c>
      <c r="I37" s="2" t="s">
        <v>2810</v>
      </c>
      <c r="J37" s="180">
        <v>2150</v>
      </c>
      <c r="K37" s="61">
        <v>1683</v>
      </c>
      <c r="L37" s="154">
        <v>0.41300613496932514</v>
      </c>
      <c r="M37" s="2" t="s">
        <v>1561</v>
      </c>
      <c r="N37" s="180">
        <v>2128</v>
      </c>
      <c r="O37" s="61">
        <v>1512</v>
      </c>
      <c r="P37" s="154">
        <v>0.43775332947307471</v>
      </c>
      <c r="Q37" s="2" t="s">
        <v>2815</v>
      </c>
      <c r="R37" s="180">
        <v>2155</v>
      </c>
      <c r="S37" s="61">
        <v>1215</v>
      </c>
      <c r="T37" s="154">
        <v>0.22437673130193905</v>
      </c>
      <c r="U37" s="2" t="s">
        <v>2812</v>
      </c>
      <c r="V37" s="180">
        <v>2149</v>
      </c>
      <c r="W37" s="61">
        <v>1211</v>
      </c>
      <c r="X37" s="154">
        <v>0.2604861260486126</v>
      </c>
      <c r="Y37" s="2" t="s">
        <v>2814</v>
      </c>
      <c r="Z37" s="180">
        <v>2148</v>
      </c>
      <c r="AA37" s="61">
        <v>1159</v>
      </c>
      <c r="AB37" s="154">
        <v>0.18888526727509777</v>
      </c>
      <c r="AC37" s="2" t="s">
        <v>1750</v>
      </c>
      <c r="AD37" s="180">
        <v>2129</v>
      </c>
      <c r="AE37" s="61">
        <v>948</v>
      </c>
      <c r="AF37" s="154">
        <v>0.55568581477139511</v>
      </c>
      <c r="AG37" s="2" t="s">
        <v>3021</v>
      </c>
      <c r="AH37" s="2">
        <v>2152</v>
      </c>
      <c r="AI37" s="61">
        <v>934</v>
      </c>
      <c r="AJ37" s="154">
        <v>0.51234229292375211</v>
      </c>
      <c r="AK37" s="2" t="s">
        <v>1561</v>
      </c>
      <c r="AL37" s="180">
        <v>2114</v>
      </c>
      <c r="AM37" s="61">
        <v>885</v>
      </c>
      <c r="AN37" s="154">
        <v>0.70349761526232113</v>
      </c>
      <c r="AO37" s="2" t="s">
        <v>2807</v>
      </c>
      <c r="AP37" s="180">
        <v>1902</v>
      </c>
      <c r="AQ37" s="61">
        <v>662</v>
      </c>
      <c r="AR37" s="154">
        <v>0.10682588349201226</v>
      </c>
      <c r="AS37" s="2" t="s">
        <v>2902</v>
      </c>
      <c r="AT37" s="180">
        <v>1906</v>
      </c>
      <c r="AU37" s="61">
        <v>570</v>
      </c>
      <c r="AV37" s="154">
        <v>0.16858917480035493</v>
      </c>
      <c r="AW37" s="2" t="s">
        <v>2873</v>
      </c>
      <c r="AX37" s="181">
        <v>1960</v>
      </c>
      <c r="AY37" s="61">
        <v>538</v>
      </c>
      <c r="AZ37" s="154">
        <v>7.6247165532879815E-2</v>
      </c>
      <c r="BA37" s="153" t="s">
        <v>2813</v>
      </c>
      <c r="BB37" s="180">
        <v>2145</v>
      </c>
      <c r="BC37" s="61">
        <v>521</v>
      </c>
      <c r="BD37" s="154">
        <v>0.25156929019797197</v>
      </c>
      <c r="BE37" s="2" t="s">
        <v>1639</v>
      </c>
      <c r="BF37" s="180">
        <v>2139</v>
      </c>
      <c r="BG37" s="61">
        <v>469</v>
      </c>
      <c r="BH37" s="154">
        <v>0.1934020618556701</v>
      </c>
      <c r="BI37" s="2" t="s">
        <v>2781</v>
      </c>
      <c r="BJ37" s="2">
        <v>2169</v>
      </c>
      <c r="BK37" s="61">
        <v>445</v>
      </c>
      <c r="BL37" s="154">
        <v>6.6616766467065866E-2</v>
      </c>
    </row>
    <row r="38" spans="1:64" x14ac:dyDescent="0.25">
      <c r="A38" s="2" t="s">
        <v>1020</v>
      </c>
      <c r="B38" s="2">
        <v>3111</v>
      </c>
      <c r="C38" s="2" t="s">
        <v>1612</v>
      </c>
      <c r="D38" s="2" t="s">
        <v>1520</v>
      </c>
      <c r="E38" s="2" t="s">
        <v>2814</v>
      </c>
      <c r="F38" s="180">
        <v>2148</v>
      </c>
      <c r="G38" s="61">
        <v>1457</v>
      </c>
      <c r="H38" s="154">
        <v>0.23745110821382007</v>
      </c>
      <c r="I38" s="2" t="s">
        <v>2901</v>
      </c>
      <c r="J38" s="180">
        <v>2176</v>
      </c>
      <c r="K38" s="61">
        <v>1153</v>
      </c>
      <c r="L38" s="154">
        <v>0.41639581076200793</v>
      </c>
      <c r="M38" s="2" t="s">
        <v>2902</v>
      </c>
      <c r="N38" s="180">
        <v>1906</v>
      </c>
      <c r="O38" s="61">
        <v>1052</v>
      </c>
      <c r="P38" s="154">
        <v>0.31115054717539192</v>
      </c>
      <c r="Q38" s="2" t="s">
        <v>2903</v>
      </c>
      <c r="R38" s="180">
        <v>1880</v>
      </c>
      <c r="S38" s="61">
        <v>789</v>
      </c>
      <c r="T38" s="154">
        <v>0.28371089536138078</v>
      </c>
      <c r="U38" s="2" t="s">
        <v>2815</v>
      </c>
      <c r="V38" s="180">
        <v>2155</v>
      </c>
      <c r="W38" s="61">
        <v>672</v>
      </c>
      <c r="X38" s="154">
        <v>0.12409972299168975</v>
      </c>
      <c r="Y38" s="2" t="s">
        <v>2904</v>
      </c>
      <c r="Z38" s="180">
        <v>2180</v>
      </c>
      <c r="AA38" s="61">
        <v>410</v>
      </c>
      <c r="AB38" s="154">
        <v>0.15095729013254786</v>
      </c>
      <c r="AC38" s="2" t="s">
        <v>2809</v>
      </c>
      <c r="AD38" s="180">
        <v>2151</v>
      </c>
      <c r="AE38" s="61">
        <v>389</v>
      </c>
      <c r="AF38" s="154">
        <v>6.6066576086956527E-2</v>
      </c>
      <c r="AG38" s="2" t="s">
        <v>2812</v>
      </c>
      <c r="AH38" s="2">
        <v>2149</v>
      </c>
      <c r="AI38" s="61">
        <v>334</v>
      </c>
      <c r="AJ38" s="154">
        <v>7.1843407184340721E-2</v>
      </c>
      <c r="AK38" s="2" t="s">
        <v>2879</v>
      </c>
      <c r="AL38" s="180">
        <v>1867</v>
      </c>
      <c r="AM38" s="61">
        <v>188</v>
      </c>
      <c r="AN38" s="154">
        <v>8.1034482758620685E-2</v>
      </c>
      <c r="AO38" s="2" t="s">
        <v>2873</v>
      </c>
      <c r="AP38" s="180">
        <v>1960</v>
      </c>
      <c r="AQ38" s="61">
        <v>147</v>
      </c>
      <c r="AR38" s="154">
        <v>2.0833333333333332E-2</v>
      </c>
      <c r="AS38" s="2" t="s">
        <v>3021</v>
      </c>
      <c r="AT38" s="180">
        <v>2152</v>
      </c>
      <c r="AU38" s="61">
        <v>113</v>
      </c>
      <c r="AV38" s="154">
        <v>6.1985737794843662E-2</v>
      </c>
      <c r="AW38" s="2" t="s">
        <v>1712</v>
      </c>
      <c r="AX38" s="181">
        <v>1801</v>
      </c>
      <c r="AY38" s="61">
        <v>112</v>
      </c>
      <c r="AZ38" s="154">
        <v>2.2064617809298661E-2</v>
      </c>
      <c r="BA38" s="153" t="s">
        <v>2807</v>
      </c>
      <c r="BB38" s="180">
        <v>1905</v>
      </c>
      <c r="BC38" s="61">
        <v>86</v>
      </c>
      <c r="BD38" s="154">
        <v>2.7344992050874404E-2</v>
      </c>
      <c r="BE38" s="2" t="s">
        <v>2978</v>
      </c>
      <c r="BF38" s="180">
        <v>1864</v>
      </c>
      <c r="BG38" s="61">
        <v>84</v>
      </c>
      <c r="BH38" s="154">
        <v>6.1046511627906974E-2</v>
      </c>
      <c r="BI38" s="2" t="s">
        <v>2936</v>
      </c>
      <c r="BJ38" s="2">
        <v>1940</v>
      </c>
      <c r="BK38" s="61">
        <v>82</v>
      </c>
      <c r="BL38" s="154">
        <v>6.6558441558441553E-2</v>
      </c>
    </row>
    <row r="39" spans="1:64" x14ac:dyDescent="0.25">
      <c r="A39" s="2" t="s">
        <v>747</v>
      </c>
      <c r="B39" s="2">
        <v>6547</v>
      </c>
      <c r="C39" s="2" t="s">
        <v>1626</v>
      </c>
      <c r="D39" s="2" t="s">
        <v>1520</v>
      </c>
      <c r="E39" s="2" t="s">
        <v>1539</v>
      </c>
      <c r="F39" s="180">
        <v>1109</v>
      </c>
      <c r="G39" s="61">
        <v>795</v>
      </c>
      <c r="H39" s="154">
        <v>0.21037311458057686</v>
      </c>
      <c r="I39" s="2" t="s">
        <v>1539</v>
      </c>
      <c r="J39" s="180">
        <v>1104</v>
      </c>
      <c r="K39" s="61">
        <v>699</v>
      </c>
      <c r="L39" s="154">
        <v>0.21864247732248984</v>
      </c>
      <c r="M39" s="2" t="s">
        <v>2757</v>
      </c>
      <c r="N39" s="180">
        <v>1020</v>
      </c>
      <c r="O39" s="61">
        <v>688</v>
      </c>
      <c r="P39" s="154">
        <v>0.18366257341163908</v>
      </c>
      <c r="Q39" s="2" t="s">
        <v>1539</v>
      </c>
      <c r="R39" s="180">
        <v>1108</v>
      </c>
      <c r="S39" s="61">
        <v>640</v>
      </c>
      <c r="T39" s="154">
        <v>0.18631732168850074</v>
      </c>
      <c r="U39" s="2" t="s">
        <v>2758</v>
      </c>
      <c r="V39" s="180">
        <v>1089</v>
      </c>
      <c r="W39" s="61">
        <v>596</v>
      </c>
      <c r="X39" s="154">
        <v>0.18730358265241986</v>
      </c>
      <c r="Y39" s="2" t="s">
        <v>2757</v>
      </c>
      <c r="Z39" s="180">
        <v>1013</v>
      </c>
      <c r="AA39" s="61">
        <v>462</v>
      </c>
      <c r="AB39" s="154">
        <v>0.15379494007989347</v>
      </c>
      <c r="AC39" s="2" t="s">
        <v>2759</v>
      </c>
      <c r="AD39" s="180">
        <v>1001</v>
      </c>
      <c r="AE39" s="61">
        <v>431</v>
      </c>
      <c r="AF39" s="154">
        <v>0.18779956427015251</v>
      </c>
      <c r="AG39" s="2" t="s">
        <v>1539</v>
      </c>
      <c r="AH39" s="2">
        <v>1105</v>
      </c>
      <c r="AI39" s="61">
        <v>399</v>
      </c>
      <c r="AJ39" s="154">
        <v>0.20388349514563106</v>
      </c>
      <c r="AK39" s="2" t="s">
        <v>1603</v>
      </c>
      <c r="AL39" s="180">
        <v>1040</v>
      </c>
      <c r="AM39" s="61">
        <v>341</v>
      </c>
      <c r="AN39" s="154">
        <v>6.61108956960062E-2</v>
      </c>
      <c r="AO39" s="2" t="s">
        <v>2760</v>
      </c>
      <c r="AP39" s="180">
        <v>1028</v>
      </c>
      <c r="AQ39" s="61">
        <v>318</v>
      </c>
      <c r="AR39" s="154">
        <v>0.1581302834410741</v>
      </c>
      <c r="AS39" s="2" t="s">
        <v>1545</v>
      </c>
      <c r="AT39" s="180">
        <v>1085</v>
      </c>
      <c r="AU39" s="61">
        <v>298</v>
      </c>
      <c r="AV39" s="154">
        <v>6.6532708193793255E-2</v>
      </c>
      <c r="AW39" s="2" t="s">
        <v>1714</v>
      </c>
      <c r="AX39" s="181">
        <v>1056</v>
      </c>
      <c r="AY39" s="61">
        <v>294</v>
      </c>
      <c r="AZ39" s="154">
        <v>0.13573407202216067</v>
      </c>
      <c r="BA39" s="153" t="s">
        <v>1539</v>
      </c>
      <c r="BB39" s="180">
        <v>1119</v>
      </c>
      <c r="BC39" s="61">
        <v>289</v>
      </c>
      <c r="BD39" s="154">
        <v>0.19013157894736843</v>
      </c>
      <c r="BE39" s="2" t="s">
        <v>1539</v>
      </c>
      <c r="BF39" s="180">
        <v>1118</v>
      </c>
      <c r="BG39" s="61">
        <v>277</v>
      </c>
      <c r="BH39" s="154">
        <v>0.17882504841833441</v>
      </c>
      <c r="BI39" s="2" t="s">
        <v>2905</v>
      </c>
      <c r="BJ39" s="2">
        <v>1151</v>
      </c>
      <c r="BK39" s="61">
        <v>248</v>
      </c>
      <c r="BL39" s="154">
        <v>0.22484134179510426</v>
      </c>
    </row>
    <row r="40" spans="1:64" x14ac:dyDescent="0.25">
      <c r="A40" s="2" t="s">
        <v>748</v>
      </c>
      <c r="B40" s="2">
        <v>3110</v>
      </c>
      <c r="C40" s="2" t="s">
        <v>1629</v>
      </c>
      <c r="D40" s="2" t="s">
        <v>1520</v>
      </c>
      <c r="E40" s="2" t="s">
        <v>2806</v>
      </c>
      <c r="F40" s="180">
        <v>1702</v>
      </c>
      <c r="G40" s="61">
        <v>2373</v>
      </c>
      <c r="H40" s="154">
        <v>0.60152091254752849</v>
      </c>
      <c r="I40" s="2" t="s">
        <v>2806</v>
      </c>
      <c r="J40" s="180">
        <v>1701</v>
      </c>
      <c r="K40" s="61">
        <v>1414</v>
      </c>
      <c r="L40" s="154">
        <v>0.4184670020716188</v>
      </c>
      <c r="M40" s="2" t="s">
        <v>2793</v>
      </c>
      <c r="N40" s="180">
        <v>1760</v>
      </c>
      <c r="O40" s="61">
        <v>757</v>
      </c>
      <c r="P40" s="154">
        <v>0.25765827093260724</v>
      </c>
      <c r="Q40" s="2" t="s">
        <v>2906</v>
      </c>
      <c r="R40" s="180">
        <v>1721</v>
      </c>
      <c r="S40" s="61">
        <v>741</v>
      </c>
      <c r="T40" s="154">
        <v>0.43898104265402843</v>
      </c>
      <c r="U40" s="2" t="s">
        <v>1614</v>
      </c>
      <c r="V40" s="180">
        <v>1752</v>
      </c>
      <c r="W40" s="61">
        <v>382</v>
      </c>
      <c r="X40" s="154">
        <v>9.326171875E-2</v>
      </c>
      <c r="Y40" s="2" t="s">
        <v>2907</v>
      </c>
      <c r="Z40" s="180">
        <v>1746</v>
      </c>
      <c r="AA40" s="61">
        <v>265</v>
      </c>
      <c r="AB40" s="154">
        <v>0.24491682070240295</v>
      </c>
      <c r="AC40" s="2" t="s">
        <v>2908</v>
      </c>
      <c r="AD40" s="180">
        <v>1748</v>
      </c>
      <c r="AE40" s="61">
        <v>170</v>
      </c>
      <c r="AF40" s="154">
        <v>0.13709677419354838</v>
      </c>
      <c r="AG40" s="2" t="s">
        <v>2837</v>
      </c>
      <c r="AH40" s="2">
        <v>1776</v>
      </c>
      <c r="AI40" s="61">
        <v>144</v>
      </c>
      <c r="AJ40" s="154">
        <v>0.11446740858505565</v>
      </c>
      <c r="AK40" s="2" t="s">
        <v>2895</v>
      </c>
      <c r="AL40" s="180">
        <v>1772</v>
      </c>
      <c r="AM40" s="61">
        <v>115</v>
      </c>
      <c r="AN40" s="154">
        <v>0.19425675675675674</v>
      </c>
      <c r="AO40" s="2" t="s">
        <v>1767</v>
      </c>
      <c r="AP40" s="180">
        <v>1581</v>
      </c>
      <c r="AQ40" s="61">
        <v>112</v>
      </c>
      <c r="AR40" s="154">
        <v>7.3442622950819672E-2</v>
      </c>
      <c r="AS40" s="2" t="s">
        <v>1632</v>
      </c>
      <c r="AT40" s="180">
        <v>1757</v>
      </c>
      <c r="AU40" s="61">
        <v>108</v>
      </c>
      <c r="AV40" s="154">
        <v>3.3908948194662482E-2</v>
      </c>
      <c r="AW40" s="2" t="s">
        <v>2892</v>
      </c>
      <c r="AX40" s="181">
        <v>1749</v>
      </c>
      <c r="AY40" s="61">
        <v>103</v>
      </c>
      <c r="AZ40" s="154">
        <v>5.8622652248150255E-2</v>
      </c>
      <c r="BA40" s="153" t="s">
        <v>2930</v>
      </c>
      <c r="BB40" s="180">
        <v>1778</v>
      </c>
      <c r="BC40" s="61">
        <v>99</v>
      </c>
      <c r="BD40" s="154">
        <v>9.9597585513078471E-2</v>
      </c>
      <c r="BE40" s="2" t="s">
        <v>2998</v>
      </c>
      <c r="BF40" s="180">
        <v>2054</v>
      </c>
      <c r="BG40" s="61">
        <v>93</v>
      </c>
      <c r="BH40" s="154">
        <v>0.12236842105263158</v>
      </c>
      <c r="BI40" s="2" t="s">
        <v>1654</v>
      </c>
      <c r="BJ40" s="2">
        <v>1610</v>
      </c>
      <c r="BK40" s="61">
        <v>92</v>
      </c>
      <c r="BL40" s="154">
        <v>3.3873343151693665E-2</v>
      </c>
    </row>
    <row r="41" spans="1:64" x14ac:dyDescent="0.25">
      <c r="A41" s="2" t="s">
        <v>749</v>
      </c>
      <c r="B41" s="2">
        <v>97</v>
      </c>
      <c r="C41" s="2" t="s">
        <v>1633</v>
      </c>
      <c r="D41" s="2" t="s">
        <v>1553</v>
      </c>
      <c r="E41" s="2" t="s">
        <v>1632</v>
      </c>
      <c r="F41" s="180">
        <v>1757</v>
      </c>
      <c r="G41" s="61">
        <v>2059</v>
      </c>
      <c r="H41" s="154">
        <v>0.6464678178963893</v>
      </c>
      <c r="I41" s="2" t="s">
        <v>2909</v>
      </c>
      <c r="J41" s="180">
        <v>2038</v>
      </c>
      <c r="K41" s="61">
        <v>1147</v>
      </c>
      <c r="L41" s="154">
        <v>0.4651257096512571</v>
      </c>
      <c r="M41" s="2" t="s">
        <v>2910</v>
      </c>
      <c r="N41" s="180">
        <v>2019</v>
      </c>
      <c r="O41" s="61">
        <v>840</v>
      </c>
      <c r="P41" s="154">
        <v>0.54937867887508174</v>
      </c>
      <c r="Q41" s="2" t="s">
        <v>2911</v>
      </c>
      <c r="R41" s="180">
        <v>1569</v>
      </c>
      <c r="S41" s="61">
        <v>686</v>
      </c>
      <c r="T41" s="154">
        <v>0.56976744186046513</v>
      </c>
      <c r="U41" s="2" t="s">
        <v>2912</v>
      </c>
      <c r="V41" s="180">
        <v>1588</v>
      </c>
      <c r="W41" s="61">
        <v>524</v>
      </c>
      <c r="X41" s="154">
        <v>0.47506799637352676</v>
      </c>
      <c r="Y41" s="2" t="s">
        <v>2913</v>
      </c>
      <c r="Z41" s="180">
        <v>2053</v>
      </c>
      <c r="AA41" s="61">
        <v>489</v>
      </c>
      <c r="AB41" s="154">
        <v>0.4116161616161616</v>
      </c>
      <c r="AC41" s="2" t="s">
        <v>2914</v>
      </c>
      <c r="AD41" s="180">
        <v>1504</v>
      </c>
      <c r="AE41" s="61">
        <v>424</v>
      </c>
      <c r="AF41" s="154">
        <v>0.63189269746646792</v>
      </c>
      <c r="AG41" s="2" t="s">
        <v>2908</v>
      </c>
      <c r="AH41" s="2">
        <v>1748</v>
      </c>
      <c r="AI41" s="61">
        <v>346</v>
      </c>
      <c r="AJ41" s="154">
        <v>0.27903225806451615</v>
      </c>
      <c r="AK41" s="2" t="s">
        <v>2915</v>
      </c>
      <c r="AL41" s="180">
        <v>1747</v>
      </c>
      <c r="AM41" s="61">
        <v>320</v>
      </c>
      <c r="AN41" s="154">
        <v>0.61068702290076338</v>
      </c>
      <c r="AO41" s="2" t="s">
        <v>2916</v>
      </c>
      <c r="AP41" s="180">
        <v>1534</v>
      </c>
      <c r="AQ41" s="61">
        <v>310</v>
      </c>
      <c r="AR41" s="154">
        <v>0.51324503311258274</v>
      </c>
      <c r="AS41" s="2" t="s">
        <v>2974</v>
      </c>
      <c r="AT41" s="180">
        <v>2093</v>
      </c>
      <c r="AU41" s="61">
        <v>236</v>
      </c>
      <c r="AV41" s="154">
        <v>0.19666666666666666</v>
      </c>
      <c r="AW41" s="2" t="s">
        <v>3022</v>
      </c>
      <c r="AX41" s="181">
        <v>1756</v>
      </c>
      <c r="AY41" s="61">
        <v>212</v>
      </c>
      <c r="AZ41" s="154">
        <v>0.49417249417249415</v>
      </c>
      <c r="BA41" s="153" t="s">
        <v>3023</v>
      </c>
      <c r="BB41" s="180">
        <v>1568</v>
      </c>
      <c r="BC41" s="61">
        <v>205</v>
      </c>
      <c r="BD41" s="154">
        <v>0.39499036608863197</v>
      </c>
      <c r="BE41" s="2" t="s">
        <v>3024</v>
      </c>
      <c r="BF41" s="180">
        <v>1516</v>
      </c>
      <c r="BG41" s="61">
        <v>200</v>
      </c>
      <c r="BH41" s="154">
        <v>0.27210884353741499</v>
      </c>
      <c r="BI41" s="2" t="s">
        <v>2907</v>
      </c>
      <c r="BJ41" s="2">
        <v>1746</v>
      </c>
      <c r="BK41" s="61">
        <v>193</v>
      </c>
      <c r="BL41" s="154">
        <v>0.17837338262476896</v>
      </c>
    </row>
    <row r="42" spans="1:64" x14ac:dyDescent="0.25">
      <c r="A42" s="2" t="s">
        <v>1022</v>
      </c>
      <c r="B42" s="2">
        <v>99</v>
      </c>
      <c r="C42" s="2" t="s">
        <v>1637</v>
      </c>
      <c r="D42" s="2" t="s">
        <v>1520</v>
      </c>
      <c r="E42" s="2" t="s">
        <v>1635</v>
      </c>
      <c r="F42" s="180">
        <v>2780</v>
      </c>
      <c r="G42" s="61">
        <v>3182</v>
      </c>
      <c r="H42" s="154">
        <v>0.45903058280438547</v>
      </c>
      <c r="I42" s="2" t="s">
        <v>2917</v>
      </c>
      <c r="J42" s="180">
        <v>2767</v>
      </c>
      <c r="K42" s="61">
        <v>701</v>
      </c>
      <c r="L42" s="154">
        <v>0.35765306122448981</v>
      </c>
      <c r="M42" s="2" t="s">
        <v>2797</v>
      </c>
      <c r="N42" s="180">
        <v>2346</v>
      </c>
      <c r="O42" s="61">
        <v>523</v>
      </c>
      <c r="P42" s="154">
        <v>0.18159722222222222</v>
      </c>
      <c r="Q42" s="2" t="s">
        <v>2918</v>
      </c>
      <c r="R42" s="180">
        <v>2718</v>
      </c>
      <c r="S42" s="61">
        <v>290</v>
      </c>
      <c r="T42" s="154">
        <v>0.37859007832898173</v>
      </c>
      <c r="U42" s="2" t="s">
        <v>2919</v>
      </c>
      <c r="V42" s="180">
        <v>2347</v>
      </c>
      <c r="W42" s="61">
        <v>261</v>
      </c>
      <c r="X42" s="154">
        <v>0.22156196943972836</v>
      </c>
      <c r="Y42" s="2" t="s">
        <v>2920</v>
      </c>
      <c r="Z42" s="180">
        <v>2766</v>
      </c>
      <c r="AA42" s="61">
        <v>128</v>
      </c>
      <c r="AB42" s="154">
        <v>7.9207920792079209E-2</v>
      </c>
      <c r="AC42" s="2" t="s">
        <v>2921</v>
      </c>
      <c r="AD42" s="180">
        <v>2779</v>
      </c>
      <c r="AE42" s="61">
        <v>120</v>
      </c>
      <c r="AF42" s="154">
        <v>0.21699819168173598</v>
      </c>
      <c r="AG42" s="2" t="s">
        <v>2922</v>
      </c>
      <c r="AH42" s="2">
        <v>2764</v>
      </c>
      <c r="AI42" s="61">
        <v>111</v>
      </c>
      <c r="AJ42" s="154">
        <v>0.31896551724137934</v>
      </c>
      <c r="AK42" s="2" t="s">
        <v>1681</v>
      </c>
      <c r="AL42" s="180">
        <v>2703</v>
      </c>
      <c r="AM42" s="61">
        <v>98</v>
      </c>
      <c r="AN42" s="154">
        <v>2.5000000000000001E-2</v>
      </c>
      <c r="AO42" s="2" t="s">
        <v>2947</v>
      </c>
      <c r="AP42" s="180">
        <v>2324</v>
      </c>
      <c r="AQ42" s="61">
        <v>92</v>
      </c>
      <c r="AR42" s="154">
        <v>3.483528966300644E-2</v>
      </c>
      <c r="AS42" s="2" t="s">
        <v>1659</v>
      </c>
      <c r="AT42" s="180">
        <v>2301</v>
      </c>
      <c r="AU42" s="61">
        <v>72</v>
      </c>
      <c r="AV42" s="154">
        <v>7.2697899838449114E-3</v>
      </c>
      <c r="AW42" s="2" t="s">
        <v>2971</v>
      </c>
      <c r="AX42" s="181">
        <v>2048</v>
      </c>
      <c r="AY42" s="61">
        <v>64</v>
      </c>
      <c r="AZ42" s="154">
        <v>3.3613445378151259E-2</v>
      </c>
      <c r="BA42" s="153" t="s">
        <v>1743</v>
      </c>
      <c r="BB42" s="180">
        <v>2740</v>
      </c>
      <c r="BC42" s="61">
        <v>52</v>
      </c>
      <c r="BD42" s="154">
        <v>9.1100210231254385E-3</v>
      </c>
      <c r="BE42" s="2" t="s">
        <v>3025</v>
      </c>
      <c r="BF42" s="180">
        <v>2715</v>
      </c>
      <c r="BG42" s="61">
        <v>51</v>
      </c>
      <c r="BH42" s="154">
        <v>0.17586206896551723</v>
      </c>
      <c r="BI42" s="2" t="s">
        <v>2970</v>
      </c>
      <c r="BJ42" s="2">
        <v>2760</v>
      </c>
      <c r="BK42" s="61">
        <v>45</v>
      </c>
      <c r="BL42" s="154">
        <v>2.313624678663239E-2</v>
      </c>
    </row>
    <row r="43" spans="1:64" x14ac:dyDescent="0.25">
      <c r="A43" s="2" t="s">
        <v>751</v>
      </c>
      <c r="B43" s="2">
        <v>100</v>
      </c>
      <c r="C43" s="2" t="s">
        <v>1524</v>
      </c>
      <c r="D43" s="2" t="s">
        <v>1538</v>
      </c>
      <c r="E43" s="2" t="s">
        <v>2923</v>
      </c>
      <c r="F43" s="180">
        <v>2472</v>
      </c>
      <c r="G43" s="61">
        <v>1495</v>
      </c>
      <c r="H43" s="154">
        <v>0.44586937071279453</v>
      </c>
      <c r="I43" s="2" t="s">
        <v>1639</v>
      </c>
      <c r="J43" s="180">
        <v>2138</v>
      </c>
      <c r="K43" s="61">
        <v>961</v>
      </c>
      <c r="L43" s="154">
        <v>0.47858565737051795</v>
      </c>
      <c r="M43" s="2" t="s">
        <v>1729</v>
      </c>
      <c r="N43" s="180">
        <v>2478</v>
      </c>
      <c r="O43" s="61">
        <v>816</v>
      </c>
      <c r="P43" s="154">
        <v>0.43823845327604727</v>
      </c>
      <c r="Q43" s="2" t="s">
        <v>2876</v>
      </c>
      <c r="R43" s="180">
        <v>2474</v>
      </c>
      <c r="S43" s="61">
        <v>788</v>
      </c>
      <c r="T43" s="154">
        <v>0.33877901977644026</v>
      </c>
      <c r="U43" s="2" t="s">
        <v>1639</v>
      </c>
      <c r="V43" s="180">
        <v>2140</v>
      </c>
      <c r="W43" s="61">
        <v>588</v>
      </c>
      <c r="X43" s="154">
        <v>0.36957888120678817</v>
      </c>
      <c r="Y43" s="2" t="s">
        <v>1639</v>
      </c>
      <c r="Z43" s="180">
        <v>2139</v>
      </c>
      <c r="AA43" s="61">
        <v>540</v>
      </c>
      <c r="AB43" s="154">
        <v>0.22268041237113403</v>
      </c>
      <c r="AC43" s="2" t="s">
        <v>1763</v>
      </c>
      <c r="AD43" s="180">
        <v>2453</v>
      </c>
      <c r="AE43" s="61">
        <v>465</v>
      </c>
      <c r="AF43" s="154">
        <v>0.18149882903981265</v>
      </c>
      <c r="AG43" s="2" t="s">
        <v>2815</v>
      </c>
      <c r="AH43" s="2">
        <v>2155</v>
      </c>
      <c r="AI43" s="61">
        <v>449</v>
      </c>
      <c r="AJ43" s="154">
        <v>8.2917820867959374E-2</v>
      </c>
      <c r="AK43" s="2" t="s">
        <v>2876</v>
      </c>
      <c r="AL43" s="180">
        <v>2476</v>
      </c>
      <c r="AM43" s="61">
        <v>443</v>
      </c>
      <c r="AN43" s="154">
        <v>0.34772370486656201</v>
      </c>
      <c r="AO43" s="2" t="s">
        <v>2813</v>
      </c>
      <c r="AP43" s="180">
        <v>2144</v>
      </c>
      <c r="AQ43" s="61">
        <v>403</v>
      </c>
      <c r="AR43" s="154">
        <v>0.27889273356401384</v>
      </c>
      <c r="AS43" s="2" t="s">
        <v>2813</v>
      </c>
      <c r="AT43" s="180">
        <v>2143</v>
      </c>
      <c r="AU43" s="61">
        <v>367</v>
      </c>
      <c r="AV43" s="154">
        <v>0.21858248957712925</v>
      </c>
      <c r="AW43" s="2" t="s">
        <v>1763</v>
      </c>
      <c r="AX43" s="181">
        <v>2452</v>
      </c>
      <c r="AY43" s="61">
        <v>273</v>
      </c>
      <c r="AZ43" s="154">
        <v>0.24031690140845072</v>
      </c>
      <c r="BA43" s="153" t="s">
        <v>2813</v>
      </c>
      <c r="BB43" s="180">
        <v>2145</v>
      </c>
      <c r="BC43" s="61">
        <v>233</v>
      </c>
      <c r="BD43" s="154">
        <v>0.11250603573153066</v>
      </c>
      <c r="BE43" s="2" t="s">
        <v>1763</v>
      </c>
      <c r="BF43" s="180">
        <v>2451</v>
      </c>
      <c r="BG43" s="61">
        <v>208</v>
      </c>
      <c r="BH43" s="154">
        <v>0.12235294117647059</v>
      </c>
      <c r="BI43" s="2" t="s">
        <v>1679</v>
      </c>
      <c r="BJ43" s="2">
        <v>2135</v>
      </c>
      <c r="BK43" s="61">
        <v>162</v>
      </c>
      <c r="BL43" s="154">
        <v>5.232558139534884E-2</v>
      </c>
    </row>
    <row r="44" spans="1:64" x14ac:dyDescent="0.25">
      <c r="A44" s="2" t="s">
        <v>752</v>
      </c>
      <c r="B44" s="2">
        <v>101</v>
      </c>
      <c r="C44" s="2" t="s">
        <v>1573</v>
      </c>
      <c r="D44" s="2" t="s">
        <v>1553</v>
      </c>
      <c r="E44" s="2" t="s">
        <v>1641</v>
      </c>
      <c r="F44" s="180">
        <v>2554</v>
      </c>
      <c r="G44" s="61">
        <v>509</v>
      </c>
      <c r="H44" s="154">
        <v>0.570627802690583</v>
      </c>
      <c r="I44" s="2" t="s">
        <v>1641</v>
      </c>
      <c r="J44" s="180">
        <v>2584</v>
      </c>
      <c r="K44" s="61">
        <v>74</v>
      </c>
      <c r="L44" s="154">
        <v>0.5174825174825175</v>
      </c>
      <c r="M44" s="2" t="s">
        <v>687</v>
      </c>
      <c r="N44" s="180" t="s">
        <v>687</v>
      </c>
      <c r="O44" s="61" t="s">
        <v>687</v>
      </c>
      <c r="P44" s="154" t="s">
        <v>687</v>
      </c>
      <c r="Q44" s="2" t="s">
        <v>687</v>
      </c>
      <c r="R44" s="180" t="s">
        <v>687</v>
      </c>
      <c r="S44" s="61" t="s">
        <v>687</v>
      </c>
      <c r="T44" s="154" t="s">
        <v>687</v>
      </c>
      <c r="U44" s="2" t="s">
        <v>687</v>
      </c>
      <c r="V44" s="180" t="s">
        <v>687</v>
      </c>
      <c r="W44" s="61" t="s">
        <v>687</v>
      </c>
      <c r="X44" s="154" t="s">
        <v>687</v>
      </c>
      <c r="Y44" s="2" t="s">
        <v>687</v>
      </c>
      <c r="Z44" s="180" t="s">
        <v>687</v>
      </c>
      <c r="AA44" s="61" t="s">
        <v>687</v>
      </c>
      <c r="AB44" s="154" t="s">
        <v>687</v>
      </c>
      <c r="AC44" s="2" t="s">
        <v>687</v>
      </c>
      <c r="AD44" s="180" t="s">
        <v>687</v>
      </c>
      <c r="AE44" s="61" t="s">
        <v>687</v>
      </c>
      <c r="AF44" s="154" t="s">
        <v>687</v>
      </c>
      <c r="AG44" s="2" t="s">
        <v>687</v>
      </c>
      <c r="AH44" s="2" t="s">
        <v>687</v>
      </c>
      <c r="AI44" s="61" t="s">
        <v>687</v>
      </c>
      <c r="AJ44" s="154" t="s">
        <v>687</v>
      </c>
      <c r="AK44" s="2" t="s">
        <v>687</v>
      </c>
      <c r="AL44" s="180" t="s">
        <v>687</v>
      </c>
      <c r="AM44" s="61" t="s">
        <v>687</v>
      </c>
      <c r="AN44" s="154" t="s">
        <v>687</v>
      </c>
      <c r="AO44" s="2" t="s">
        <v>687</v>
      </c>
      <c r="AP44" s="180" t="s">
        <v>687</v>
      </c>
      <c r="AQ44" s="61" t="s">
        <v>687</v>
      </c>
      <c r="AR44" s="154" t="s">
        <v>687</v>
      </c>
      <c r="AS44" s="2" t="s">
        <v>687</v>
      </c>
      <c r="AT44" s="180" t="s">
        <v>687</v>
      </c>
      <c r="AU44" s="61" t="s">
        <v>687</v>
      </c>
      <c r="AV44" s="154" t="s">
        <v>687</v>
      </c>
      <c r="AW44" s="2" t="s">
        <v>687</v>
      </c>
      <c r="AX44" s="181" t="s">
        <v>687</v>
      </c>
      <c r="AY44" s="61" t="s">
        <v>687</v>
      </c>
      <c r="AZ44" s="154" t="s">
        <v>687</v>
      </c>
      <c r="BA44" s="153" t="s">
        <v>687</v>
      </c>
      <c r="BB44" s="180" t="s">
        <v>687</v>
      </c>
      <c r="BC44" s="61" t="s">
        <v>687</v>
      </c>
      <c r="BD44" s="154" t="s">
        <v>687</v>
      </c>
      <c r="BE44" s="2" t="s">
        <v>687</v>
      </c>
      <c r="BF44" s="180" t="s">
        <v>687</v>
      </c>
      <c r="BG44" s="61" t="s">
        <v>687</v>
      </c>
      <c r="BH44" s="154" t="s">
        <v>687</v>
      </c>
      <c r="BI44" s="2" t="s">
        <v>687</v>
      </c>
      <c r="BJ44" s="2" t="s">
        <v>687</v>
      </c>
      <c r="BK44" s="61" t="s">
        <v>687</v>
      </c>
      <c r="BL44" s="154" t="s">
        <v>687</v>
      </c>
    </row>
    <row r="45" spans="1:64" x14ac:dyDescent="0.25">
      <c r="A45" s="2" t="s">
        <v>1643</v>
      </c>
      <c r="B45" s="2">
        <v>11467</v>
      </c>
      <c r="C45" s="2" t="s">
        <v>1645</v>
      </c>
      <c r="D45" s="2" t="s">
        <v>1520</v>
      </c>
      <c r="E45" s="2" t="s">
        <v>1644</v>
      </c>
      <c r="F45" s="180">
        <v>1432</v>
      </c>
      <c r="G45" s="61">
        <v>309</v>
      </c>
      <c r="H45" s="154">
        <v>0.35722543352601155</v>
      </c>
      <c r="I45" s="2" t="s">
        <v>2924</v>
      </c>
      <c r="J45" s="180">
        <v>1463</v>
      </c>
      <c r="K45" s="61">
        <v>184</v>
      </c>
      <c r="L45" s="154">
        <v>0.2252141982864137</v>
      </c>
      <c r="M45" s="2" t="s">
        <v>2840</v>
      </c>
      <c r="N45" s="180">
        <v>1450</v>
      </c>
      <c r="O45" s="61">
        <v>147</v>
      </c>
      <c r="P45" s="154">
        <v>0.19140625</v>
      </c>
      <c r="Q45" s="2" t="s">
        <v>2925</v>
      </c>
      <c r="R45" s="180">
        <v>1464</v>
      </c>
      <c r="S45" s="61">
        <v>138</v>
      </c>
      <c r="T45" s="154">
        <v>0.21068702290076335</v>
      </c>
      <c r="U45" s="2" t="s">
        <v>2926</v>
      </c>
      <c r="V45" s="180">
        <v>1469</v>
      </c>
      <c r="W45" s="61">
        <v>136</v>
      </c>
      <c r="X45" s="154">
        <v>0.23287671232876711</v>
      </c>
      <c r="Y45" s="2" t="s">
        <v>2861</v>
      </c>
      <c r="Z45" s="180">
        <v>1462</v>
      </c>
      <c r="AA45" s="61">
        <v>117</v>
      </c>
      <c r="AB45" s="154">
        <v>0.10883720930232559</v>
      </c>
      <c r="AC45" s="2" t="s">
        <v>2896</v>
      </c>
      <c r="AD45" s="180">
        <v>1545</v>
      </c>
      <c r="AE45" s="61">
        <v>113</v>
      </c>
      <c r="AF45" s="154">
        <v>3.9181692094313457E-2</v>
      </c>
      <c r="AG45" s="2" t="s">
        <v>2839</v>
      </c>
      <c r="AH45" s="2">
        <v>1420</v>
      </c>
      <c r="AI45" s="61">
        <v>71</v>
      </c>
      <c r="AJ45" s="154">
        <v>1.5138592750533048E-2</v>
      </c>
      <c r="AK45" s="2" t="s">
        <v>2836</v>
      </c>
      <c r="AL45" s="180">
        <v>1453</v>
      </c>
      <c r="AM45" s="61">
        <v>58</v>
      </c>
      <c r="AN45" s="154">
        <v>1.2741652021089631E-2</v>
      </c>
      <c r="AO45" s="2" t="s">
        <v>2835</v>
      </c>
      <c r="AP45" s="180">
        <v>1460</v>
      </c>
      <c r="AQ45" s="61">
        <v>53</v>
      </c>
      <c r="AR45" s="154">
        <v>6.9462647444298822E-2</v>
      </c>
      <c r="AS45" s="2" t="s">
        <v>3026</v>
      </c>
      <c r="AT45" s="180">
        <v>1451</v>
      </c>
      <c r="AU45" s="61">
        <v>49</v>
      </c>
      <c r="AV45" s="154">
        <v>0.1225</v>
      </c>
      <c r="AW45" s="2" t="s">
        <v>2834</v>
      </c>
      <c r="AX45" s="181">
        <v>1886</v>
      </c>
      <c r="AY45" s="61">
        <v>33</v>
      </c>
      <c r="AZ45" s="154">
        <v>2.0612117426608369E-2</v>
      </c>
      <c r="BA45" s="153" t="s">
        <v>687</v>
      </c>
      <c r="BB45" s="180" t="s">
        <v>687</v>
      </c>
      <c r="BC45" s="61" t="s">
        <v>687</v>
      </c>
      <c r="BD45" s="154" t="s">
        <v>687</v>
      </c>
      <c r="BE45" s="2" t="s">
        <v>687</v>
      </c>
      <c r="BF45" s="180" t="s">
        <v>687</v>
      </c>
      <c r="BG45" s="61" t="s">
        <v>687</v>
      </c>
      <c r="BH45" s="154" t="s">
        <v>687</v>
      </c>
      <c r="BI45" s="2" t="s">
        <v>687</v>
      </c>
      <c r="BJ45" s="2" t="s">
        <v>687</v>
      </c>
      <c r="BK45" s="61" t="s">
        <v>687</v>
      </c>
      <c r="BL45" s="154" t="s">
        <v>687</v>
      </c>
    </row>
    <row r="46" spans="1:64" x14ac:dyDescent="0.25">
      <c r="A46" s="2" t="s">
        <v>754</v>
      </c>
      <c r="B46" s="2">
        <v>103</v>
      </c>
      <c r="C46" s="2" t="s">
        <v>1524</v>
      </c>
      <c r="D46" s="2" t="s">
        <v>1565</v>
      </c>
      <c r="E46" s="2" t="s">
        <v>1558</v>
      </c>
      <c r="F46" s="180">
        <v>2360</v>
      </c>
      <c r="G46" s="61">
        <v>53</v>
      </c>
      <c r="H46" s="154">
        <v>7.1679740329997294E-3</v>
      </c>
      <c r="I46" s="2" t="s">
        <v>2815</v>
      </c>
      <c r="J46" s="180">
        <v>2155</v>
      </c>
      <c r="K46" s="61">
        <v>39</v>
      </c>
      <c r="L46" s="154">
        <v>7.2022160664819944E-3</v>
      </c>
      <c r="M46" s="2" t="s">
        <v>2787</v>
      </c>
      <c r="N46" s="180">
        <v>2026</v>
      </c>
      <c r="O46" s="61">
        <v>34</v>
      </c>
      <c r="P46" s="154">
        <v>1.1801457827143353E-2</v>
      </c>
      <c r="Q46" s="2" t="s">
        <v>1709</v>
      </c>
      <c r="R46" s="180">
        <v>2184</v>
      </c>
      <c r="S46" s="61">
        <v>34</v>
      </c>
      <c r="T46" s="154">
        <v>8.1087526830431675E-3</v>
      </c>
      <c r="U46" s="2" t="s">
        <v>2923</v>
      </c>
      <c r="V46" s="180">
        <v>2472</v>
      </c>
      <c r="W46" s="61">
        <v>34</v>
      </c>
      <c r="X46" s="154">
        <v>1.0140172979421413E-2</v>
      </c>
      <c r="Y46" s="2" t="s">
        <v>2896</v>
      </c>
      <c r="Z46" s="180">
        <v>1545</v>
      </c>
      <c r="AA46" s="61">
        <v>32</v>
      </c>
      <c r="AB46" s="154">
        <v>1.1095700416088766E-2</v>
      </c>
      <c r="AC46" s="2" t="s">
        <v>2873</v>
      </c>
      <c r="AD46" s="180">
        <v>1960</v>
      </c>
      <c r="AE46" s="61">
        <v>28</v>
      </c>
      <c r="AF46" s="154">
        <v>3.968253968253968E-3</v>
      </c>
      <c r="AG46" s="2" t="s">
        <v>2799</v>
      </c>
      <c r="AH46" s="2">
        <v>2050</v>
      </c>
      <c r="AI46" s="61">
        <v>28</v>
      </c>
      <c r="AJ46" s="154">
        <v>1.090767432800935E-2</v>
      </c>
      <c r="AK46" s="2" t="s">
        <v>1675</v>
      </c>
      <c r="AL46" s="180">
        <v>2062</v>
      </c>
      <c r="AM46" s="61">
        <v>26</v>
      </c>
      <c r="AN46" s="154">
        <v>7.3737946681792397E-3</v>
      </c>
      <c r="AO46" s="2" t="s">
        <v>1659</v>
      </c>
      <c r="AP46" s="180">
        <v>2301</v>
      </c>
      <c r="AQ46" s="61">
        <v>26</v>
      </c>
      <c r="AR46" s="154">
        <v>2.6252019386106625E-3</v>
      </c>
      <c r="AS46" s="2" t="s">
        <v>687</v>
      </c>
      <c r="AT46" s="180" t="s">
        <v>687</v>
      </c>
      <c r="AU46" s="61" t="s">
        <v>687</v>
      </c>
      <c r="AV46" s="154" t="s">
        <v>687</v>
      </c>
      <c r="AW46" s="2" t="s">
        <v>687</v>
      </c>
      <c r="AX46" s="181" t="s">
        <v>687</v>
      </c>
      <c r="AY46" s="61" t="s">
        <v>687</v>
      </c>
      <c r="AZ46" s="154" t="s">
        <v>687</v>
      </c>
      <c r="BA46" s="153" t="s">
        <v>687</v>
      </c>
      <c r="BB46" s="180" t="s">
        <v>687</v>
      </c>
      <c r="BC46" s="61" t="s">
        <v>687</v>
      </c>
      <c r="BD46" s="154" t="s">
        <v>687</v>
      </c>
      <c r="BE46" s="2" t="s">
        <v>687</v>
      </c>
      <c r="BF46" s="180" t="s">
        <v>687</v>
      </c>
      <c r="BG46" s="61" t="s">
        <v>687</v>
      </c>
      <c r="BH46" s="154" t="s">
        <v>687</v>
      </c>
      <c r="BI46" s="2" t="s">
        <v>687</v>
      </c>
      <c r="BJ46" s="2" t="s">
        <v>687</v>
      </c>
      <c r="BK46" s="61" t="s">
        <v>687</v>
      </c>
      <c r="BL46" s="154" t="s">
        <v>687</v>
      </c>
    </row>
    <row r="47" spans="1:64" x14ac:dyDescent="0.25">
      <c r="A47" s="2" t="s">
        <v>755</v>
      </c>
      <c r="B47" s="2">
        <v>105</v>
      </c>
      <c r="C47" s="2" t="s">
        <v>1573</v>
      </c>
      <c r="D47" s="2" t="s">
        <v>1553</v>
      </c>
      <c r="E47" s="2" t="s">
        <v>1763</v>
      </c>
      <c r="F47" s="180">
        <v>2453</v>
      </c>
      <c r="G47" s="61">
        <v>1116</v>
      </c>
      <c r="H47" s="154">
        <v>0.43559718969555034</v>
      </c>
      <c r="I47" s="2" t="s">
        <v>2793</v>
      </c>
      <c r="J47" s="180">
        <v>1760</v>
      </c>
      <c r="K47" s="61">
        <v>1101</v>
      </c>
      <c r="L47" s="154">
        <v>0.37474472430224642</v>
      </c>
      <c r="M47" s="2" t="s">
        <v>2806</v>
      </c>
      <c r="N47" s="180">
        <v>1701</v>
      </c>
      <c r="O47" s="61">
        <v>715</v>
      </c>
      <c r="P47" s="154">
        <v>0.21160106540396567</v>
      </c>
      <c r="Q47" s="2" t="s">
        <v>1763</v>
      </c>
      <c r="R47" s="180">
        <v>2451</v>
      </c>
      <c r="S47" s="61">
        <v>659</v>
      </c>
      <c r="T47" s="154">
        <v>0.3876470588235294</v>
      </c>
      <c r="U47" s="2" t="s">
        <v>1675</v>
      </c>
      <c r="V47" s="180">
        <v>2062</v>
      </c>
      <c r="W47" s="61">
        <v>451</v>
      </c>
      <c r="X47" s="154">
        <v>0.12790697674418605</v>
      </c>
      <c r="Y47" s="2" t="s">
        <v>2927</v>
      </c>
      <c r="Z47" s="180">
        <v>2481</v>
      </c>
      <c r="AA47" s="61">
        <v>445</v>
      </c>
      <c r="AB47" s="154">
        <v>0.48740416210295728</v>
      </c>
      <c r="AC47" s="2" t="s">
        <v>2928</v>
      </c>
      <c r="AD47" s="180">
        <v>2465</v>
      </c>
      <c r="AE47" s="61">
        <v>442</v>
      </c>
      <c r="AF47" s="154">
        <v>0.48200654307524538</v>
      </c>
      <c r="AG47" s="2" t="s">
        <v>2929</v>
      </c>
      <c r="AH47" s="2">
        <v>2493</v>
      </c>
      <c r="AI47" s="61">
        <v>403</v>
      </c>
      <c r="AJ47" s="154">
        <v>0.52067183462532296</v>
      </c>
      <c r="AK47" s="2" t="s">
        <v>2930</v>
      </c>
      <c r="AL47" s="180">
        <v>1778</v>
      </c>
      <c r="AM47" s="61">
        <v>400</v>
      </c>
      <c r="AN47" s="154">
        <v>0.4024144869215292</v>
      </c>
      <c r="AO47" s="2" t="s">
        <v>1648</v>
      </c>
      <c r="AP47" s="180">
        <v>2458</v>
      </c>
      <c r="AQ47" s="61">
        <v>380</v>
      </c>
      <c r="AR47" s="154">
        <v>0.36363636363636365</v>
      </c>
      <c r="AS47" s="2" t="s">
        <v>2788</v>
      </c>
      <c r="AT47" s="180">
        <v>2081</v>
      </c>
      <c r="AU47" s="61">
        <v>368</v>
      </c>
      <c r="AV47" s="154">
        <v>0.19721329046087888</v>
      </c>
      <c r="AW47" s="2" t="s">
        <v>1763</v>
      </c>
      <c r="AX47" s="181">
        <v>2452</v>
      </c>
      <c r="AY47" s="61">
        <v>363</v>
      </c>
      <c r="AZ47" s="154">
        <v>0.31954225352112675</v>
      </c>
      <c r="BA47" s="153" t="s">
        <v>1556</v>
      </c>
      <c r="BB47" s="180">
        <v>2492</v>
      </c>
      <c r="BC47" s="61">
        <v>355</v>
      </c>
      <c r="BD47" s="154">
        <v>0.2236925015752993</v>
      </c>
      <c r="BE47" s="2" t="s">
        <v>2806</v>
      </c>
      <c r="BF47" s="180">
        <v>1702</v>
      </c>
      <c r="BG47" s="61">
        <v>351</v>
      </c>
      <c r="BH47" s="154">
        <v>8.8973384030418254E-2</v>
      </c>
      <c r="BI47" s="2" t="s">
        <v>3027</v>
      </c>
      <c r="BJ47" s="2">
        <v>2459</v>
      </c>
      <c r="BK47" s="61">
        <v>347</v>
      </c>
      <c r="BL47" s="154">
        <v>0.30279232111692844</v>
      </c>
    </row>
    <row r="48" spans="1:64" x14ac:dyDescent="0.25">
      <c r="A48" s="2" t="s">
        <v>756</v>
      </c>
      <c r="B48" s="2">
        <v>345</v>
      </c>
      <c r="C48" s="2" t="s">
        <v>1573</v>
      </c>
      <c r="D48" s="2" t="s">
        <v>1520</v>
      </c>
      <c r="E48" s="2" t="s">
        <v>2807</v>
      </c>
      <c r="F48" s="180">
        <v>1902</v>
      </c>
      <c r="G48" s="61">
        <v>3769</v>
      </c>
      <c r="H48" s="182">
        <v>0.60819751492657737</v>
      </c>
      <c r="I48" s="2" t="s">
        <v>2931</v>
      </c>
      <c r="J48" s="180">
        <v>1970</v>
      </c>
      <c r="K48" s="61">
        <v>2698</v>
      </c>
      <c r="L48" s="182">
        <v>0.5623176323468112</v>
      </c>
      <c r="M48" s="2" t="s">
        <v>2873</v>
      </c>
      <c r="N48" s="180">
        <v>1960</v>
      </c>
      <c r="O48" s="61">
        <v>2278</v>
      </c>
      <c r="P48" s="182">
        <v>0.32284580498866211</v>
      </c>
      <c r="Q48" s="2" t="s">
        <v>2807</v>
      </c>
      <c r="R48" s="180">
        <v>1905</v>
      </c>
      <c r="S48" s="61">
        <v>1650</v>
      </c>
      <c r="T48" s="182">
        <v>0.5246422893481717</v>
      </c>
      <c r="U48" s="2" t="s">
        <v>2807</v>
      </c>
      <c r="V48" s="180">
        <v>1904</v>
      </c>
      <c r="W48" s="61">
        <v>1169</v>
      </c>
      <c r="X48" s="182">
        <v>0.51565946184384648</v>
      </c>
      <c r="Y48" s="2" t="s">
        <v>2932</v>
      </c>
      <c r="Z48" s="180">
        <v>1945</v>
      </c>
      <c r="AA48" s="61">
        <v>927</v>
      </c>
      <c r="AB48" s="182">
        <v>0.53583815028901738</v>
      </c>
      <c r="AC48" s="2" t="s">
        <v>2933</v>
      </c>
      <c r="AD48" s="180">
        <v>1907</v>
      </c>
      <c r="AE48" s="61">
        <v>791</v>
      </c>
      <c r="AF48" s="182">
        <v>0.56988472622478381</v>
      </c>
      <c r="AG48" s="2" t="s">
        <v>2934</v>
      </c>
      <c r="AH48" s="2">
        <v>1923</v>
      </c>
      <c r="AI48" s="61">
        <v>623</v>
      </c>
      <c r="AJ48" s="182">
        <v>0.18031837916063675</v>
      </c>
      <c r="AK48" s="2" t="s">
        <v>2935</v>
      </c>
      <c r="AL48" s="180">
        <v>1915</v>
      </c>
      <c r="AM48" s="61">
        <v>470</v>
      </c>
      <c r="AN48" s="182">
        <v>9.5296025952960259E-2</v>
      </c>
      <c r="AO48" s="2" t="s">
        <v>2902</v>
      </c>
      <c r="AP48" s="180">
        <v>1906</v>
      </c>
      <c r="AQ48" s="61">
        <v>418</v>
      </c>
      <c r="AR48" s="182">
        <v>0.12363206152026028</v>
      </c>
      <c r="AS48" s="2" t="s">
        <v>687</v>
      </c>
      <c r="AT48" s="180">
        <v>1901</v>
      </c>
      <c r="AU48" s="61">
        <v>340</v>
      </c>
      <c r="AV48" s="182">
        <v>0.55829228243021345</v>
      </c>
      <c r="AW48" s="2" t="s">
        <v>2936</v>
      </c>
      <c r="AX48" s="183">
        <v>1940</v>
      </c>
      <c r="AY48" s="61">
        <v>198</v>
      </c>
      <c r="AZ48" s="182">
        <v>0.16071428571428573</v>
      </c>
      <c r="BA48" s="153" t="s">
        <v>2937</v>
      </c>
      <c r="BB48" s="180">
        <v>1908</v>
      </c>
      <c r="BC48" s="61">
        <v>176</v>
      </c>
      <c r="BD48" s="182">
        <v>0.53658536585365857</v>
      </c>
      <c r="BE48" s="2" t="s">
        <v>687</v>
      </c>
      <c r="BF48" s="180">
        <v>2151</v>
      </c>
      <c r="BG48" s="61">
        <v>164</v>
      </c>
      <c r="BH48" s="182">
        <v>2.7853260869565216E-2</v>
      </c>
      <c r="BI48" s="2" t="s">
        <v>2941</v>
      </c>
      <c r="BJ48" s="2">
        <v>1949</v>
      </c>
      <c r="BK48" s="61">
        <v>128</v>
      </c>
      <c r="BL48" s="182">
        <v>0.1357370095440085</v>
      </c>
    </row>
    <row r="49" spans="1:64" x14ac:dyDescent="0.25">
      <c r="A49" s="2" t="s">
        <v>757</v>
      </c>
      <c r="B49" s="2">
        <v>3112</v>
      </c>
      <c r="C49" s="2" t="s">
        <v>1524</v>
      </c>
      <c r="D49" s="2" t="s">
        <v>1520</v>
      </c>
      <c r="E49" s="2" t="s">
        <v>2935</v>
      </c>
      <c r="F49" s="180">
        <v>1915</v>
      </c>
      <c r="G49" s="61">
        <v>3297</v>
      </c>
      <c r="H49" s="154">
        <v>0.66849148418491489</v>
      </c>
      <c r="I49" s="2" t="s">
        <v>2938</v>
      </c>
      <c r="J49" s="180">
        <v>1930</v>
      </c>
      <c r="K49" s="61">
        <v>2569</v>
      </c>
      <c r="L49" s="154">
        <v>0.69469983775013522</v>
      </c>
      <c r="M49" s="2" t="s">
        <v>2873</v>
      </c>
      <c r="N49" s="180">
        <v>1960</v>
      </c>
      <c r="O49" s="61">
        <v>2206</v>
      </c>
      <c r="P49" s="154">
        <v>0.31264172335600909</v>
      </c>
      <c r="Q49" s="2" t="s">
        <v>2934</v>
      </c>
      <c r="R49" s="180">
        <v>1923</v>
      </c>
      <c r="S49" s="61">
        <v>1803</v>
      </c>
      <c r="T49" s="154">
        <v>0.5218523878437048</v>
      </c>
      <c r="U49" s="2" t="s">
        <v>2931</v>
      </c>
      <c r="V49" s="180">
        <v>1970</v>
      </c>
      <c r="W49" s="61">
        <v>945</v>
      </c>
      <c r="X49" s="154">
        <v>0.19695706544393499</v>
      </c>
      <c r="Y49" s="2" t="s">
        <v>2939</v>
      </c>
      <c r="Z49" s="180">
        <v>1938</v>
      </c>
      <c r="AA49" s="61">
        <v>800</v>
      </c>
      <c r="AB49" s="154">
        <v>0.56899004267425324</v>
      </c>
      <c r="AC49" s="2" t="s">
        <v>2807</v>
      </c>
      <c r="AD49" s="180">
        <v>1902</v>
      </c>
      <c r="AE49" s="61">
        <v>667</v>
      </c>
      <c r="AF49" s="154">
        <v>0.10763272551234468</v>
      </c>
      <c r="AG49" s="2" t="s">
        <v>2940</v>
      </c>
      <c r="AH49" s="2">
        <v>1966</v>
      </c>
      <c r="AI49" s="61">
        <v>460</v>
      </c>
      <c r="AJ49" s="154">
        <v>0.61662198391420908</v>
      </c>
      <c r="AK49" s="2" t="s">
        <v>2941</v>
      </c>
      <c r="AL49" s="180">
        <v>1949</v>
      </c>
      <c r="AM49" s="61">
        <v>370</v>
      </c>
      <c r="AN49" s="154">
        <v>0.39236479321314954</v>
      </c>
      <c r="AO49" s="2" t="s">
        <v>2942</v>
      </c>
      <c r="AP49" s="180">
        <v>1982</v>
      </c>
      <c r="AQ49" s="61">
        <v>331</v>
      </c>
      <c r="AR49" s="154">
        <v>0.58070175438596494</v>
      </c>
      <c r="AS49" s="2" t="s">
        <v>2807</v>
      </c>
      <c r="AT49" s="180">
        <v>1905</v>
      </c>
      <c r="AU49" s="61">
        <v>310</v>
      </c>
      <c r="AV49" s="154">
        <v>9.8569157392686804E-2</v>
      </c>
      <c r="AW49" s="2" t="s">
        <v>2807</v>
      </c>
      <c r="AX49" s="181">
        <v>1904</v>
      </c>
      <c r="AY49" s="61">
        <v>287</v>
      </c>
      <c r="AZ49" s="154">
        <v>0.12659902955447727</v>
      </c>
      <c r="BA49" s="153" t="s">
        <v>3028</v>
      </c>
      <c r="BB49" s="180">
        <v>1983</v>
      </c>
      <c r="BC49" s="61">
        <v>279</v>
      </c>
      <c r="BD49" s="154">
        <v>0.48020654044750433</v>
      </c>
      <c r="BE49" s="2" t="s">
        <v>3029</v>
      </c>
      <c r="BF49" s="180">
        <v>1944</v>
      </c>
      <c r="BG49" s="61">
        <v>257</v>
      </c>
      <c r="BH49" s="154">
        <v>0.62530413625304138</v>
      </c>
      <c r="BI49" s="2" t="s">
        <v>3030</v>
      </c>
      <c r="BJ49" s="2">
        <v>1984</v>
      </c>
      <c r="BK49" s="61">
        <v>236</v>
      </c>
      <c r="BL49" s="154">
        <v>0.65555555555555556</v>
      </c>
    </row>
    <row r="50" spans="1:64" x14ac:dyDescent="0.25">
      <c r="A50" s="2" t="s">
        <v>758</v>
      </c>
      <c r="B50" s="2">
        <v>127</v>
      </c>
      <c r="C50" s="2" t="s">
        <v>1629</v>
      </c>
      <c r="D50" s="2" t="s">
        <v>1538</v>
      </c>
      <c r="E50" s="2" t="s">
        <v>1654</v>
      </c>
      <c r="F50" s="180">
        <v>1604</v>
      </c>
      <c r="G50" s="61">
        <v>1098</v>
      </c>
      <c r="H50" s="154">
        <v>0.2608695652173913</v>
      </c>
      <c r="I50" s="2" t="s">
        <v>1654</v>
      </c>
      <c r="J50" s="180">
        <v>1610</v>
      </c>
      <c r="K50" s="61">
        <v>738</v>
      </c>
      <c r="L50" s="154">
        <v>0.27172312223858613</v>
      </c>
      <c r="M50" s="2" t="s">
        <v>1654</v>
      </c>
      <c r="N50" s="180">
        <v>1605</v>
      </c>
      <c r="O50" s="61">
        <v>693</v>
      </c>
      <c r="P50" s="154">
        <v>0.19988462647822325</v>
      </c>
      <c r="Q50" s="2" t="s">
        <v>2943</v>
      </c>
      <c r="R50" s="180">
        <v>1501</v>
      </c>
      <c r="S50" s="61">
        <v>670</v>
      </c>
      <c r="T50" s="154">
        <v>0.36452665941240481</v>
      </c>
      <c r="U50" s="2" t="s">
        <v>1654</v>
      </c>
      <c r="V50" s="180">
        <v>1603</v>
      </c>
      <c r="W50" s="61">
        <v>630</v>
      </c>
      <c r="X50" s="154">
        <v>0.27073485174043832</v>
      </c>
      <c r="Y50" s="2" t="s">
        <v>1654</v>
      </c>
      <c r="Z50" s="180">
        <v>1606</v>
      </c>
      <c r="AA50" s="61">
        <v>596</v>
      </c>
      <c r="AB50" s="154">
        <v>0.27837459131247083</v>
      </c>
      <c r="AC50" s="2" t="s">
        <v>1654</v>
      </c>
      <c r="AD50" s="180">
        <v>1609</v>
      </c>
      <c r="AE50" s="61">
        <v>556</v>
      </c>
      <c r="AF50" s="154">
        <v>0.28080808080808078</v>
      </c>
      <c r="AG50" s="2" t="s">
        <v>1654</v>
      </c>
      <c r="AH50" s="2">
        <v>1602</v>
      </c>
      <c r="AI50" s="61">
        <v>541</v>
      </c>
      <c r="AJ50" s="154">
        <v>0.24669402644778843</v>
      </c>
      <c r="AK50" s="2" t="s">
        <v>2896</v>
      </c>
      <c r="AL50" s="180">
        <v>1545</v>
      </c>
      <c r="AM50" s="61">
        <v>469</v>
      </c>
      <c r="AN50" s="154">
        <v>0.16262135922330098</v>
      </c>
      <c r="AO50" s="2" t="s">
        <v>2944</v>
      </c>
      <c r="AP50" s="180">
        <v>1527</v>
      </c>
      <c r="AQ50" s="61">
        <v>416</v>
      </c>
      <c r="AR50" s="154">
        <v>0.30232558139534882</v>
      </c>
      <c r="AS50" s="2" t="s">
        <v>2856</v>
      </c>
      <c r="AT50" s="180">
        <v>1562</v>
      </c>
      <c r="AU50" s="61">
        <v>381</v>
      </c>
      <c r="AV50" s="154">
        <v>0.28454070201643017</v>
      </c>
      <c r="AW50" s="2" t="s">
        <v>2852</v>
      </c>
      <c r="AX50" s="181">
        <v>1570</v>
      </c>
      <c r="AY50" s="61">
        <v>373</v>
      </c>
      <c r="AZ50" s="154">
        <v>0.16259808195292066</v>
      </c>
      <c r="BA50" s="153" t="s">
        <v>2857</v>
      </c>
      <c r="BB50" s="180">
        <v>1540</v>
      </c>
      <c r="BC50" s="61">
        <v>340</v>
      </c>
      <c r="BD50" s="154">
        <v>0.28985507246376813</v>
      </c>
      <c r="BE50" s="2" t="s">
        <v>2945</v>
      </c>
      <c r="BF50" s="180">
        <v>1520</v>
      </c>
      <c r="BG50" s="61">
        <v>334</v>
      </c>
      <c r="BH50" s="154">
        <v>0.24613117170228446</v>
      </c>
      <c r="BI50" s="2" t="s">
        <v>1654</v>
      </c>
      <c r="BJ50" s="2">
        <v>1607</v>
      </c>
      <c r="BK50" s="61">
        <v>303</v>
      </c>
      <c r="BL50" s="154">
        <v>0.30918367346938774</v>
      </c>
    </row>
    <row r="51" spans="1:64" x14ac:dyDescent="0.25">
      <c r="A51" s="2" t="s">
        <v>1027</v>
      </c>
      <c r="B51" s="2">
        <v>6963</v>
      </c>
      <c r="C51" s="2" t="s">
        <v>1656</v>
      </c>
      <c r="D51" s="2" t="s">
        <v>1565</v>
      </c>
      <c r="E51" s="2" t="s">
        <v>687</v>
      </c>
      <c r="F51" s="180" t="s">
        <v>687</v>
      </c>
      <c r="G51" s="61" t="s">
        <v>687</v>
      </c>
      <c r="H51" s="182" t="s">
        <v>687</v>
      </c>
      <c r="I51" s="2" t="s">
        <v>687</v>
      </c>
      <c r="J51" s="180" t="s">
        <v>687</v>
      </c>
      <c r="K51" s="61" t="s">
        <v>687</v>
      </c>
      <c r="L51" s="182" t="s">
        <v>687</v>
      </c>
      <c r="M51" s="2" t="s">
        <v>687</v>
      </c>
      <c r="N51" s="180" t="s">
        <v>687</v>
      </c>
      <c r="O51" s="61" t="s">
        <v>687</v>
      </c>
      <c r="P51" s="182" t="s">
        <v>687</v>
      </c>
      <c r="Q51" s="2" t="s">
        <v>687</v>
      </c>
      <c r="R51" s="180" t="s">
        <v>687</v>
      </c>
      <c r="S51" s="61" t="s">
        <v>687</v>
      </c>
      <c r="T51" s="182" t="s">
        <v>687</v>
      </c>
      <c r="U51" s="2" t="s">
        <v>687</v>
      </c>
      <c r="V51" s="180" t="s">
        <v>687</v>
      </c>
      <c r="W51" s="61" t="s">
        <v>687</v>
      </c>
      <c r="X51" s="182" t="s">
        <v>687</v>
      </c>
      <c r="Y51" s="2" t="s">
        <v>687</v>
      </c>
      <c r="Z51" s="180" t="s">
        <v>687</v>
      </c>
      <c r="AA51" s="61" t="s">
        <v>687</v>
      </c>
      <c r="AB51" s="182" t="s">
        <v>687</v>
      </c>
      <c r="AC51" s="2" t="s">
        <v>687</v>
      </c>
      <c r="AD51" s="180" t="s">
        <v>687</v>
      </c>
      <c r="AE51" s="61" t="s">
        <v>687</v>
      </c>
      <c r="AF51" s="182" t="s">
        <v>687</v>
      </c>
      <c r="AG51" s="2" t="s">
        <v>687</v>
      </c>
      <c r="AH51" s="2" t="s">
        <v>687</v>
      </c>
      <c r="AI51" s="61" t="s">
        <v>687</v>
      </c>
      <c r="AJ51" s="182" t="s">
        <v>687</v>
      </c>
      <c r="AK51" s="2" t="s">
        <v>687</v>
      </c>
      <c r="AL51" s="180" t="s">
        <v>687</v>
      </c>
      <c r="AM51" s="61" t="s">
        <v>687</v>
      </c>
      <c r="AN51" s="182" t="s">
        <v>687</v>
      </c>
      <c r="AO51" s="2" t="s">
        <v>687</v>
      </c>
      <c r="AP51" s="180" t="s">
        <v>687</v>
      </c>
      <c r="AQ51" s="61" t="s">
        <v>687</v>
      </c>
      <c r="AR51" s="182" t="s">
        <v>687</v>
      </c>
      <c r="AS51" s="2" t="s">
        <v>687</v>
      </c>
      <c r="AT51" s="180" t="s">
        <v>687</v>
      </c>
      <c r="AU51" s="61" t="s">
        <v>687</v>
      </c>
      <c r="AV51" s="182" t="s">
        <v>687</v>
      </c>
      <c r="AW51" s="2" t="s">
        <v>687</v>
      </c>
      <c r="AX51" s="183" t="s">
        <v>687</v>
      </c>
      <c r="AY51" s="61" t="s">
        <v>687</v>
      </c>
      <c r="AZ51" s="182" t="s">
        <v>687</v>
      </c>
      <c r="BA51" s="153" t="s">
        <v>687</v>
      </c>
      <c r="BB51" s="180" t="s">
        <v>687</v>
      </c>
      <c r="BC51" s="61" t="s">
        <v>687</v>
      </c>
      <c r="BD51" s="182" t="s">
        <v>687</v>
      </c>
      <c r="BE51" s="2" t="s">
        <v>687</v>
      </c>
      <c r="BF51" s="180" t="s">
        <v>687</v>
      </c>
      <c r="BG51" s="61" t="s">
        <v>687</v>
      </c>
      <c r="BH51" s="182" t="s">
        <v>687</v>
      </c>
      <c r="BI51" s="2" t="s">
        <v>687</v>
      </c>
      <c r="BJ51" s="2" t="s">
        <v>687</v>
      </c>
      <c r="BK51" s="61" t="s">
        <v>687</v>
      </c>
      <c r="BL51" s="182" t="s">
        <v>687</v>
      </c>
    </row>
    <row r="52" spans="1:64" x14ac:dyDescent="0.25">
      <c r="A52" s="2" t="s">
        <v>1442</v>
      </c>
      <c r="B52" s="2">
        <v>11718</v>
      </c>
      <c r="C52" s="2" t="s">
        <v>1656</v>
      </c>
      <c r="D52" s="2" t="s">
        <v>1565</v>
      </c>
      <c r="E52" s="2" t="s">
        <v>687</v>
      </c>
      <c r="F52" s="180" t="s">
        <v>687</v>
      </c>
      <c r="G52" s="61" t="s">
        <v>687</v>
      </c>
      <c r="H52" s="182" t="s">
        <v>687</v>
      </c>
      <c r="I52" s="2" t="s">
        <v>687</v>
      </c>
      <c r="J52" s="180" t="s">
        <v>687</v>
      </c>
      <c r="K52" s="61" t="s">
        <v>687</v>
      </c>
      <c r="L52" s="182" t="s">
        <v>687</v>
      </c>
      <c r="M52" s="2" t="s">
        <v>687</v>
      </c>
      <c r="N52" s="180" t="s">
        <v>687</v>
      </c>
      <c r="O52" s="61" t="s">
        <v>687</v>
      </c>
      <c r="P52" s="182" t="s">
        <v>687</v>
      </c>
      <c r="Q52" s="2" t="s">
        <v>687</v>
      </c>
      <c r="R52" s="180" t="s">
        <v>687</v>
      </c>
      <c r="S52" s="61" t="s">
        <v>687</v>
      </c>
      <c r="T52" s="182" t="s">
        <v>687</v>
      </c>
      <c r="U52" s="2" t="s">
        <v>687</v>
      </c>
      <c r="V52" s="180" t="s">
        <v>687</v>
      </c>
      <c r="W52" s="61" t="s">
        <v>687</v>
      </c>
      <c r="X52" s="182" t="s">
        <v>687</v>
      </c>
      <c r="Y52" s="2" t="s">
        <v>687</v>
      </c>
      <c r="Z52" s="180" t="s">
        <v>687</v>
      </c>
      <c r="AA52" s="61" t="s">
        <v>687</v>
      </c>
      <c r="AB52" s="182" t="s">
        <v>687</v>
      </c>
      <c r="AC52" s="2" t="s">
        <v>687</v>
      </c>
      <c r="AD52" s="180" t="s">
        <v>687</v>
      </c>
      <c r="AE52" s="61" t="s">
        <v>687</v>
      </c>
      <c r="AF52" s="182" t="s">
        <v>687</v>
      </c>
      <c r="AG52" s="2" t="s">
        <v>687</v>
      </c>
      <c r="AH52" s="2" t="s">
        <v>687</v>
      </c>
      <c r="AI52" s="61" t="s">
        <v>687</v>
      </c>
      <c r="AJ52" s="182" t="s">
        <v>687</v>
      </c>
      <c r="AK52" s="2" t="s">
        <v>687</v>
      </c>
      <c r="AL52" s="180" t="s">
        <v>687</v>
      </c>
      <c r="AM52" s="61" t="s">
        <v>687</v>
      </c>
      <c r="AN52" s="182" t="s">
        <v>687</v>
      </c>
      <c r="AO52" s="2" t="s">
        <v>687</v>
      </c>
      <c r="AP52" s="180" t="s">
        <v>687</v>
      </c>
      <c r="AQ52" s="61" t="s">
        <v>687</v>
      </c>
      <c r="AR52" s="182" t="s">
        <v>687</v>
      </c>
      <c r="AS52" s="2" t="s">
        <v>687</v>
      </c>
      <c r="AT52" s="180" t="s">
        <v>687</v>
      </c>
      <c r="AU52" s="61" t="s">
        <v>687</v>
      </c>
      <c r="AV52" s="182" t="s">
        <v>687</v>
      </c>
      <c r="AW52" s="2" t="s">
        <v>687</v>
      </c>
      <c r="AX52" s="183" t="s">
        <v>687</v>
      </c>
      <c r="AY52" s="61" t="s">
        <v>687</v>
      </c>
      <c r="AZ52" s="182" t="s">
        <v>687</v>
      </c>
      <c r="BA52" s="153" t="s">
        <v>687</v>
      </c>
      <c r="BB52" s="180" t="s">
        <v>687</v>
      </c>
      <c r="BC52" s="61" t="s">
        <v>687</v>
      </c>
      <c r="BD52" s="182" t="s">
        <v>687</v>
      </c>
      <c r="BE52" s="2" t="s">
        <v>687</v>
      </c>
      <c r="BF52" s="180" t="s">
        <v>687</v>
      </c>
      <c r="BG52" s="61" t="s">
        <v>687</v>
      </c>
      <c r="BH52" s="182" t="s">
        <v>687</v>
      </c>
      <c r="BI52" s="2" t="s">
        <v>687</v>
      </c>
      <c r="BJ52" s="2" t="s">
        <v>687</v>
      </c>
      <c r="BK52" s="61" t="s">
        <v>687</v>
      </c>
      <c r="BL52" s="182" t="s">
        <v>687</v>
      </c>
    </row>
    <row r="53" spans="1:64" x14ac:dyDescent="0.25">
      <c r="A53" s="2" t="s">
        <v>761</v>
      </c>
      <c r="B53" s="2">
        <v>25</v>
      </c>
      <c r="C53" s="2" t="s">
        <v>1660</v>
      </c>
      <c r="D53" s="2" t="s">
        <v>1520</v>
      </c>
      <c r="E53" s="2" t="s">
        <v>1659</v>
      </c>
      <c r="F53" s="180">
        <v>2301</v>
      </c>
      <c r="G53" s="61">
        <v>3633</v>
      </c>
      <c r="H53" s="154">
        <v>0.36682148626817446</v>
      </c>
      <c r="I53" s="2" t="s">
        <v>1659</v>
      </c>
      <c r="J53" s="180">
        <v>2302</v>
      </c>
      <c r="K53" s="61">
        <v>2160</v>
      </c>
      <c r="L53" s="154">
        <v>0.47295817823516534</v>
      </c>
      <c r="M53" s="2" t="s">
        <v>2947</v>
      </c>
      <c r="N53" s="180">
        <v>2324</v>
      </c>
      <c r="O53" s="61">
        <v>613</v>
      </c>
      <c r="P53" s="154">
        <v>0.23210904960242332</v>
      </c>
      <c r="Q53" s="2" t="s">
        <v>2948</v>
      </c>
      <c r="R53" s="180">
        <v>2382</v>
      </c>
      <c r="S53" s="61">
        <v>492</v>
      </c>
      <c r="T53" s="154">
        <v>0.26753670473083196</v>
      </c>
      <c r="U53" s="2" t="s">
        <v>2949</v>
      </c>
      <c r="V53" s="180">
        <v>2333</v>
      </c>
      <c r="W53" s="61">
        <v>467</v>
      </c>
      <c r="X53" s="154">
        <v>0.29575680810639643</v>
      </c>
      <c r="Y53" s="2" t="s">
        <v>1635</v>
      </c>
      <c r="Z53" s="180">
        <v>2780</v>
      </c>
      <c r="AA53" s="61">
        <v>413</v>
      </c>
      <c r="AB53" s="154">
        <v>5.9578765147143685E-2</v>
      </c>
      <c r="AC53" s="2" t="s">
        <v>2950</v>
      </c>
      <c r="AD53" s="180">
        <v>2351</v>
      </c>
      <c r="AE53" s="61">
        <v>324</v>
      </c>
      <c r="AF53" s="154">
        <v>0.16488549618320611</v>
      </c>
      <c r="AG53" s="2" t="s">
        <v>1736</v>
      </c>
      <c r="AH53" s="2">
        <v>2072</v>
      </c>
      <c r="AI53" s="61">
        <v>293</v>
      </c>
      <c r="AJ53" s="154">
        <v>8.2768361581920899E-2</v>
      </c>
      <c r="AK53" s="2" t="s">
        <v>2951</v>
      </c>
      <c r="AL53" s="180">
        <v>2370</v>
      </c>
      <c r="AM53" s="61">
        <v>256</v>
      </c>
      <c r="AN53" s="154">
        <v>0.1067111296373489</v>
      </c>
      <c r="AO53" s="2" t="s">
        <v>2952</v>
      </c>
      <c r="AP53" s="180">
        <v>2379</v>
      </c>
      <c r="AQ53" s="61">
        <v>227</v>
      </c>
      <c r="AR53" s="154">
        <v>0.24781659388646288</v>
      </c>
      <c r="AS53" s="2" t="s">
        <v>2953</v>
      </c>
      <c r="AT53" s="180">
        <v>2341</v>
      </c>
      <c r="AU53" s="61">
        <v>205</v>
      </c>
      <c r="AV53" s="154">
        <v>0.16970198675496689</v>
      </c>
      <c r="AW53" s="2" t="s">
        <v>2782</v>
      </c>
      <c r="AX53" s="181">
        <v>2368</v>
      </c>
      <c r="AY53" s="61">
        <v>204</v>
      </c>
      <c r="AZ53" s="154">
        <v>5.4356514788169462E-2</v>
      </c>
      <c r="BA53" s="153" t="s">
        <v>2797</v>
      </c>
      <c r="BB53" s="180">
        <v>2346</v>
      </c>
      <c r="BC53" s="61">
        <v>154</v>
      </c>
      <c r="BD53" s="154">
        <v>5.347222222222222E-2</v>
      </c>
      <c r="BE53" s="2" t="s">
        <v>2917</v>
      </c>
      <c r="BF53" s="180">
        <v>2767</v>
      </c>
      <c r="BG53" s="61">
        <v>148</v>
      </c>
      <c r="BH53" s="154">
        <v>7.5510204081632656E-2</v>
      </c>
      <c r="BI53" s="2" t="s">
        <v>2996</v>
      </c>
      <c r="BJ53" s="2">
        <v>2343</v>
      </c>
      <c r="BK53" s="61">
        <v>144</v>
      </c>
      <c r="BL53" s="154">
        <v>0.10241820768136557</v>
      </c>
    </row>
    <row r="54" spans="1:64" x14ac:dyDescent="0.25">
      <c r="A54" s="2" t="s">
        <v>762</v>
      </c>
      <c r="B54" s="2">
        <v>122</v>
      </c>
      <c r="C54" s="2" t="s">
        <v>1665</v>
      </c>
      <c r="D54" s="2" t="s">
        <v>1520</v>
      </c>
      <c r="E54" s="2" t="s">
        <v>2781</v>
      </c>
      <c r="F54" s="180">
        <v>2169</v>
      </c>
      <c r="G54" s="61">
        <v>2409</v>
      </c>
      <c r="H54" s="154">
        <v>0.36062874251497007</v>
      </c>
      <c r="I54" s="2" t="s">
        <v>1709</v>
      </c>
      <c r="J54" s="180">
        <v>2184</v>
      </c>
      <c r="K54" s="61">
        <v>2179</v>
      </c>
      <c r="L54" s="154">
        <v>0.51967564989267823</v>
      </c>
      <c r="M54" s="2" t="s">
        <v>1662</v>
      </c>
      <c r="N54" s="180">
        <v>2190</v>
      </c>
      <c r="O54" s="61">
        <v>1664</v>
      </c>
      <c r="P54" s="154">
        <v>0.70448772226926337</v>
      </c>
      <c r="Q54" s="2" t="s">
        <v>2954</v>
      </c>
      <c r="R54" s="180">
        <v>2043</v>
      </c>
      <c r="S54" s="61">
        <v>1591</v>
      </c>
      <c r="T54" s="154">
        <v>0.63411717815862889</v>
      </c>
      <c r="U54" s="2" t="s">
        <v>2951</v>
      </c>
      <c r="V54" s="180">
        <v>2370</v>
      </c>
      <c r="W54" s="61">
        <v>1560</v>
      </c>
      <c r="X54" s="154">
        <v>0.65027094622759485</v>
      </c>
      <c r="Y54" s="2" t="s">
        <v>2799</v>
      </c>
      <c r="Z54" s="180">
        <v>2050</v>
      </c>
      <c r="AA54" s="61">
        <v>1396</v>
      </c>
      <c r="AB54" s="154">
        <v>0.54382547721075181</v>
      </c>
      <c r="AC54" s="2" t="s">
        <v>2955</v>
      </c>
      <c r="AD54" s="180">
        <v>2188</v>
      </c>
      <c r="AE54" s="61">
        <v>1394</v>
      </c>
      <c r="AF54" s="154">
        <v>0.66412577417818008</v>
      </c>
      <c r="AG54" s="2" t="s">
        <v>2956</v>
      </c>
      <c r="AH54" s="2">
        <v>2066</v>
      </c>
      <c r="AI54" s="61">
        <v>1195</v>
      </c>
      <c r="AJ54" s="154">
        <v>0.66610925306577484</v>
      </c>
      <c r="AK54" s="2" t="s">
        <v>2957</v>
      </c>
      <c r="AL54" s="180">
        <v>2189</v>
      </c>
      <c r="AM54" s="61">
        <v>1113</v>
      </c>
      <c r="AN54" s="154">
        <v>0.62598425196850394</v>
      </c>
      <c r="AO54" s="2" t="s">
        <v>2800</v>
      </c>
      <c r="AP54" s="180">
        <v>2359</v>
      </c>
      <c r="AQ54" s="61">
        <v>1096</v>
      </c>
      <c r="AR54" s="154">
        <v>0.5566277298120873</v>
      </c>
      <c r="AS54" s="2" t="s">
        <v>2950</v>
      </c>
      <c r="AT54" s="180">
        <v>2351</v>
      </c>
      <c r="AU54" s="61">
        <v>1013</v>
      </c>
      <c r="AV54" s="154">
        <v>0.51552162849872774</v>
      </c>
      <c r="AW54" s="2" t="s">
        <v>3031</v>
      </c>
      <c r="AX54" s="181">
        <v>2339</v>
      </c>
      <c r="AY54" s="61">
        <v>911</v>
      </c>
      <c r="AZ54" s="154">
        <v>0.6620639534883721</v>
      </c>
      <c r="BA54" s="153" t="s">
        <v>3032</v>
      </c>
      <c r="BB54" s="180">
        <v>2045</v>
      </c>
      <c r="BC54" s="61">
        <v>873</v>
      </c>
      <c r="BD54" s="154">
        <v>0.66896551724137931</v>
      </c>
      <c r="BE54" s="2" t="s">
        <v>1558</v>
      </c>
      <c r="BF54" s="180">
        <v>2360</v>
      </c>
      <c r="BG54" s="61">
        <v>772</v>
      </c>
      <c r="BH54" s="154">
        <v>0.10440898025426021</v>
      </c>
      <c r="BI54" s="2" t="s">
        <v>2948</v>
      </c>
      <c r="BJ54" s="2">
        <v>2382</v>
      </c>
      <c r="BK54" s="61">
        <v>740</v>
      </c>
      <c r="BL54" s="154">
        <v>0.4023926046764546</v>
      </c>
    </row>
    <row r="55" spans="1:64" x14ac:dyDescent="0.25">
      <c r="A55" s="2" t="s">
        <v>763</v>
      </c>
      <c r="B55" s="2">
        <v>3113</v>
      </c>
      <c r="C55" s="2" t="s">
        <v>1668</v>
      </c>
      <c r="D55" s="2" t="s">
        <v>1520</v>
      </c>
      <c r="E55" s="2" t="s">
        <v>1743</v>
      </c>
      <c r="F55" s="180">
        <v>2740</v>
      </c>
      <c r="G55" s="61">
        <v>4648</v>
      </c>
      <c r="H55" s="154">
        <v>0.81429572529782757</v>
      </c>
      <c r="I55" s="2" t="s">
        <v>1677</v>
      </c>
      <c r="J55" s="180">
        <v>2720</v>
      </c>
      <c r="K55" s="61">
        <v>2270</v>
      </c>
      <c r="L55" s="154">
        <v>0.56992216921918148</v>
      </c>
      <c r="M55" s="2" t="s">
        <v>1743</v>
      </c>
      <c r="N55" s="180">
        <v>2745</v>
      </c>
      <c r="O55" s="61">
        <v>2007</v>
      </c>
      <c r="P55" s="154">
        <v>0.77490347490347489</v>
      </c>
      <c r="Q55" s="2" t="s">
        <v>1743</v>
      </c>
      <c r="R55" s="180">
        <v>2746</v>
      </c>
      <c r="S55" s="61">
        <v>1708</v>
      </c>
      <c r="T55" s="154">
        <v>0.83317073170731704</v>
      </c>
      <c r="U55" s="2" t="s">
        <v>1677</v>
      </c>
      <c r="V55" s="180">
        <v>2721</v>
      </c>
      <c r="W55" s="61">
        <v>1576</v>
      </c>
      <c r="X55" s="154">
        <v>0.39048562933597619</v>
      </c>
      <c r="Y55" s="2" t="s">
        <v>2958</v>
      </c>
      <c r="Z55" s="180">
        <v>2719</v>
      </c>
      <c r="AA55" s="61">
        <v>1423</v>
      </c>
      <c r="AB55" s="154">
        <v>0.78575372722252901</v>
      </c>
      <c r="AC55" s="2" t="s">
        <v>1743</v>
      </c>
      <c r="AD55" s="180">
        <v>2744</v>
      </c>
      <c r="AE55" s="61">
        <v>1331</v>
      </c>
      <c r="AF55" s="154">
        <v>0.83921815889029006</v>
      </c>
      <c r="AG55" s="2" t="s">
        <v>2959</v>
      </c>
      <c r="AH55" s="2">
        <v>2747</v>
      </c>
      <c r="AI55" s="61">
        <v>1326</v>
      </c>
      <c r="AJ55" s="154">
        <v>0.69863013698630139</v>
      </c>
      <c r="AK55" s="2" t="s">
        <v>1677</v>
      </c>
      <c r="AL55" s="180">
        <v>2723</v>
      </c>
      <c r="AM55" s="61">
        <v>1189</v>
      </c>
      <c r="AN55" s="154">
        <v>0.5327060931899642</v>
      </c>
      <c r="AO55" s="2" t="s">
        <v>2961</v>
      </c>
      <c r="AP55" s="180">
        <v>2790</v>
      </c>
      <c r="AQ55" s="61">
        <v>1063</v>
      </c>
      <c r="AR55" s="154">
        <v>0.59887323943661974</v>
      </c>
      <c r="AS55" s="2" t="s">
        <v>1677</v>
      </c>
      <c r="AT55" s="180">
        <v>2724</v>
      </c>
      <c r="AU55" s="61">
        <v>962</v>
      </c>
      <c r="AV55" s="154">
        <v>0.41555075593952484</v>
      </c>
      <c r="AW55" s="2" t="s">
        <v>2962</v>
      </c>
      <c r="AX55" s="181">
        <v>2571</v>
      </c>
      <c r="AY55" s="61">
        <v>935</v>
      </c>
      <c r="AZ55" s="154">
        <v>0.68347953216374269</v>
      </c>
      <c r="BA55" s="153" t="s">
        <v>2963</v>
      </c>
      <c r="BB55" s="180">
        <v>2777</v>
      </c>
      <c r="BC55" s="61">
        <v>904</v>
      </c>
      <c r="BD55" s="154">
        <v>0.59591298615688859</v>
      </c>
      <c r="BE55" s="2" t="s">
        <v>2960</v>
      </c>
      <c r="BF55" s="180">
        <v>2726</v>
      </c>
      <c r="BG55" s="61">
        <v>893</v>
      </c>
      <c r="BH55" s="154">
        <v>0.56770502225047681</v>
      </c>
      <c r="BI55" s="2" t="s">
        <v>2964</v>
      </c>
      <c r="BJ55" s="2">
        <v>2748</v>
      </c>
      <c r="BK55" s="61">
        <v>877</v>
      </c>
      <c r="BL55" s="154">
        <v>0.69492868462757529</v>
      </c>
    </row>
    <row r="56" spans="1:64" x14ac:dyDescent="0.25">
      <c r="A56" s="2" t="s">
        <v>858</v>
      </c>
      <c r="B56" s="2">
        <v>42</v>
      </c>
      <c r="C56" s="2" t="s">
        <v>1637</v>
      </c>
      <c r="D56" s="2" t="s">
        <v>1538</v>
      </c>
      <c r="E56" s="2" t="s">
        <v>2784</v>
      </c>
      <c r="F56" s="180">
        <v>2124</v>
      </c>
      <c r="G56" s="61">
        <v>722</v>
      </c>
      <c r="H56" s="154">
        <v>0.11898483849703362</v>
      </c>
      <c r="I56" s="2" t="s">
        <v>2781</v>
      </c>
      <c r="J56" s="180">
        <v>2169</v>
      </c>
      <c r="K56" s="61">
        <v>314</v>
      </c>
      <c r="L56" s="154">
        <v>4.7005988023952096E-2</v>
      </c>
      <c r="M56" s="2" t="s">
        <v>2786</v>
      </c>
      <c r="N56" s="180">
        <v>2126</v>
      </c>
      <c r="O56" s="61">
        <v>262</v>
      </c>
      <c r="P56" s="154">
        <v>8.8753387533875336E-2</v>
      </c>
      <c r="Q56" s="2" t="s">
        <v>1670</v>
      </c>
      <c r="R56" s="180">
        <v>2122</v>
      </c>
      <c r="S56" s="61">
        <v>255</v>
      </c>
      <c r="T56" s="154">
        <v>0.10528488852188274</v>
      </c>
      <c r="U56" s="2" t="s">
        <v>2781</v>
      </c>
      <c r="V56" s="180">
        <v>2171</v>
      </c>
      <c r="W56" s="61">
        <v>117</v>
      </c>
      <c r="X56" s="154">
        <v>7.3170731707317069E-2</v>
      </c>
      <c r="Y56" s="2" t="s">
        <v>2781</v>
      </c>
      <c r="Z56" s="180">
        <v>2170</v>
      </c>
      <c r="AA56" s="61">
        <v>112</v>
      </c>
      <c r="AB56" s="154">
        <v>7.1156289707750953E-2</v>
      </c>
      <c r="AC56" s="2" t="s">
        <v>1670</v>
      </c>
      <c r="AD56" s="180">
        <v>2121</v>
      </c>
      <c r="AE56" s="61">
        <v>110</v>
      </c>
      <c r="AF56" s="154">
        <v>3.2448377581120944E-2</v>
      </c>
      <c r="AG56" s="2" t="s">
        <v>1635</v>
      </c>
      <c r="AH56" s="2">
        <v>2780</v>
      </c>
      <c r="AI56" s="61">
        <v>100</v>
      </c>
      <c r="AJ56" s="154">
        <v>1.4425851125216388E-2</v>
      </c>
      <c r="AK56" s="2" t="s">
        <v>1670</v>
      </c>
      <c r="AL56" s="180">
        <v>2125</v>
      </c>
      <c r="AM56" s="61">
        <v>98</v>
      </c>
      <c r="AN56" s="154">
        <v>3.1725477500809326E-2</v>
      </c>
      <c r="AO56" s="2" t="s">
        <v>2785</v>
      </c>
      <c r="AP56" s="180">
        <v>2136</v>
      </c>
      <c r="AQ56" s="61">
        <v>97</v>
      </c>
      <c r="AR56" s="154">
        <v>2.4890941750064153E-2</v>
      </c>
      <c r="AS56" s="2" t="s">
        <v>1659</v>
      </c>
      <c r="AT56" s="180">
        <v>2301</v>
      </c>
      <c r="AU56" s="61">
        <v>95</v>
      </c>
      <c r="AV56" s="154">
        <v>9.5920840064620348E-3</v>
      </c>
      <c r="AW56" s="2" t="s">
        <v>1561</v>
      </c>
      <c r="AX56" s="181">
        <v>2127</v>
      </c>
      <c r="AY56" s="61">
        <v>50</v>
      </c>
      <c r="AZ56" s="154">
        <v>1.7059024223814397E-2</v>
      </c>
      <c r="BA56" s="153" t="s">
        <v>1554</v>
      </c>
      <c r="BB56" s="180">
        <v>2186</v>
      </c>
      <c r="BC56" s="61">
        <v>49</v>
      </c>
      <c r="BD56" s="154">
        <v>2.1585903083700439E-2</v>
      </c>
      <c r="BE56" s="2" t="s">
        <v>2782</v>
      </c>
      <c r="BF56" s="180">
        <v>2368</v>
      </c>
      <c r="BG56" s="61">
        <v>49</v>
      </c>
      <c r="BH56" s="154">
        <v>1.3056221689315214E-2</v>
      </c>
      <c r="BI56" s="2" t="s">
        <v>1709</v>
      </c>
      <c r="BJ56" s="2">
        <v>2184</v>
      </c>
      <c r="BK56" s="61">
        <v>37</v>
      </c>
      <c r="BL56" s="154">
        <v>8.8242308609587407E-3</v>
      </c>
    </row>
    <row r="57" spans="1:64" x14ac:dyDescent="0.25">
      <c r="A57" s="2" t="s">
        <v>765</v>
      </c>
      <c r="B57" s="2">
        <v>8701</v>
      </c>
      <c r="C57" s="2" t="s">
        <v>1637</v>
      </c>
      <c r="D57" s="2" t="s">
        <v>1520</v>
      </c>
      <c r="E57" s="2" t="s">
        <v>1659</v>
      </c>
      <c r="F57" s="180">
        <v>2301</v>
      </c>
      <c r="G57" s="61">
        <v>2902</v>
      </c>
      <c r="H57" s="154">
        <v>0.29301292407108237</v>
      </c>
      <c r="I57" s="2" t="s">
        <v>1736</v>
      </c>
      <c r="J57" s="180">
        <v>2072</v>
      </c>
      <c r="K57" s="61">
        <v>1427</v>
      </c>
      <c r="L57" s="154">
        <v>0.40310734463276837</v>
      </c>
      <c r="M57" s="2" t="s">
        <v>1635</v>
      </c>
      <c r="N57" s="180">
        <v>2780</v>
      </c>
      <c r="O57" s="61">
        <v>767</v>
      </c>
      <c r="P57" s="154">
        <v>0.1106462781304097</v>
      </c>
      <c r="Q57" s="2" t="s">
        <v>1659</v>
      </c>
      <c r="R57" s="180">
        <v>2302</v>
      </c>
      <c r="S57" s="61">
        <v>679</v>
      </c>
      <c r="T57" s="154">
        <v>0.14867527917670242</v>
      </c>
      <c r="U57" s="2" t="s">
        <v>2947</v>
      </c>
      <c r="V57" s="180">
        <v>2324</v>
      </c>
      <c r="W57" s="61">
        <v>605</v>
      </c>
      <c r="X57" s="154">
        <v>0.2290798939795532</v>
      </c>
      <c r="Y57" s="2" t="s">
        <v>2966</v>
      </c>
      <c r="Z57" s="180">
        <v>2356</v>
      </c>
      <c r="AA57" s="61">
        <v>555</v>
      </c>
      <c r="AB57" s="154">
        <v>0.43804262036306235</v>
      </c>
      <c r="AC57" s="2" t="s">
        <v>2782</v>
      </c>
      <c r="AD57" s="180">
        <v>2368</v>
      </c>
      <c r="AE57" s="61">
        <v>466</v>
      </c>
      <c r="AF57" s="154">
        <v>0.12416733280042633</v>
      </c>
      <c r="AG57" s="2" t="s">
        <v>2783</v>
      </c>
      <c r="AH57" s="2">
        <v>2021</v>
      </c>
      <c r="AI57" s="61">
        <v>459</v>
      </c>
      <c r="AJ57" s="154">
        <v>0.17640276710222905</v>
      </c>
      <c r="AK57" s="2" t="s">
        <v>2967</v>
      </c>
      <c r="AL57" s="180">
        <v>2375</v>
      </c>
      <c r="AM57" s="61">
        <v>416</v>
      </c>
      <c r="AN57" s="154">
        <v>0.39884947267497606</v>
      </c>
      <c r="AO57" s="2" t="s">
        <v>2917</v>
      </c>
      <c r="AP57" s="180">
        <v>2767</v>
      </c>
      <c r="AQ57" s="61">
        <v>380</v>
      </c>
      <c r="AR57" s="154">
        <v>0.19387755102040816</v>
      </c>
      <c r="AS57" s="2" t="s">
        <v>2797</v>
      </c>
      <c r="AT57" s="180">
        <v>2346</v>
      </c>
      <c r="AU57" s="61">
        <v>328</v>
      </c>
      <c r="AV57" s="154">
        <v>0.11388888888888889</v>
      </c>
      <c r="AW57" s="2" t="s">
        <v>2952</v>
      </c>
      <c r="AX57" s="181">
        <v>2379</v>
      </c>
      <c r="AY57" s="61">
        <v>298</v>
      </c>
      <c r="AZ57" s="154">
        <v>0.32532751091703055</v>
      </c>
      <c r="BA57" s="153" t="s">
        <v>2792</v>
      </c>
      <c r="BB57" s="180">
        <v>2067</v>
      </c>
      <c r="BC57" s="61">
        <v>297</v>
      </c>
      <c r="BD57" s="154">
        <v>0.22081784386617101</v>
      </c>
      <c r="BE57" s="2" t="s">
        <v>2971</v>
      </c>
      <c r="BF57" s="180">
        <v>2048</v>
      </c>
      <c r="BG57" s="61">
        <v>245</v>
      </c>
      <c r="BH57" s="154">
        <v>0.12867647058823528</v>
      </c>
      <c r="BI57" s="2" t="s">
        <v>2949</v>
      </c>
      <c r="BJ57" s="2">
        <v>2333</v>
      </c>
      <c r="BK57" s="61">
        <v>240</v>
      </c>
      <c r="BL57" s="154">
        <v>0.1519949335022166</v>
      </c>
    </row>
    <row r="58" spans="1:64" x14ac:dyDescent="0.25">
      <c r="A58" s="2" t="s">
        <v>861</v>
      </c>
      <c r="B58" s="2">
        <v>75</v>
      </c>
      <c r="C58" s="2" t="s">
        <v>1637</v>
      </c>
      <c r="D58" s="2" t="s">
        <v>1520</v>
      </c>
      <c r="E58" s="2" t="s">
        <v>1673</v>
      </c>
      <c r="F58" s="180">
        <v>1844</v>
      </c>
      <c r="G58" s="61">
        <v>2246</v>
      </c>
      <c r="H58" s="154">
        <v>0.39815635525616028</v>
      </c>
      <c r="I58" s="2" t="s">
        <v>1719</v>
      </c>
      <c r="J58" s="180">
        <v>1830</v>
      </c>
      <c r="K58" s="61">
        <v>1995</v>
      </c>
      <c r="L58" s="154">
        <v>0.49552906110283157</v>
      </c>
      <c r="M58" s="2" t="s">
        <v>1608</v>
      </c>
      <c r="N58" s="180">
        <v>1841</v>
      </c>
      <c r="O58" s="61">
        <v>1457</v>
      </c>
      <c r="P58" s="154">
        <v>0.25525578135949545</v>
      </c>
      <c r="Q58" s="2" t="s">
        <v>1719</v>
      </c>
      <c r="R58" s="180">
        <v>1832</v>
      </c>
      <c r="S58" s="61">
        <v>1039</v>
      </c>
      <c r="T58" s="154">
        <v>0.40428015564202335</v>
      </c>
      <c r="U58" s="2" t="s">
        <v>2882</v>
      </c>
      <c r="V58" s="180">
        <v>3079</v>
      </c>
      <c r="W58" s="61">
        <v>944</v>
      </c>
      <c r="X58" s="154">
        <v>0.443400657585721</v>
      </c>
      <c r="Y58" s="2" t="s">
        <v>1608</v>
      </c>
      <c r="Z58" s="180">
        <v>1843</v>
      </c>
      <c r="AA58" s="61">
        <v>613</v>
      </c>
      <c r="AB58" s="154">
        <v>0.22090090090090089</v>
      </c>
      <c r="AC58" s="2" t="s">
        <v>1719</v>
      </c>
      <c r="AD58" s="180">
        <v>1835</v>
      </c>
      <c r="AE58" s="61">
        <v>474</v>
      </c>
      <c r="AF58" s="154">
        <v>0.35665914221218964</v>
      </c>
      <c r="AG58" s="2" t="s">
        <v>2881</v>
      </c>
      <c r="AH58" s="2">
        <v>1810</v>
      </c>
      <c r="AI58" s="61">
        <v>343</v>
      </c>
      <c r="AJ58" s="154">
        <v>0.12124425592082008</v>
      </c>
      <c r="AK58" s="2" t="s">
        <v>2880</v>
      </c>
      <c r="AL58" s="180">
        <v>1845</v>
      </c>
      <c r="AM58" s="61">
        <v>331</v>
      </c>
      <c r="AN58" s="154">
        <v>0.12750385208012327</v>
      </c>
      <c r="AO58" s="2" t="s">
        <v>2742</v>
      </c>
      <c r="AP58" s="180">
        <v>1834</v>
      </c>
      <c r="AQ58" s="61">
        <v>196</v>
      </c>
      <c r="AR58" s="154">
        <v>0.29210134128166915</v>
      </c>
      <c r="AS58" s="2" t="s">
        <v>2885</v>
      </c>
      <c r="AT58" s="180">
        <v>3865</v>
      </c>
      <c r="AU58" s="61">
        <v>183</v>
      </c>
      <c r="AV58" s="154">
        <v>0.42459396751740142</v>
      </c>
      <c r="AW58" s="2" t="s">
        <v>2883</v>
      </c>
      <c r="AX58" s="181">
        <v>1852</v>
      </c>
      <c r="AY58" s="61">
        <v>179</v>
      </c>
      <c r="AZ58" s="154">
        <v>4.5408422120750885E-2</v>
      </c>
      <c r="BA58" s="153" t="s">
        <v>1608</v>
      </c>
      <c r="BB58" s="180">
        <v>1840</v>
      </c>
      <c r="BC58" s="61">
        <v>170</v>
      </c>
      <c r="BD58" s="154">
        <v>0.19230769230769232</v>
      </c>
      <c r="BE58" s="2" t="s">
        <v>2884</v>
      </c>
      <c r="BF58" s="180">
        <v>3811</v>
      </c>
      <c r="BG58" s="61">
        <v>151</v>
      </c>
      <c r="BH58" s="154">
        <v>0.32897603485838778</v>
      </c>
      <c r="BI58" s="2" t="s">
        <v>2886</v>
      </c>
      <c r="BJ58" s="2">
        <v>1826</v>
      </c>
      <c r="BK58" s="61">
        <v>140</v>
      </c>
      <c r="BL58" s="154">
        <v>4.2360060514372161E-2</v>
      </c>
    </row>
    <row r="59" spans="1:64" x14ac:dyDescent="0.25">
      <c r="A59" s="2" t="s">
        <v>862</v>
      </c>
      <c r="B59" s="2">
        <v>41</v>
      </c>
      <c r="C59" s="2" t="s">
        <v>1637</v>
      </c>
      <c r="D59" s="2" t="s">
        <v>1520</v>
      </c>
      <c r="E59" s="2" t="s">
        <v>687</v>
      </c>
      <c r="F59" s="180" t="s">
        <v>687</v>
      </c>
      <c r="G59" s="61" t="s">
        <v>687</v>
      </c>
      <c r="H59" s="182" t="s">
        <v>687</v>
      </c>
      <c r="I59" s="2" t="s">
        <v>687</v>
      </c>
      <c r="J59" s="180" t="s">
        <v>687</v>
      </c>
      <c r="K59" s="61" t="s">
        <v>687</v>
      </c>
      <c r="L59" s="182" t="s">
        <v>687</v>
      </c>
      <c r="M59" s="2" t="s">
        <v>687</v>
      </c>
      <c r="N59" s="180" t="s">
        <v>687</v>
      </c>
      <c r="O59" s="61" t="s">
        <v>687</v>
      </c>
      <c r="P59" s="182" t="s">
        <v>687</v>
      </c>
      <c r="Q59" s="2" t="s">
        <v>687</v>
      </c>
      <c r="R59" s="180" t="s">
        <v>687</v>
      </c>
      <c r="S59" s="61" t="s">
        <v>687</v>
      </c>
      <c r="T59" s="182" t="s">
        <v>687</v>
      </c>
      <c r="U59" s="2" t="s">
        <v>687</v>
      </c>
      <c r="V59" s="180" t="s">
        <v>687</v>
      </c>
      <c r="W59" s="61" t="s">
        <v>687</v>
      </c>
      <c r="X59" s="182" t="s">
        <v>687</v>
      </c>
      <c r="Y59" s="2" t="s">
        <v>687</v>
      </c>
      <c r="Z59" s="180" t="s">
        <v>687</v>
      </c>
      <c r="AA59" s="61" t="s">
        <v>687</v>
      </c>
      <c r="AB59" s="182" t="s">
        <v>687</v>
      </c>
      <c r="AC59" s="2" t="s">
        <v>687</v>
      </c>
      <c r="AD59" s="180" t="s">
        <v>687</v>
      </c>
      <c r="AE59" s="61" t="s">
        <v>687</v>
      </c>
      <c r="AF59" s="182" t="s">
        <v>687</v>
      </c>
      <c r="AG59" s="2" t="s">
        <v>687</v>
      </c>
      <c r="AH59" s="2" t="s">
        <v>687</v>
      </c>
      <c r="AI59" s="61" t="s">
        <v>687</v>
      </c>
      <c r="AJ59" s="182" t="s">
        <v>687</v>
      </c>
      <c r="AK59" s="2" t="s">
        <v>687</v>
      </c>
      <c r="AL59" s="180" t="s">
        <v>687</v>
      </c>
      <c r="AM59" s="61" t="s">
        <v>687</v>
      </c>
      <c r="AN59" s="182" t="s">
        <v>687</v>
      </c>
      <c r="AO59" s="2" t="s">
        <v>687</v>
      </c>
      <c r="AP59" s="180" t="s">
        <v>687</v>
      </c>
      <c r="AQ59" s="61" t="s">
        <v>687</v>
      </c>
      <c r="AR59" s="182" t="s">
        <v>687</v>
      </c>
      <c r="AS59" s="2" t="s">
        <v>687</v>
      </c>
      <c r="AT59" s="180" t="s">
        <v>687</v>
      </c>
      <c r="AU59" s="61" t="s">
        <v>687</v>
      </c>
      <c r="AV59" s="182" t="s">
        <v>687</v>
      </c>
      <c r="AW59" s="2" t="s">
        <v>687</v>
      </c>
      <c r="AX59" s="183" t="s">
        <v>687</v>
      </c>
      <c r="AY59" s="61" t="s">
        <v>687</v>
      </c>
      <c r="AZ59" s="182" t="s">
        <v>687</v>
      </c>
      <c r="BA59" s="153" t="s">
        <v>687</v>
      </c>
      <c r="BB59" s="180" t="s">
        <v>687</v>
      </c>
      <c r="BC59" s="61" t="s">
        <v>687</v>
      </c>
      <c r="BD59" s="182" t="s">
        <v>687</v>
      </c>
      <c r="BE59" s="2" t="s">
        <v>687</v>
      </c>
      <c r="BF59" s="180" t="s">
        <v>687</v>
      </c>
      <c r="BG59" s="61" t="s">
        <v>687</v>
      </c>
      <c r="BH59" s="182" t="s">
        <v>687</v>
      </c>
      <c r="BI59" s="2" t="s">
        <v>687</v>
      </c>
      <c r="BJ59" s="2" t="s">
        <v>687</v>
      </c>
      <c r="BK59" s="61" t="s">
        <v>687</v>
      </c>
      <c r="BL59" s="182" t="s">
        <v>687</v>
      </c>
    </row>
    <row r="60" spans="1:64" x14ac:dyDescent="0.25">
      <c r="A60" s="2" t="s">
        <v>863</v>
      </c>
      <c r="B60" s="2">
        <v>114</v>
      </c>
      <c r="C60" s="2" t="s">
        <v>1637</v>
      </c>
      <c r="D60" s="2" t="s">
        <v>1520</v>
      </c>
      <c r="E60" s="2" t="s">
        <v>1677</v>
      </c>
      <c r="F60" s="180">
        <v>2721</v>
      </c>
      <c r="G60" s="61">
        <v>1937</v>
      </c>
      <c r="H60" s="154">
        <v>0.47993062438057482</v>
      </c>
      <c r="I60" s="2" t="s">
        <v>1677</v>
      </c>
      <c r="J60" s="180">
        <v>2720</v>
      </c>
      <c r="K60" s="61">
        <v>1093</v>
      </c>
      <c r="L60" s="154">
        <v>0.27441626914386141</v>
      </c>
      <c r="M60" s="2" t="s">
        <v>1677</v>
      </c>
      <c r="N60" s="180">
        <v>2724</v>
      </c>
      <c r="O60" s="61">
        <v>1060</v>
      </c>
      <c r="P60" s="154">
        <v>0.45788336933045354</v>
      </c>
      <c r="Q60" s="2" t="s">
        <v>1677</v>
      </c>
      <c r="R60" s="180">
        <v>2723</v>
      </c>
      <c r="S60" s="61">
        <v>764</v>
      </c>
      <c r="T60" s="154">
        <v>0.34229390681003585</v>
      </c>
      <c r="U60" s="2" t="s">
        <v>2968</v>
      </c>
      <c r="V60" s="180">
        <v>2878</v>
      </c>
      <c r="W60" s="61">
        <v>493</v>
      </c>
      <c r="X60" s="154">
        <v>0.40676567656765678</v>
      </c>
      <c r="Y60" s="2" t="s">
        <v>2961</v>
      </c>
      <c r="Z60" s="180">
        <v>2790</v>
      </c>
      <c r="AA60" s="61">
        <v>468</v>
      </c>
      <c r="AB60" s="154">
        <v>0.26366197183098594</v>
      </c>
      <c r="AC60" s="2" t="s">
        <v>2960</v>
      </c>
      <c r="AD60" s="180">
        <v>2726</v>
      </c>
      <c r="AE60" s="61">
        <v>411</v>
      </c>
      <c r="AF60" s="154">
        <v>0.26128417037507945</v>
      </c>
      <c r="AG60" s="2" t="s">
        <v>2963</v>
      </c>
      <c r="AH60" s="2">
        <v>2777</v>
      </c>
      <c r="AI60" s="61">
        <v>400</v>
      </c>
      <c r="AJ60" s="154">
        <v>0.26367831245880025</v>
      </c>
      <c r="AK60" s="2" t="s">
        <v>1743</v>
      </c>
      <c r="AL60" s="180">
        <v>2740</v>
      </c>
      <c r="AM60" s="61">
        <v>352</v>
      </c>
      <c r="AN60" s="154">
        <v>6.1667834618079891E-2</v>
      </c>
      <c r="AO60" s="2" t="s">
        <v>2959</v>
      </c>
      <c r="AP60" s="180">
        <v>2747</v>
      </c>
      <c r="AQ60" s="61">
        <v>326</v>
      </c>
      <c r="AR60" s="154">
        <v>0.17175974710221287</v>
      </c>
      <c r="AS60" s="2" t="s">
        <v>1743</v>
      </c>
      <c r="AT60" s="180">
        <v>2745</v>
      </c>
      <c r="AU60" s="61">
        <v>226</v>
      </c>
      <c r="AV60" s="154">
        <v>8.7258687258687254E-2</v>
      </c>
      <c r="AW60" s="2" t="s">
        <v>2964</v>
      </c>
      <c r="AX60" s="181">
        <v>2748</v>
      </c>
      <c r="AY60" s="61">
        <v>176</v>
      </c>
      <c r="AZ60" s="154">
        <v>0.13946117274167988</v>
      </c>
      <c r="BA60" s="153" t="s">
        <v>2960</v>
      </c>
      <c r="BB60" s="180">
        <v>2725</v>
      </c>
      <c r="BC60" s="61">
        <v>133</v>
      </c>
      <c r="BD60" s="154">
        <v>0.3472584856396867</v>
      </c>
      <c r="BE60" s="2" t="s">
        <v>2958</v>
      </c>
      <c r="BF60" s="180">
        <v>2719</v>
      </c>
      <c r="BG60" s="61">
        <v>114</v>
      </c>
      <c r="BH60" s="154">
        <v>6.2948647156267259E-2</v>
      </c>
      <c r="BI60" s="2" t="s">
        <v>1743</v>
      </c>
      <c r="BJ60" s="2">
        <v>2746</v>
      </c>
      <c r="BK60" s="61">
        <v>107</v>
      </c>
      <c r="BL60" s="154">
        <v>5.219512195121951E-2</v>
      </c>
    </row>
    <row r="61" spans="1:64" x14ac:dyDescent="0.25">
      <c r="A61" s="2" t="s">
        <v>864</v>
      </c>
      <c r="B61" s="2">
        <v>126</v>
      </c>
      <c r="C61" s="2" t="s">
        <v>1637</v>
      </c>
      <c r="D61" s="2" t="s">
        <v>1538</v>
      </c>
      <c r="E61" s="2" t="s">
        <v>1679</v>
      </c>
      <c r="F61" s="180">
        <v>2135</v>
      </c>
      <c r="G61" s="61">
        <v>1296</v>
      </c>
      <c r="H61" s="154">
        <v>0.41860465116279072</v>
      </c>
      <c r="I61" s="2" t="s">
        <v>1635</v>
      </c>
      <c r="J61" s="180">
        <v>2780</v>
      </c>
      <c r="K61" s="61">
        <v>534</v>
      </c>
      <c r="L61" s="154">
        <v>7.7034045008655516E-2</v>
      </c>
      <c r="M61" s="2" t="s">
        <v>1659</v>
      </c>
      <c r="N61" s="180">
        <v>2301</v>
      </c>
      <c r="O61" s="61">
        <v>465</v>
      </c>
      <c r="P61" s="154">
        <v>4.6950726978998387E-2</v>
      </c>
      <c r="Q61" s="2" t="s">
        <v>2969</v>
      </c>
      <c r="R61" s="180">
        <v>2134</v>
      </c>
      <c r="S61" s="61">
        <v>322</v>
      </c>
      <c r="T61" s="154">
        <v>0.32657200811359027</v>
      </c>
      <c r="U61" s="2" t="s">
        <v>2923</v>
      </c>
      <c r="V61" s="180">
        <v>2472</v>
      </c>
      <c r="W61" s="61">
        <v>282</v>
      </c>
      <c r="X61" s="154">
        <v>8.4103787652848191E-2</v>
      </c>
      <c r="Y61" s="2" t="s">
        <v>1673</v>
      </c>
      <c r="Z61" s="180">
        <v>1844</v>
      </c>
      <c r="AA61" s="61">
        <v>252</v>
      </c>
      <c r="AB61" s="154">
        <v>4.4672930331501506E-2</v>
      </c>
      <c r="AC61" s="2" t="s">
        <v>2784</v>
      </c>
      <c r="AD61" s="180">
        <v>2124</v>
      </c>
      <c r="AE61" s="61">
        <v>249</v>
      </c>
      <c r="AF61" s="154">
        <v>4.1034937376400793E-2</v>
      </c>
      <c r="AG61" s="2" t="s">
        <v>1675</v>
      </c>
      <c r="AH61" s="2">
        <v>2062</v>
      </c>
      <c r="AI61" s="61">
        <v>244</v>
      </c>
      <c r="AJ61" s="154">
        <v>6.9200226885989785E-2</v>
      </c>
      <c r="AK61" s="2" t="s">
        <v>1763</v>
      </c>
      <c r="AL61" s="180">
        <v>2453</v>
      </c>
      <c r="AM61" s="61">
        <v>181</v>
      </c>
      <c r="AN61" s="154">
        <v>7.0647931303669004E-2</v>
      </c>
      <c r="AO61" s="2" t="s">
        <v>1719</v>
      </c>
      <c r="AP61" s="180">
        <v>1830</v>
      </c>
      <c r="AQ61" s="61">
        <v>180</v>
      </c>
      <c r="AR61" s="154">
        <v>4.4709388971684055E-2</v>
      </c>
      <c r="AS61" s="2" t="s">
        <v>1736</v>
      </c>
      <c r="AT61" s="180">
        <v>2072</v>
      </c>
      <c r="AU61" s="61">
        <v>178</v>
      </c>
      <c r="AV61" s="154">
        <v>5.0282485875706218E-2</v>
      </c>
      <c r="AW61" s="2" t="s">
        <v>1608</v>
      </c>
      <c r="AX61" s="181">
        <v>1841</v>
      </c>
      <c r="AY61" s="61">
        <v>174</v>
      </c>
      <c r="AZ61" s="154">
        <v>3.0483531885073582E-2</v>
      </c>
      <c r="BA61" s="153" t="s">
        <v>2781</v>
      </c>
      <c r="BB61" s="180">
        <v>2169</v>
      </c>
      <c r="BC61" s="61">
        <v>144</v>
      </c>
      <c r="BD61" s="154">
        <v>2.1556886227544911E-2</v>
      </c>
      <c r="BE61" s="2" t="s">
        <v>1677</v>
      </c>
      <c r="BF61" s="180">
        <v>2721</v>
      </c>
      <c r="BG61" s="61">
        <v>143</v>
      </c>
      <c r="BH61" s="154">
        <v>3.5431119920713579E-2</v>
      </c>
      <c r="BI61" s="2" t="s">
        <v>1648</v>
      </c>
      <c r="BJ61" s="2">
        <v>2458</v>
      </c>
      <c r="BK61" s="61">
        <v>132</v>
      </c>
      <c r="BL61" s="154">
        <v>0.12631578947368421</v>
      </c>
    </row>
    <row r="62" spans="1:64" x14ac:dyDescent="0.25">
      <c r="A62" s="2" t="s">
        <v>770</v>
      </c>
      <c r="B62" s="2">
        <v>129</v>
      </c>
      <c r="C62" s="2" t="s">
        <v>1682</v>
      </c>
      <c r="D62" s="2" t="s">
        <v>1520</v>
      </c>
      <c r="E62" s="2" t="s">
        <v>1681</v>
      </c>
      <c r="F62" s="180">
        <v>2703</v>
      </c>
      <c r="G62" s="61">
        <v>2469</v>
      </c>
      <c r="H62" s="154">
        <v>0.62984693877551023</v>
      </c>
      <c r="I62" s="2" t="s">
        <v>2970</v>
      </c>
      <c r="J62" s="180">
        <v>2760</v>
      </c>
      <c r="K62" s="61">
        <v>1021</v>
      </c>
      <c r="L62" s="154">
        <v>0.5249357326478149</v>
      </c>
      <c r="M62" s="2" t="s">
        <v>2920</v>
      </c>
      <c r="N62" s="180">
        <v>2766</v>
      </c>
      <c r="O62" s="61">
        <v>530</v>
      </c>
      <c r="P62" s="154">
        <v>0.32797029702970298</v>
      </c>
      <c r="Q62" s="2" t="s">
        <v>2971</v>
      </c>
      <c r="R62" s="180">
        <v>2048</v>
      </c>
      <c r="S62" s="61">
        <v>508</v>
      </c>
      <c r="T62" s="154">
        <v>0.26680672268907563</v>
      </c>
      <c r="U62" s="2" t="s">
        <v>2972</v>
      </c>
      <c r="V62" s="180">
        <v>2762</v>
      </c>
      <c r="W62" s="61">
        <v>333</v>
      </c>
      <c r="X62" s="154">
        <v>0.42098609355246525</v>
      </c>
      <c r="Y62" s="2" t="s">
        <v>2973</v>
      </c>
      <c r="Z62" s="180">
        <v>2035</v>
      </c>
      <c r="AA62" s="61">
        <v>322</v>
      </c>
      <c r="AB62" s="154">
        <v>0.20188087774294672</v>
      </c>
      <c r="AC62" s="2" t="s">
        <v>2974</v>
      </c>
      <c r="AD62" s="180">
        <v>2093</v>
      </c>
      <c r="AE62" s="61">
        <v>322</v>
      </c>
      <c r="AF62" s="154">
        <v>0.26833333333333331</v>
      </c>
      <c r="AG62" s="2" t="s">
        <v>2975</v>
      </c>
      <c r="AH62" s="2">
        <v>2769</v>
      </c>
      <c r="AI62" s="61">
        <v>266</v>
      </c>
      <c r="AJ62" s="154">
        <v>0.40860215053763443</v>
      </c>
      <c r="AK62" s="2" t="s">
        <v>2976</v>
      </c>
      <c r="AL62" s="180">
        <v>2771</v>
      </c>
      <c r="AM62" s="61">
        <v>215</v>
      </c>
      <c r="AN62" s="154">
        <v>0.48098434004474272</v>
      </c>
      <c r="AO62" s="2" t="s">
        <v>1635</v>
      </c>
      <c r="AP62" s="180">
        <v>2780</v>
      </c>
      <c r="AQ62" s="61">
        <v>126</v>
      </c>
      <c r="AR62" s="154">
        <v>1.8176572417772648E-2</v>
      </c>
      <c r="AS62" s="2" t="s">
        <v>3033</v>
      </c>
      <c r="AT62" s="180">
        <v>2864</v>
      </c>
      <c r="AU62" s="61">
        <v>113</v>
      </c>
      <c r="AV62" s="154">
        <v>0.30376344086021506</v>
      </c>
      <c r="AW62" s="2" t="s">
        <v>2977</v>
      </c>
      <c r="AX62" s="181">
        <v>2861</v>
      </c>
      <c r="AY62" s="61">
        <v>96</v>
      </c>
      <c r="AZ62" s="154">
        <v>0.43049327354260092</v>
      </c>
      <c r="BA62" s="153" t="s">
        <v>3034</v>
      </c>
      <c r="BB62" s="180">
        <v>2763</v>
      </c>
      <c r="BC62" s="61">
        <v>95</v>
      </c>
      <c r="BD62" s="154">
        <v>0.54913294797687862</v>
      </c>
      <c r="BE62" s="2" t="s">
        <v>2977</v>
      </c>
      <c r="BF62" s="180">
        <v>2860</v>
      </c>
      <c r="BG62" s="61">
        <v>46</v>
      </c>
      <c r="BH62" s="154">
        <v>0.22439024390243903</v>
      </c>
      <c r="BI62" s="2" t="s">
        <v>2909</v>
      </c>
      <c r="BJ62" s="2">
        <v>2038</v>
      </c>
      <c r="BK62" s="61">
        <v>44</v>
      </c>
      <c r="BL62" s="154">
        <v>1.7842660178426603E-2</v>
      </c>
    </row>
    <row r="63" spans="1:64" x14ac:dyDescent="0.25">
      <c r="A63" s="2" t="s">
        <v>771</v>
      </c>
      <c r="B63" s="2">
        <v>104</v>
      </c>
      <c r="C63" s="2" t="s">
        <v>1612</v>
      </c>
      <c r="D63" s="2" t="s">
        <v>1560</v>
      </c>
      <c r="E63" s="2" t="s">
        <v>1561</v>
      </c>
      <c r="F63" s="180">
        <v>2127</v>
      </c>
      <c r="G63" s="61">
        <v>661</v>
      </c>
      <c r="H63" s="154">
        <v>0.22552030023882633</v>
      </c>
      <c r="I63" s="2" t="s">
        <v>2814</v>
      </c>
      <c r="J63" s="180">
        <v>2148</v>
      </c>
      <c r="K63" s="61">
        <v>456</v>
      </c>
      <c r="L63" s="154">
        <v>7.4315514993481088E-2</v>
      </c>
      <c r="M63" s="2" t="s">
        <v>1561</v>
      </c>
      <c r="N63" s="180">
        <v>2118</v>
      </c>
      <c r="O63" s="61">
        <v>411</v>
      </c>
      <c r="P63" s="154">
        <v>0.12120318490120909</v>
      </c>
      <c r="Q63" s="2" t="s">
        <v>2781</v>
      </c>
      <c r="R63" s="180">
        <v>2169</v>
      </c>
      <c r="S63" s="61">
        <v>408</v>
      </c>
      <c r="T63" s="154">
        <v>6.1077844311377243E-2</v>
      </c>
      <c r="U63" s="2" t="s">
        <v>1561</v>
      </c>
      <c r="V63" s="180">
        <v>2111</v>
      </c>
      <c r="W63" s="61">
        <v>353</v>
      </c>
      <c r="X63" s="154">
        <v>0.5268656716417911</v>
      </c>
      <c r="Y63" s="2" t="s">
        <v>1561</v>
      </c>
      <c r="Z63" s="180">
        <v>2116</v>
      </c>
      <c r="AA63" s="61">
        <v>349</v>
      </c>
      <c r="AB63" s="154">
        <v>0.21503388786198399</v>
      </c>
      <c r="AC63" s="2" t="s">
        <v>1659</v>
      </c>
      <c r="AD63" s="180">
        <v>2301</v>
      </c>
      <c r="AE63" s="61">
        <v>308</v>
      </c>
      <c r="AF63" s="154">
        <v>3.1098546042003232E-2</v>
      </c>
      <c r="AG63" s="2" t="s">
        <v>2784</v>
      </c>
      <c r="AH63" s="2">
        <v>2124</v>
      </c>
      <c r="AI63" s="61">
        <v>292</v>
      </c>
      <c r="AJ63" s="154">
        <v>4.8121292023731048E-2</v>
      </c>
      <c r="AK63" s="2" t="s">
        <v>2883</v>
      </c>
      <c r="AL63" s="180">
        <v>1852</v>
      </c>
      <c r="AM63" s="61">
        <v>255</v>
      </c>
      <c r="AN63" s="154">
        <v>6.4687975646879753E-2</v>
      </c>
      <c r="AO63" s="2" t="s">
        <v>2886</v>
      </c>
      <c r="AP63" s="180">
        <v>1826</v>
      </c>
      <c r="AQ63" s="61">
        <v>233</v>
      </c>
      <c r="AR63" s="154">
        <v>7.0499243570347953E-2</v>
      </c>
      <c r="AS63" s="2" t="s">
        <v>1670</v>
      </c>
      <c r="AT63" s="180">
        <v>2125</v>
      </c>
      <c r="AU63" s="61">
        <v>233</v>
      </c>
      <c r="AV63" s="154">
        <v>7.5428941404985433E-2</v>
      </c>
      <c r="AW63" s="2" t="s">
        <v>1608</v>
      </c>
      <c r="AX63" s="181">
        <v>1841</v>
      </c>
      <c r="AY63" s="61">
        <v>217</v>
      </c>
      <c r="AZ63" s="154">
        <v>3.8016818500350387E-2</v>
      </c>
      <c r="BA63" s="153" t="s">
        <v>2815</v>
      </c>
      <c r="BB63" s="180">
        <v>2155</v>
      </c>
      <c r="BC63" s="61">
        <v>203</v>
      </c>
      <c r="BD63" s="154">
        <v>3.7488457987072947E-2</v>
      </c>
      <c r="BE63" s="2" t="s">
        <v>2883</v>
      </c>
      <c r="BF63" s="180">
        <v>1851</v>
      </c>
      <c r="BG63" s="61">
        <v>197</v>
      </c>
      <c r="BH63" s="154">
        <v>6.712095400340716E-2</v>
      </c>
      <c r="BI63" s="2" t="s">
        <v>2902</v>
      </c>
      <c r="BJ63" s="2">
        <v>1906</v>
      </c>
      <c r="BK63" s="61">
        <v>191</v>
      </c>
      <c r="BL63" s="154">
        <v>5.6492162082224191E-2</v>
      </c>
    </row>
    <row r="64" spans="1:64" x14ac:dyDescent="0.25">
      <c r="A64" s="2" t="s">
        <v>772</v>
      </c>
      <c r="B64" s="2">
        <v>3115</v>
      </c>
      <c r="C64" s="2" t="s">
        <v>1596</v>
      </c>
      <c r="D64" s="2" t="s">
        <v>1560</v>
      </c>
      <c r="E64" s="2" t="s">
        <v>1654</v>
      </c>
      <c r="F64" s="180">
        <v>1604</v>
      </c>
      <c r="G64" s="61">
        <v>2712</v>
      </c>
      <c r="H64" s="154">
        <v>0.64433357091945831</v>
      </c>
      <c r="I64" s="2" t="s">
        <v>1654</v>
      </c>
      <c r="J64" s="180">
        <v>1605</v>
      </c>
      <c r="K64" s="61">
        <v>2480</v>
      </c>
      <c r="L64" s="154">
        <v>0.71531583501586382</v>
      </c>
      <c r="M64" s="2" t="s">
        <v>2896</v>
      </c>
      <c r="N64" s="180">
        <v>1545</v>
      </c>
      <c r="O64" s="61">
        <v>1746</v>
      </c>
      <c r="P64" s="154">
        <v>0.60540915395284323</v>
      </c>
      <c r="Q64" s="2" t="s">
        <v>1654</v>
      </c>
      <c r="R64" s="180">
        <v>1610</v>
      </c>
      <c r="S64" s="61">
        <v>1725</v>
      </c>
      <c r="T64" s="154">
        <v>0.63512518409425622</v>
      </c>
      <c r="U64" s="2" t="s">
        <v>1654</v>
      </c>
      <c r="V64" s="180">
        <v>1603</v>
      </c>
      <c r="W64" s="61">
        <v>1478</v>
      </c>
      <c r="X64" s="154">
        <v>0.6351525569402664</v>
      </c>
      <c r="Y64" s="2" t="s">
        <v>1654</v>
      </c>
      <c r="Z64" s="180">
        <v>1602</v>
      </c>
      <c r="AA64" s="61">
        <v>1379</v>
      </c>
      <c r="AB64" s="154">
        <v>0.62881896944824445</v>
      </c>
      <c r="AC64" s="2" t="s">
        <v>1654</v>
      </c>
      <c r="AD64" s="180">
        <v>1606</v>
      </c>
      <c r="AE64" s="61">
        <v>1305</v>
      </c>
      <c r="AF64" s="154">
        <v>0.609528257823447</v>
      </c>
      <c r="AG64" s="2" t="s">
        <v>1654</v>
      </c>
      <c r="AH64" s="2">
        <v>1609</v>
      </c>
      <c r="AI64" s="61">
        <v>1236</v>
      </c>
      <c r="AJ64" s="154">
        <v>0.62424242424242427</v>
      </c>
      <c r="AK64" s="2" t="s">
        <v>1614</v>
      </c>
      <c r="AL64" s="180">
        <v>1752</v>
      </c>
      <c r="AM64" s="61">
        <v>1121</v>
      </c>
      <c r="AN64" s="154">
        <v>0.273681640625</v>
      </c>
      <c r="AO64" s="2" t="s">
        <v>2943</v>
      </c>
      <c r="AP64" s="180">
        <v>1501</v>
      </c>
      <c r="AQ64" s="61">
        <v>1001</v>
      </c>
      <c r="AR64" s="154">
        <v>0.544613710554951</v>
      </c>
      <c r="AS64" s="2" t="s">
        <v>2839</v>
      </c>
      <c r="AT64" s="180">
        <v>1420</v>
      </c>
      <c r="AU64" s="61">
        <v>970</v>
      </c>
      <c r="AV64" s="154">
        <v>0.2068230277185501</v>
      </c>
      <c r="AW64" s="2" t="s">
        <v>2836</v>
      </c>
      <c r="AX64" s="181">
        <v>1453</v>
      </c>
      <c r="AY64" s="61">
        <v>939</v>
      </c>
      <c r="AZ64" s="154">
        <v>0.2062829525483304</v>
      </c>
      <c r="BA64" s="153" t="s">
        <v>2852</v>
      </c>
      <c r="BB64" s="180">
        <v>1570</v>
      </c>
      <c r="BC64" s="61">
        <v>909</v>
      </c>
      <c r="BD64" s="154">
        <v>0.39625108979947687</v>
      </c>
      <c r="BE64" s="2" t="s">
        <v>2945</v>
      </c>
      <c r="BF64" s="180">
        <v>1520</v>
      </c>
      <c r="BG64" s="61">
        <v>821</v>
      </c>
      <c r="BH64" s="154">
        <v>0.60501105379513631</v>
      </c>
      <c r="BI64" s="2" t="s">
        <v>2944</v>
      </c>
      <c r="BJ64" s="2">
        <v>1527</v>
      </c>
      <c r="BK64" s="61">
        <v>760</v>
      </c>
      <c r="BL64" s="154">
        <v>0.55232558139534882</v>
      </c>
    </row>
    <row r="65" spans="1:64" x14ac:dyDescent="0.25">
      <c r="A65" s="2" t="s">
        <v>876</v>
      </c>
      <c r="B65" s="2">
        <v>138</v>
      </c>
      <c r="C65" s="2" t="s">
        <v>1524</v>
      </c>
      <c r="D65" s="2" t="s">
        <v>1553</v>
      </c>
      <c r="E65" s="2" t="s">
        <v>1712</v>
      </c>
      <c r="F65" s="180">
        <v>1801</v>
      </c>
      <c r="G65" s="61">
        <v>2037</v>
      </c>
      <c r="H65" s="154">
        <v>0.40130023640661938</v>
      </c>
      <c r="I65" s="2" t="s">
        <v>2815</v>
      </c>
      <c r="J65" s="180">
        <v>2155</v>
      </c>
      <c r="K65" s="61">
        <v>1084</v>
      </c>
      <c r="L65" s="154">
        <v>0.20018467220683286</v>
      </c>
      <c r="M65" s="2" t="s">
        <v>2904</v>
      </c>
      <c r="N65" s="180">
        <v>2180</v>
      </c>
      <c r="O65" s="61">
        <v>1039</v>
      </c>
      <c r="P65" s="154">
        <v>0.38254786450662737</v>
      </c>
      <c r="Q65" s="2" t="s">
        <v>2879</v>
      </c>
      <c r="R65" s="180">
        <v>1867</v>
      </c>
      <c r="S65" s="61">
        <v>911</v>
      </c>
      <c r="T65" s="154">
        <v>0.39267241379310347</v>
      </c>
      <c r="U65" s="2" t="s">
        <v>2875</v>
      </c>
      <c r="V65" s="180">
        <v>1887</v>
      </c>
      <c r="W65" s="61">
        <v>897</v>
      </c>
      <c r="X65" s="154">
        <v>0.37406171809841532</v>
      </c>
      <c r="Y65" s="2" t="s">
        <v>1686</v>
      </c>
      <c r="Z65" s="180">
        <v>1890</v>
      </c>
      <c r="AA65" s="61">
        <v>797</v>
      </c>
      <c r="AB65" s="154">
        <v>0.45464917284654877</v>
      </c>
      <c r="AC65" s="2" t="s">
        <v>2903</v>
      </c>
      <c r="AD65" s="180">
        <v>1880</v>
      </c>
      <c r="AE65" s="61">
        <v>642</v>
      </c>
      <c r="AF65" s="154">
        <v>0.23085221143473569</v>
      </c>
      <c r="AG65" s="2" t="s">
        <v>2877</v>
      </c>
      <c r="AH65" s="2">
        <v>1876</v>
      </c>
      <c r="AI65" s="61">
        <v>621</v>
      </c>
      <c r="AJ65" s="154">
        <v>0.17849956884162116</v>
      </c>
      <c r="AK65" s="2" t="s">
        <v>2978</v>
      </c>
      <c r="AL65" s="180">
        <v>1864</v>
      </c>
      <c r="AM65" s="61">
        <v>569</v>
      </c>
      <c r="AN65" s="154">
        <v>0.41351744186046513</v>
      </c>
      <c r="AO65" s="2" t="s">
        <v>2872</v>
      </c>
      <c r="AP65" s="180">
        <v>1803</v>
      </c>
      <c r="AQ65" s="61">
        <v>531</v>
      </c>
      <c r="AR65" s="154">
        <v>0.21585365853658536</v>
      </c>
      <c r="AS65" s="2" t="s">
        <v>2871</v>
      </c>
      <c r="AT65" s="180">
        <v>1821</v>
      </c>
      <c r="AU65" s="61">
        <v>509</v>
      </c>
      <c r="AV65" s="154">
        <v>0.16871063970831951</v>
      </c>
      <c r="AW65" s="2" t="s">
        <v>2901</v>
      </c>
      <c r="AX65" s="181">
        <v>2176</v>
      </c>
      <c r="AY65" s="61">
        <v>367</v>
      </c>
      <c r="AZ65" s="154">
        <v>0.13253882267966774</v>
      </c>
      <c r="BA65" s="153" t="s">
        <v>2814</v>
      </c>
      <c r="BB65" s="180">
        <v>2148</v>
      </c>
      <c r="BC65" s="61">
        <v>361</v>
      </c>
      <c r="BD65" s="154">
        <v>5.8833116036505866E-2</v>
      </c>
      <c r="BE65" s="2" t="s">
        <v>2881</v>
      </c>
      <c r="BF65" s="180">
        <v>1810</v>
      </c>
      <c r="BG65" s="61">
        <v>355</v>
      </c>
      <c r="BH65" s="154">
        <v>0.12548603746907033</v>
      </c>
      <c r="BI65" s="2" t="s">
        <v>2880</v>
      </c>
      <c r="BJ65" s="2">
        <v>1845</v>
      </c>
      <c r="BK65" s="61">
        <v>235</v>
      </c>
      <c r="BL65" s="154">
        <v>9.0523882896764246E-2</v>
      </c>
    </row>
    <row r="66" spans="1:64" x14ac:dyDescent="0.25">
      <c r="G66" s="35"/>
      <c r="H66" s="49"/>
      <c r="J66" s="20"/>
      <c r="K66" s="35"/>
      <c r="L66" s="49"/>
      <c r="O66" s="35"/>
      <c r="P66" s="49"/>
      <c r="S66" s="35"/>
      <c r="T66" s="49"/>
      <c r="W66" s="35"/>
      <c r="X66" s="49"/>
      <c r="AA66" s="35"/>
      <c r="AB66" s="49"/>
      <c r="AE66" s="35"/>
      <c r="AF66" s="49"/>
      <c r="AI66" s="35"/>
      <c r="AJ66" s="49"/>
      <c r="AL66" s="3"/>
      <c r="AM66" s="35"/>
      <c r="AN66" s="49"/>
      <c r="AO66" s="3"/>
      <c r="AP66" s="3"/>
      <c r="AQ66" s="35"/>
      <c r="AR66" s="49"/>
      <c r="AS66" s="3"/>
      <c r="AT66" s="20"/>
      <c r="AU66" s="35"/>
      <c r="AV66" s="49"/>
      <c r="AW66" s="20"/>
      <c r="AX66" s="3"/>
      <c r="AY66" s="35"/>
      <c r="AZ66" s="49"/>
      <c r="BB66" s="3"/>
      <c r="BC66" s="35"/>
      <c r="BD66" s="49"/>
      <c r="BG66" s="35"/>
      <c r="BH66" s="49"/>
      <c r="BK66" s="35"/>
      <c r="BL66" s="49"/>
    </row>
    <row r="67" spans="1:64" x14ac:dyDescent="0.25">
      <c r="B67" s="2"/>
      <c r="D67" s="2"/>
      <c r="E67" s="2"/>
      <c r="F67" s="2"/>
      <c r="G67" s="155"/>
      <c r="H67" s="154"/>
      <c r="I67" s="2"/>
      <c r="J67" s="2"/>
      <c r="K67" s="155"/>
      <c r="L67" s="154"/>
      <c r="M67" s="2"/>
      <c r="N67" s="2"/>
      <c r="O67" s="155"/>
      <c r="P67" s="154"/>
      <c r="Q67" s="2"/>
      <c r="R67" s="2"/>
      <c r="S67" s="155"/>
      <c r="T67" s="154"/>
      <c r="U67" s="2"/>
      <c r="V67" s="2"/>
      <c r="W67" s="155"/>
      <c r="X67" s="154"/>
      <c r="Y67" s="2"/>
      <c r="Z67" s="2"/>
      <c r="AA67" s="155"/>
      <c r="AB67" s="154"/>
      <c r="AC67" s="2"/>
      <c r="AD67" s="2"/>
      <c r="AE67" s="155"/>
      <c r="AF67" s="154"/>
      <c r="AG67" s="2"/>
      <c r="AH67" s="2"/>
      <c r="AI67" s="155"/>
      <c r="AJ67" s="154"/>
      <c r="AK67" s="2"/>
      <c r="AL67" s="2"/>
      <c r="AM67" s="155"/>
      <c r="AN67" s="154"/>
      <c r="AO67" s="2"/>
      <c r="AP67" s="2"/>
      <c r="AQ67" s="155"/>
      <c r="AR67" s="154"/>
      <c r="AS67" s="2"/>
      <c r="AT67" s="2"/>
      <c r="AU67" s="155"/>
      <c r="AV67" s="154"/>
      <c r="AW67" s="2"/>
      <c r="AX67" s="2"/>
      <c r="AY67" s="155"/>
      <c r="AZ67" s="154"/>
      <c r="BA67" s="2"/>
      <c r="BB67" s="2"/>
      <c r="BC67" s="155"/>
      <c r="BD67" s="154"/>
      <c r="BE67" s="2"/>
      <c r="BF67" s="2"/>
      <c r="BG67" s="155"/>
      <c r="BH67" s="154"/>
      <c r="BI67" s="2"/>
      <c r="BJ67" s="2"/>
      <c r="BK67" s="155"/>
      <c r="BL67" s="154"/>
    </row>
    <row r="68" spans="1:64" x14ac:dyDescent="0.25">
      <c r="A68" s="141" t="s">
        <v>2620</v>
      </c>
      <c r="B68" s="148"/>
      <c r="C68" s="149"/>
      <c r="D68" s="148"/>
      <c r="E68" s="3"/>
      <c r="G68" s="35"/>
      <c r="H68" s="3"/>
      <c r="I68" s="3"/>
      <c r="J68" s="20"/>
      <c r="K68" s="35"/>
      <c r="L68" s="3"/>
      <c r="O68" s="35"/>
      <c r="P68" s="20"/>
      <c r="S68" s="35"/>
      <c r="T68" s="3"/>
      <c r="W68" s="35"/>
      <c r="X68" s="3"/>
      <c r="AA68" s="35"/>
      <c r="AB68" s="20"/>
      <c r="AE68" s="35"/>
      <c r="AF68" s="3"/>
      <c r="AI68" s="35"/>
      <c r="AJ68" s="3"/>
      <c r="AL68" s="3"/>
      <c r="AM68" s="35"/>
      <c r="AN68" s="20"/>
      <c r="AO68" s="3"/>
      <c r="AP68" s="3"/>
      <c r="AQ68" s="35"/>
      <c r="AR68" s="3"/>
      <c r="AS68" s="3"/>
      <c r="AT68" s="20"/>
      <c r="AU68" s="35"/>
      <c r="AV68" s="3"/>
      <c r="AW68" s="20"/>
      <c r="AX68" s="3"/>
      <c r="AY68" s="35"/>
      <c r="AZ68" s="49"/>
      <c r="BB68" s="3"/>
      <c r="BC68" s="35"/>
      <c r="BD68" s="3"/>
      <c r="BG68" s="35"/>
      <c r="BH68" s="3"/>
      <c r="BK68" s="35"/>
      <c r="BL68" s="3"/>
    </row>
    <row r="69" spans="1:64" x14ac:dyDescent="0.25">
      <c r="G69" s="35"/>
      <c r="H69" s="49"/>
      <c r="K69" s="35"/>
      <c r="L69" s="49"/>
      <c r="O69" s="35"/>
      <c r="P69" s="49"/>
      <c r="S69" s="35"/>
      <c r="T69" s="49"/>
      <c r="W69" s="35"/>
      <c r="X69" s="49"/>
      <c r="AA69" s="35"/>
      <c r="AB69" s="49"/>
      <c r="AE69" s="35"/>
      <c r="AF69" s="49"/>
      <c r="AI69" s="35"/>
      <c r="AJ69" s="49"/>
      <c r="AL69" s="3"/>
      <c r="AM69" s="35"/>
      <c r="AN69" s="49"/>
      <c r="AO69" s="3"/>
      <c r="AP69" s="3"/>
      <c r="AQ69" s="35"/>
      <c r="AR69" s="49"/>
      <c r="AS69" s="3"/>
      <c r="AT69" s="20"/>
      <c r="AU69" s="35"/>
      <c r="AV69" s="49"/>
      <c r="AW69" s="20"/>
      <c r="AX69" s="3"/>
      <c r="AY69" s="35"/>
      <c r="AZ69" s="49"/>
      <c r="BC69" s="35"/>
      <c r="BD69" s="49"/>
      <c r="BG69" s="35"/>
      <c r="BH69" s="49"/>
      <c r="BK69" s="35"/>
      <c r="BL69" s="49"/>
    </row>
    <row r="70" spans="1:64" x14ac:dyDescent="0.25">
      <c r="G70" s="35"/>
      <c r="H70" s="49"/>
      <c r="K70" s="35"/>
      <c r="L70" s="49"/>
      <c r="O70" s="35"/>
      <c r="P70" s="49"/>
      <c r="S70" s="35"/>
      <c r="T70" s="49"/>
      <c r="W70" s="35"/>
      <c r="X70" s="49"/>
      <c r="AA70" s="35"/>
      <c r="AB70" s="49"/>
      <c r="AE70" s="35"/>
      <c r="AF70" s="49"/>
      <c r="AI70" s="35"/>
      <c r="AJ70" s="49"/>
      <c r="AL70" s="3"/>
      <c r="AM70" s="35"/>
      <c r="AN70" s="49"/>
      <c r="AO70" s="3"/>
      <c r="AP70" s="3"/>
      <c r="AQ70" s="35"/>
      <c r="AR70" s="49"/>
      <c r="AS70" s="3"/>
      <c r="AT70" s="20"/>
      <c r="AU70" s="35"/>
      <c r="AV70" s="49"/>
      <c r="AW70" s="20"/>
      <c r="AX70" s="3"/>
      <c r="AY70" s="35"/>
      <c r="AZ70" s="49"/>
      <c r="BC70" s="35"/>
      <c r="BD70" s="49"/>
      <c r="BG70" s="35"/>
      <c r="BH70" s="49"/>
      <c r="BK70" s="35"/>
      <c r="BL70" s="49"/>
    </row>
    <row r="71" spans="1:64" x14ac:dyDescent="0.25">
      <c r="G71" s="35"/>
      <c r="H71" s="49"/>
      <c r="K71" s="35"/>
      <c r="L71" s="49"/>
      <c r="O71" s="35"/>
      <c r="P71" s="49"/>
      <c r="S71" s="35"/>
      <c r="T71" s="49"/>
      <c r="W71" s="35"/>
      <c r="X71" s="49"/>
      <c r="AA71" s="35"/>
      <c r="AB71" s="49"/>
      <c r="AE71" s="35"/>
      <c r="AF71" s="49"/>
      <c r="AI71" s="35"/>
      <c r="AJ71" s="49"/>
      <c r="AL71" s="3"/>
      <c r="AM71" s="35"/>
      <c r="AN71" s="49"/>
      <c r="AO71" s="3"/>
      <c r="AP71" s="3"/>
      <c r="AQ71" s="35"/>
      <c r="AR71" s="49"/>
      <c r="AS71" s="3"/>
      <c r="AT71" s="20"/>
      <c r="AU71" s="35"/>
      <c r="AV71" s="49"/>
      <c r="AW71" s="20"/>
      <c r="AX71" s="3"/>
      <c r="AY71" s="35"/>
      <c r="AZ71" s="49"/>
      <c r="BC71" s="35"/>
      <c r="BD71" s="49"/>
      <c r="BG71" s="35"/>
      <c r="BH71" s="49"/>
      <c r="BK71" s="35"/>
      <c r="BL71" s="49"/>
    </row>
    <row r="72" spans="1:64" x14ac:dyDescent="0.25">
      <c r="G72" s="35"/>
      <c r="H72" s="49"/>
      <c r="K72" s="35"/>
      <c r="L72" s="49"/>
      <c r="O72" s="35"/>
      <c r="P72" s="49"/>
      <c r="S72" s="35"/>
      <c r="T72" s="49"/>
      <c r="W72" s="35"/>
      <c r="X72" s="49"/>
      <c r="AA72" s="35"/>
      <c r="AB72" s="49"/>
      <c r="AE72" s="35"/>
      <c r="AF72" s="49"/>
      <c r="AI72" s="35"/>
      <c r="AJ72" s="49"/>
      <c r="AL72" s="3"/>
      <c r="AM72" s="35"/>
      <c r="AN72" s="49"/>
      <c r="AO72" s="3"/>
      <c r="AP72" s="3"/>
      <c r="AQ72" s="35"/>
      <c r="AR72" s="49"/>
      <c r="AS72" s="3"/>
      <c r="AT72" s="20"/>
      <c r="AU72" s="35"/>
      <c r="AV72" s="49"/>
      <c r="AW72" s="20"/>
      <c r="AX72" s="3"/>
      <c r="AY72" s="35"/>
      <c r="AZ72" s="49"/>
      <c r="BC72" s="35"/>
      <c r="BD72" s="49"/>
      <c r="BG72" s="35"/>
      <c r="BH72" s="49"/>
      <c r="BK72" s="35"/>
      <c r="BL72" s="49"/>
    </row>
    <row r="73" spans="1:64" x14ac:dyDescent="0.25">
      <c r="G73" s="35"/>
      <c r="H73" s="49"/>
      <c r="K73" s="35"/>
      <c r="L73" s="49"/>
      <c r="O73" s="35"/>
      <c r="P73" s="49"/>
      <c r="S73" s="35"/>
      <c r="T73" s="49"/>
      <c r="W73" s="35"/>
      <c r="X73" s="49"/>
      <c r="AA73" s="35"/>
      <c r="AB73" s="49"/>
      <c r="AE73" s="35"/>
      <c r="AF73" s="49"/>
      <c r="AI73" s="35"/>
      <c r="AJ73" s="49"/>
      <c r="AL73" s="3"/>
      <c r="AM73" s="35"/>
      <c r="AN73" s="49"/>
      <c r="AO73" s="3"/>
      <c r="AP73" s="3"/>
      <c r="AQ73" s="35"/>
      <c r="AR73" s="49"/>
      <c r="AS73" s="3"/>
      <c r="AT73" s="20"/>
      <c r="AU73" s="35"/>
      <c r="AV73" s="49"/>
      <c r="AW73" s="20"/>
      <c r="AX73" s="3"/>
      <c r="AY73" s="35"/>
      <c r="AZ73" s="49"/>
      <c r="BC73" s="35"/>
      <c r="BD73" s="49"/>
      <c r="BG73" s="35"/>
      <c r="BH73" s="49"/>
      <c r="BK73" s="35"/>
      <c r="BL73" s="49"/>
    </row>
    <row r="74" spans="1:64" x14ac:dyDescent="0.25">
      <c r="G74" s="35"/>
      <c r="H74" s="49"/>
      <c r="K74" s="35"/>
      <c r="L74" s="49"/>
      <c r="O74" s="35"/>
      <c r="P74" s="49"/>
      <c r="S74" s="35"/>
      <c r="T74" s="49"/>
      <c r="W74" s="35"/>
      <c r="X74" s="49"/>
      <c r="AA74" s="35"/>
      <c r="AB74" s="49"/>
      <c r="AE74" s="35"/>
      <c r="AF74" s="49"/>
      <c r="AI74" s="35"/>
      <c r="AJ74" s="49"/>
      <c r="AL74" s="3"/>
      <c r="AM74" s="35"/>
      <c r="AN74" s="49"/>
      <c r="AO74" s="3"/>
      <c r="AP74" s="3"/>
      <c r="AQ74" s="35"/>
      <c r="AR74" s="49"/>
      <c r="AS74" s="3"/>
      <c r="AT74" s="20"/>
      <c r="AU74" s="35"/>
      <c r="AV74" s="49"/>
      <c r="AW74" s="20"/>
      <c r="AX74" s="3"/>
      <c r="AY74" s="35"/>
      <c r="AZ74" s="49"/>
      <c r="BC74" s="35"/>
      <c r="BD74" s="49"/>
      <c r="BG74" s="35"/>
      <c r="BH74" s="49"/>
      <c r="BK74" s="35"/>
      <c r="BL74" s="49"/>
    </row>
    <row r="75" spans="1:64" x14ac:dyDescent="0.25">
      <c r="G75" s="35"/>
      <c r="H75" s="49"/>
      <c r="K75" s="35"/>
      <c r="L75" s="49"/>
      <c r="O75" s="35"/>
      <c r="P75" s="49"/>
      <c r="S75" s="35"/>
      <c r="T75" s="49"/>
      <c r="W75" s="35"/>
      <c r="X75" s="49"/>
      <c r="AA75" s="35"/>
      <c r="AB75" s="49"/>
      <c r="AE75" s="35"/>
      <c r="AF75" s="49"/>
      <c r="AI75" s="35"/>
      <c r="AJ75" s="49"/>
      <c r="AL75" s="3"/>
      <c r="AM75" s="35"/>
      <c r="AN75" s="49"/>
      <c r="AO75" s="3"/>
      <c r="AP75" s="3"/>
      <c r="AQ75" s="35"/>
      <c r="AR75" s="49"/>
      <c r="AS75" s="3"/>
      <c r="AT75" s="20"/>
      <c r="AU75" s="35"/>
      <c r="AV75" s="49"/>
      <c r="AW75" s="20"/>
      <c r="AX75" s="3"/>
      <c r="AY75" s="35"/>
      <c r="AZ75" s="49"/>
      <c r="BC75" s="35"/>
      <c r="BD75" s="49"/>
      <c r="BG75" s="35"/>
      <c r="BH75" s="49"/>
      <c r="BK75" s="35"/>
      <c r="BL75" s="49"/>
    </row>
    <row r="76" spans="1:64" x14ac:dyDescent="0.25">
      <c r="G76" s="35"/>
      <c r="H76" s="49"/>
      <c r="K76" s="35"/>
      <c r="L76" s="49"/>
      <c r="O76" s="35"/>
      <c r="P76" s="49"/>
      <c r="S76" s="35"/>
      <c r="T76" s="49"/>
      <c r="W76" s="35"/>
      <c r="X76" s="49"/>
      <c r="AA76" s="35"/>
      <c r="AB76" s="49"/>
      <c r="AE76" s="35"/>
      <c r="AF76" s="49"/>
      <c r="AI76" s="35"/>
      <c r="AJ76" s="49"/>
      <c r="AL76" s="3"/>
      <c r="AM76" s="35"/>
      <c r="AN76" s="49"/>
      <c r="AO76" s="3"/>
      <c r="AP76" s="3"/>
      <c r="AQ76" s="35"/>
      <c r="AR76" s="49"/>
      <c r="AS76" s="3"/>
      <c r="AT76" s="20"/>
      <c r="AU76" s="35"/>
      <c r="AV76" s="49"/>
      <c r="AW76" s="20"/>
      <c r="AX76" s="3"/>
      <c r="AY76" s="35"/>
      <c r="AZ76" s="49"/>
      <c r="BC76" s="35"/>
      <c r="BD76" s="49"/>
      <c r="BG76" s="35"/>
      <c r="BH76" s="49"/>
      <c r="BK76" s="35"/>
      <c r="BL76" s="49"/>
    </row>
    <row r="77" spans="1:64" x14ac:dyDescent="0.25">
      <c r="G77" s="35"/>
      <c r="H77" s="49"/>
      <c r="K77" s="35"/>
      <c r="L77" s="49"/>
      <c r="O77" s="35"/>
      <c r="P77" s="49"/>
      <c r="S77" s="35"/>
      <c r="T77" s="49"/>
      <c r="W77" s="35"/>
      <c r="X77" s="49"/>
      <c r="AA77" s="35"/>
      <c r="AB77" s="49"/>
      <c r="AE77" s="35"/>
      <c r="AF77" s="49"/>
      <c r="AI77" s="35"/>
      <c r="AJ77" s="49"/>
      <c r="AL77" s="3"/>
      <c r="AM77" s="35"/>
      <c r="AN77" s="49"/>
      <c r="AO77" s="3"/>
      <c r="AP77" s="3"/>
      <c r="AQ77" s="35"/>
      <c r="AR77" s="49"/>
      <c r="AS77" s="3"/>
      <c r="AT77" s="20"/>
      <c r="AU77" s="35"/>
      <c r="AV77" s="49"/>
      <c r="AW77" s="20"/>
      <c r="AX77" s="3"/>
      <c r="AY77" s="35"/>
      <c r="AZ77" s="49"/>
      <c r="BC77" s="35"/>
      <c r="BD77" s="49"/>
      <c r="BG77" s="35"/>
      <c r="BH77" s="49"/>
      <c r="BK77" s="35"/>
      <c r="BL77" s="49"/>
    </row>
    <row r="78" spans="1:64" x14ac:dyDescent="0.25">
      <c r="G78" s="35"/>
      <c r="H78" s="49"/>
      <c r="K78" s="35"/>
      <c r="L78" s="49"/>
      <c r="O78" s="35"/>
      <c r="P78" s="49"/>
      <c r="S78" s="35"/>
      <c r="T78" s="49"/>
      <c r="W78" s="35"/>
      <c r="X78" s="49"/>
      <c r="AA78" s="35"/>
      <c r="AB78" s="49"/>
      <c r="AE78" s="35"/>
      <c r="AF78" s="49"/>
      <c r="AI78" s="35"/>
      <c r="AJ78" s="49"/>
      <c r="AL78" s="3"/>
      <c r="AM78" s="35"/>
      <c r="AN78" s="49"/>
      <c r="AO78" s="3"/>
      <c r="AP78" s="3"/>
      <c r="AQ78" s="35"/>
      <c r="AR78" s="49"/>
      <c r="AS78" s="3"/>
      <c r="AT78" s="20"/>
      <c r="AU78" s="35"/>
      <c r="AV78" s="49"/>
      <c r="AW78" s="20"/>
      <c r="AX78" s="3"/>
      <c r="AY78" s="35"/>
      <c r="AZ78" s="49"/>
      <c r="BC78" s="35"/>
      <c r="BD78" s="49"/>
      <c r="BG78" s="35"/>
      <c r="BH78" s="49"/>
      <c r="BK78" s="35"/>
      <c r="BL78" s="49"/>
    </row>
    <row r="79" spans="1:64" x14ac:dyDescent="0.25">
      <c r="G79" s="35"/>
      <c r="H79" s="49"/>
      <c r="K79" s="35"/>
      <c r="L79" s="49"/>
      <c r="O79" s="35"/>
      <c r="P79" s="49"/>
      <c r="S79" s="35"/>
      <c r="T79" s="49"/>
      <c r="W79" s="35"/>
      <c r="X79" s="49"/>
      <c r="AA79" s="35"/>
      <c r="AB79" s="49"/>
      <c r="AE79" s="35"/>
      <c r="AF79" s="49"/>
      <c r="AI79" s="35"/>
      <c r="AJ79" s="49"/>
      <c r="AL79" s="3"/>
      <c r="AM79" s="35"/>
      <c r="AN79" s="49"/>
      <c r="AO79" s="3"/>
      <c r="AP79" s="3"/>
      <c r="AQ79" s="35"/>
      <c r="AR79" s="49"/>
      <c r="AS79" s="3"/>
      <c r="AT79" s="20"/>
      <c r="AU79" s="35"/>
      <c r="AV79" s="49"/>
      <c r="AW79" s="20"/>
      <c r="AX79" s="3"/>
      <c r="AY79" s="35"/>
      <c r="AZ79" s="49"/>
      <c r="BC79" s="35"/>
      <c r="BD79" s="49"/>
      <c r="BG79" s="35"/>
      <c r="BH79" s="49"/>
      <c r="BK79" s="35"/>
      <c r="BL79" s="49"/>
    </row>
    <row r="80" spans="1:64" x14ac:dyDescent="0.25">
      <c r="G80" s="35"/>
      <c r="H80" s="49"/>
      <c r="K80" s="35"/>
      <c r="L80" s="49"/>
      <c r="O80" s="35"/>
      <c r="P80" s="49"/>
      <c r="S80" s="35"/>
      <c r="T80" s="49"/>
      <c r="W80" s="35"/>
      <c r="X80" s="49"/>
      <c r="AA80" s="35"/>
      <c r="AB80" s="49"/>
      <c r="AE80" s="35"/>
      <c r="AF80" s="49"/>
      <c r="AI80" s="35"/>
      <c r="AJ80" s="49"/>
      <c r="AL80" s="3"/>
      <c r="AM80" s="35"/>
      <c r="AN80" s="49"/>
      <c r="AO80" s="3"/>
      <c r="AP80" s="3"/>
      <c r="AQ80" s="35"/>
      <c r="AR80" s="49"/>
      <c r="AS80" s="3"/>
      <c r="AT80" s="20"/>
      <c r="AU80" s="35"/>
      <c r="AV80" s="49"/>
      <c r="AW80" s="20"/>
      <c r="AX80" s="3"/>
      <c r="AY80" s="35"/>
      <c r="AZ80" s="49"/>
      <c r="BC80" s="35"/>
      <c r="BD80" s="49"/>
      <c r="BG80" s="35"/>
      <c r="BH80" s="49"/>
      <c r="BK80" s="35"/>
      <c r="BL80" s="49"/>
    </row>
    <row r="81" spans="7:64" x14ac:dyDescent="0.25">
      <c r="G81" s="35"/>
      <c r="H81" s="49"/>
      <c r="K81" s="35"/>
      <c r="L81" s="49"/>
      <c r="O81" s="35"/>
      <c r="P81" s="49"/>
      <c r="S81" s="35"/>
      <c r="T81" s="49"/>
      <c r="W81" s="35"/>
      <c r="X81" s="49"/>
      <c r="AA81" s="35"/>
      <c r="AB81" s="49"/>
      <c r="AE81" s="35"/>
      <c r="AF81" s="49"/>
      <c r="AI81" s="35"/>
      <c r="AJ81" s="49"/>
      <c r="AL81" s="3"/>
      <c r="AM81" s="35"/>
      <c r="AN81" s="49"/>
      <c r="AO81" s="3"/>
      <c r="AP81" s="3"/>
      <c r="AQ81" s="35"/>
      <c r="AR81" s="49"/>
      <c r="AS81" s="3"/>
      <c r="AT81" s="20"/>
      <c r="AU81" s="35"/>
      <c r="AV81" s="49"/>
      <c r="AW81" s="20"/>
      <c r="AX81" s="3"/>
      <c r="AY81" s="35"/>
      <c r="AZ81" s="49"/>
      <c r="BC81" s="35"/>
      <c r="BD81" s="49"/>
      <c r="BG81" s="35"/>
      <c r="BH81" s="49"/>
      <c r="BK81" s="35"/>
      <c r="BL81" s="49"/>
    </row>
    <row r="82" spans="7:64" x14ac:dyDescent="0.25">
      <c r="G82" s="35"/>
      <c r="H82" s="49"/>
      <c r="K82" s="35"/>
      <c r="L82" s="49"/>
      <c r="O82" s="35"/>
      <c r="P82" s="49"/>
      <c r="S82" s="35"/>
      <c r="T82" s="49"/>
      <c r="W82" s="35"/>
      <c r="X82" s="49"/>
      <c r="AA82" s="35"/>
      <c r="AB82" s="49"/>
      <c r="AE82" s="35"/>
      <c r="AF82" s="49"/>
      <c r="AI82" s="35"/>
      <c r="AJ82" s="49"/>
      <c r="AL82" s="3"/>
      <c r="AM82" s="35"/>
      <c r="AN82" s="49"/>
      <c r="AO82" s="3"/>
      <c r="AP82" s="3"/>
      <c r="AQ82" s="35"/>
      <c r="AR82" s="49"/>
      <c r="AS82" s="3"/>
      <c r="AT82" s="20"/>
      <c r="AU82" s="35"/>
      <c r="AV82" s="49"/>
      <c r="AW82" s="20"/>
      <c r="AX82" s="3"/>
      <c r="AY82" s="35"/>
      <c r="AZ82" s="49"/>
      <c r="BC82" s="35"/>
      <c r="BD82" s="49"/>
      <c r="BG82" s="35"/>
      <c r="BH82" s="49"/>
      <c r="BK82" s="35"/>
      <c r="BL82" s="49"/>
    </row>
    <row r="83" spans="7:64" x14ac:dyDescent="0.25">
      <c r="G83" s="35"/>
      <c r="H83" s="49"/>
      <c r="K83" s="35"/>
      <c r="L83" s="49"/>
      <c r="O83" s="35"/>
      <c r="P83" s="49"/>
      <c r="S83" s="35"/>
      <c r="T83" s="49"/>
      <c r="W83" s="35"/>
      <c r="X83" s="49"/>
      <c r="AA83" s="35"/>
      <c r="AB83" s="49"/>
      <c r="AE83" s="35"/>
      <c r="AF83" s="49"/>
      <c r="AI83" s="35"/>
      <c r="AJ83" s="49"/>
      <c r="AL83" s="3"/>
      <c r="AM83" s="35"/>
      <c r="AN83" s="49"/>
      <c r="AO83" s="3"/>
      <c r="AP83" s="3"/>
      <c r="AQ83" s="35"/>
      <c r="AR83" s="49"/>
      <c r="AS83" s="3"/>
      <c r="AT83" s="20"/>
      <c r="AU83" s="35"/>
      <c r="AV83" s="49"/>
      <c r="AW83" s="20"/>
      <c r="AX83" s="3"/>
      <c r="AY83" s="35"/>
      <c r="AZ83" s="49"/>
      <c r="BC83" s="35"/>
      <c r="BD83" s="49"/>
      <c r="BG83" s="35"/>
      <c r="BH83" s="49"/>
      <c r="BK83" s="35"/>
      <c r="BL83" s="49"/>
    </row>
    <row r="84" spans="7:64" x14ac:dyDescent="0.25">
      <c r="G84" s="35"/>
      <c r="H84" s="49"/>
      <c r="K84" s="35"/>
      <c r="L84" s="49"/>
      <c r="O84" s="35"/>
      <c r="P84" s="49"/>
      <c r="S84" s="35"/>
      <c r="T84" s="49"/>
      <c r="W84" s="35"/>
      <c r="X84" s="49"/>
      <c r="AA84" s="35"/>
      <c r="AB84" s="49"/>
      <c r="AE84" s="35"/>
      <c r="AF84" s="49"/>
      <c r="AI84" s="35"/>
      <c r="AJ84" s="49"/>
      <c r="AL84" s="3"/>
      <c r="AM84" s="35"/>
      <c r="AN84" s="49"/>
      <c r="AO84" s="3"/>
      <c r="AP84" s="3"/>
      <c r="AQ84" s="35"/>
      <c r="AR84" s="49"/>
      <c r="AS84" s="3"/>
      <c r="AT84" s="20"/>
      <c r="AU84" s="35"/>
      <c r="AV84" s="49"/>
      <c r="AW84" s="20"/>
      <c r="AX84" s="3"/>
      <c r="AY84" s="35"/>
      <c r="AZ84" s="49"/>
      <c r="BC84" s="35"/>
      <c r="BD84" s="49"/>
      <c r="BG84" s="35"/>
      <c r="BH84" s="49"/>
      <c r="BK84" s="35"/>
      <c r="BL84" s="49"/>
    </row>
    <row r="85" spans="7:64" x14ac:dyDescent="0.25">
      <c r="G85" s="35"/>
      <c r="H85" s="49"/>
      <c r="K85" s="35"/>
      <c r="L85" s="49"/>
      <c r="O85" s="35"/>
      <c r="P85" s="49"/>
      <c r="S85" s="35"/>
      <c r="T85" s="49"/>
      <c r="W85" s="35"/>
      <c r="X85" s="49"/>
      <c r="AA85" s="35"/>
      <c r="AB85" s="49"/>
      <c r="AE85" s="35"/>
      <c r="AF85" s="49"/>
      <c r="AI85" s="35"/>
      <c r="AJ85" s="49"/>
      <c r="AL85" s="3"/>
      <c r="AM85" s="35"/>
      <c r="AN85" s="49"/>
      <c r="AO85" s="3"/>
      <c r="AP85" s="3"/>
      <c r="AQ85" s="35"/>
      <c r="AR85" s="49"/>
      <c r="AS85" s="3"/>
      <c r="AT85" s="20"/>
      <c r="AU85" s="35"/>
      <c r="AV85" s="49"/>
      <c r="AW85" s="20"/>
      <c r="AX85" s="3"/>
      <c r="AY85" s="35"/>
      <c r="AZ85" s="49"/>
      <c r="BC85" s="35"/>
      <c r="BD85" s="49"/>
      <c r="BG85" s="35"/>
      <c r="BH85" s="49"/>
      <c r="BK85" s="35"/>
      <c r="BL85" s="49"/>
    </row>
    <row r="86" spans="7:64" x14ac:dyDescent="0.25">
      <c r="G86" s="35"/>
      <c r="H86" s="49"/>
      <c r="K86" s="35"/>
      <c r="L86" s="49"/>
      <c r="O86" s="35"/>
      <c r="P86" s="49"/>
      <c r="S86" s="35"/>
      <c r="T86" s="49"/>
      <c r="W86" s="35"/>
      <c r="X86" s="49"/>
      <c r="AA86" s="35"/>
      <c r="AB86" s="49"/>
      <c r="AE86" s="35"/>
      <c r="AF86" s="49"/>
      <c r="AI86" s="35"/>
      <c r="AJ86" s="49"/>
      <c r="AL86" s="3"/>
      <c r="AM86" s="35"/>
      <c r="AN86" s="49"/>
      <c r="AO86" s="3"/>
      <c r="AP86" s="3"/>
      <c r="AQ86" s="35"/>
      <c r="AR86" s="49"/>
      <c r="AS86" s="3"/>
      <c r="AT86" s="20"/>
      <c r="AU86" s="35"/>
      <c r="AV86" s="49"/>
      <c r="AW86" s="20"/>
      <c r="AX86" s="3"/>
      <c r="AY86" s="35"/>
      <c r="AZ86" s="49"/>
      <c r="BC86" s="35"/>
      <c r="BD86" s="49"/>
      <c r="BG86" s="35"/>
      <c r="BH86" s="49"/>
      <c r="BK86" s="35"/>
      <c r="BL86" s="49"/>
    </row>
    <row r="87" spans="7:64" x14ac:dyDescent="0.25">
      <c r="G87" s="35"/>
      <c r="H87" s="49"/>
      <c r="K87" s="35"/>
      <c r="L87" s="49"/>
      <c r="O87" s="35"/>
      <c r="P87" s="49"/>
      <c r="S87" s="35"/>
      <c r="T87" s="49"/>
      <c r="W87" s="35"/>
      <c r="X87" s="49"/>
      <c r="AA87" s="35"/>
      <c r="AB87" s="49"/>
      <c r="AE87" s="35"/>
      <c r="AF87" s="49"/>
      <c r="AI87" s="35"/>
      <c r="AJ87" s="49"/>
      <c r="AL87" s="3"/>
      <c r="AM87" s="35"/>
      <c r="AN87" s="49"/>
      <c r="AO87" s="3"/>
      <c r="AP87" s="3"/>
      <c r="AQ87" s="35"/>
      <c r="AR87" s="49"/>
      <c r="AS87" s="3"/>
      <c r="AT87" s="20"/>
      <c r="AU87" s="35"/>
      <c r="AV87" s="49"/>
      <c r="AW87" s="20"/>
      <c r="AX87" s="3"/>
      <c r="AY87" s="35"/>
      <c r="AZ87" s="49"/>
      <c r="BC87" s="35"/>
      <c r="BD87" s="49"/>
      <c r="BG87" s="35"/>
      <c r="BH87" s="49"/>
      <c r="BK87" s="35"/>
      <c r="BL87" s="49"/>
    </row>
    <row r="88" spans="7:64" x14ac:dyDescent="0.25">
      <c r="G88" s="35"/>
      <c r="H88" s="49"/>
      <c r="K88" s="35"/>
      <c r="L88" s="49"/>
      <c r="O88" s="35"/>
      <c r="P88" s="49"/>
      <c r="S88" s="35"/>
      <c r="T88" s="49"/>
      <c r="W88" s="35"/>
      <c r="X88" s="49"/>
      <c r="AA88" s="35"/>
      <c r="AB88" s="49"/>
      <c r="AE88" s="35"/>
      <c r="AF88" s="49"/>
      <c r="AI88" s="35"/>
      <c r="AJ88" s="49"/>
      <c r="AL88" s="3"/>
      <c r="AM88" s="35"/>
      <c r="AN88" s="49"/>
      <c r="AO88" s="3"/>
      <c r="AP88" s="3"/>
      <c r="AQ88" s="35"/>
      <c r="AR88" s="49"/>
      <c r="AS88" s="3"/>
      <c r="AT88" s="20"/>
      <c r="AU88" s="35"/>
      <c r="AV88" s="49"/>
      <c r="AW88" s="20"/>
      <c r="AX88" s="3"/>
      <c r="AY88" s="35"/>
      <c r="AZ88" s="49"/>
      <c r="BC88" s="35"/>
      <c r="BD88" s="49"/>
      <c r="BG88" s="35"/>
      <c r="BH88" s="49"/>
      <c r="BK88" s="35"/>
      <c r="BL88" s="49"/>
    </row>
    <row r="89" spans="7:64" x14ac:dyDescent="0.25">
      <c r="G89" s="35"/>
      <c r="H89" s="49"/>
      <c r="K89" s="35"/>
      <c r="L89" s="49"/>
      <c r="O89" s="35"/>
      <c r="P89" s="49"/>
      <c r="S89" s="35"/>
      <c r="T89" s="49"/>
      <c r="W89" s="35"/>
      <c r="X89" s="49"/>
      <c r="AA89" s="35"/>
      <c r="AB89" s="49"/>
      <c r="AE89" s="35"/>
      <c r="AF89" s="49"/>
      <c r="AI89" s="35"/>
      <c r="AJ89" s="49"/>
      <c r="AL89" s="3"/>
      <c r="AM89" s="35"/>
      <c r="AN89" s="49"/>
      <c r="AO89" s="3"/>
      <c r="AP89" s="3"/>
      <c r="AQ89" s="35"/>
      <c r="AR89" s="49"/>
      <c r="AS89" s="3"/>
      <c r="AT89" s="20"/>
      <c r="AU89" s="35"/>
      <c r="AV89" s="49"/>
      <c r="AW89" s="20"/>
      <c r="AX89" s="3"/>
      <c r="AY89" s="35"/>
      <c r="AZ89" s="49"/>
      <c r="BC89" s="35"/>
      <c r="BD89" s="49"/>
      <c r="BG89" s="35"/>
      <c r="BH89" s="49"/>
      <c r="BK89" s="35"/>
      <c r="BL89" s="49"/>
    </row>
    <row r="90" spans="7:64" x14ac:dyDescent="0.25">
      <c r="G90" s="35"/>
      <c r="H90" s="49"/>
      <c r="K90" s="35"/>
      <c r="L90" s="49"/>
      <c r="O90" s="35"/>
      <c r="P90" s="49"/>
      <c r="S90" s="35"/>
      <c r="T90" s="49"/>
      <c r="W90" s="35"/>
      <c r="X90" s="49"/>
      <c r="AA90" s="35"/>
      <c r="AB90" s="49"/>
      <c r="AE90" s="35"/>
      <c r="AF90" s="49"/>
      <c r="AI90" s="35"/>
      <c r="AJ90" s="49"/>
      <c r="AL90" s="3"/>
      <c r="AM90" s="35"/>
      <c r="AN90" s="49"/>
      <c r="AO90" s="3"/>
      <c r="AP90" s="3"/>
      <c r="AQ90" s="35"/>
      <c r="AR90" s="49"/>
      <c r="AS90" s="3"/>
      <c r="AT90" s="20"/>
      <c r="AU90" s="35"/>
      <c r="AV90" s="49"/>
      <c r="AW90" s="20"/>
      <c r="AX90" s="3"/>
      <c r="AY90" s="35"/>
      <c r="AZ90" s="49"/>
      <c r="BC90" s="35"/>
      <c r="BD90" s="49"/>
      <c r="BG90" s="35"/>
      <c r="BH90" s="49"/>
      <c r="BK90" s="35"/>
      <c r="BL90" s="49"/>
    </row>
    <row r="91" spans="7:64" x14ac:dyDescent="0.25">
      <c r="G91" s="35"/>
      <c r="H91" s="49"/>
      <c r="K91" s="35"/>
      <c r="L91" s="49"/>
      <c r="O91" s="35"/>
      <c r="P91" s="49"/>
      <c r="S91" s="35"/>
      <c r="T91" s="49"/>
      <c r="W91" s="35"/>
      <c r="X91" s="49"/>
      <c r="AA91" s="35"/>
      <c r="AB91" s="49"/>
      <c r="AE91" s="35"/>
      <c r="AF91" s="49"/>
      <c r="AI91" s="35"/>
      <c r="AJ91" s="49"/>
      <c r="AL91" s="3"/>
      <c r="AM91" s="35"/>
      <c r="AN91" s="49"/>
      <c r="AO91" s="3"/>
      <c r="AP91" s="3"/>
      <c r="AQ91" s="35"/>
      <c r="AR91" s="49"/>
      <c r="AS91" s="3"/>
      <c r="AT91" s="20"/>
      <c r="AU91" s="35"/>
      <c r="AV91" s="49"/>
      <c r="AW91" s="20"/>
      <c r="AX91" s="3"/>
      <c r="AY91" s="35"/>
      <c r="AZ91" s="49"/>
      <c r="BC91" s="35"/>
      <c r="BD91" s="49"/>
      <c r="BG91" s="35"/>
      <c r="BH91" s="49"/>
      <c r="BK91" s="35"/>
      <c r="BL91" s="49"/>
    </row>
    <row r="92" spans="7:64" x14ac:dyDescent="0.25">
      <c r="G92" s="35"/>
      <c r="H92" s="49"/>
      <c r="K92" s="35"/>
      <c r="L92" s="49"/>
      <c r="O92" s="35"/>
      <c r="P92" s="49"/>
      <c r="S92" s="35"/>
      <c r="T92" s="49"/>
      <c r="W92" s="35"/>
      <c r="X92" s="49"/>
      <c r="AA92" s="35"/>
      <c r="AB92" s="49"/>
      <c r="AE92" s="35"/>
      <c r="AF92" s="49"/>
      <c r="AI92" s="35"/>
      <c r="AJ92" s="49"/>
      <c r="AL92" s="3"/>
      <c r="AM92" s="35"/>
      <c r="AN92" s="49"/>
      <c r="AO92" s="3"/>
      <c r="AP92" s="3"/>
      <c r="AQ92" s="35"/>
      <c r="AR92" s="49"/>
      <c r="AS92" s="3"/>
      <c r="AT92" s="20"/>
      <c r="AU92" s="35"/>
      <c r="AV92" s="49"/>
      <c r="AW92" s="20"/>
      <c r="AX92" s="3"/>
      <c r="AY92" s="35"/>
      <c r="AZ92" s="49"/>
      <c r="BC92" s="35"/>
      <c r="BD92" s="49"/>
      <c r="BG92" s="35"/>
      <c r="BH92" s="49"/>
      <c r="BK92" s="35"/>
      <c r="BL92" s="49"/>
    </row>
    <row r="93" spans="7:64" x14ac:dyDescent="0.25">
      <c r="G93" s="35"/>
      <c r="H93" s="49"/>
      <c r="K93" s="35"/>
      <c r="L93" s="49"/>
      <c r="O93" s="35"/>
      <c r="P93" s="49"/>
      <c r="S93" s="35"/>
      <c r="T93" s="49"/>
      <c r="W93" s="35"/>
      <c r="X93" s="49"/>
      <c r="AA93" s="35"/>
      <c r="AB93" s="49"/>
      <c r="AE93" s="35"/>
      <c r="AF93" s="49"/>
      <c r="AI93" s="35"/>
      <c r="AJ93" s="49"/>
      <c r="AL93" s="3"/>
      <c r="AM93" s="35"/>
      <c r="AN93" s="49"/>
      <c r="AO93" s="3"/>
      <c r="AP93" s="3"/>
      <c r="AQ93" s="35"/>
      <c r="AR93" s="49"/>
      <c r="AS93" s="3"/>
      <c r="AT93" s="20"/>
      <c r="AU93" s="35"/>
      <c r="AV93" s="49"/>
      <c r="AW93" s="20"/>
      <c r="AX93" s="3"/>
      <c r="AY93" s="35"/>
      <c r="AZ93" s="49"/>
      <c r="BC93" s="35"/>
      <c r="BD93" s="49"/>
      <c r="BG93" s="35"/>
      <c r="BH93" s="49"/>
      <c r="BK93" s="35"/>
      <c r="BL93" s="49"/>
    </row>
    <row r="94" spans="7:64" x14ac:dyDescent="0.25">
      <c r="G94" s="35"/>
      <c r="H94" s="49"/>
      <c r="K94" s="35"/>
      <c r="L94" s="49"/>
      <c r="O94" s="35"/>
      <c r="P94" s="49"/>
      <c r="S94" s="35"/>
      <c r="T94" s="49"/>
      <c r="W94" s="35"/>
      <c r="X94" s="49"/>
      <c r="AA94" s="35"/>
      <c r="AB94" s="49"/>
      <c r="AE94" s="35"/>
      <c r="AF94" s="49"/>
      <c r="AI94" s="35"/>
      <c r="AJ94" s="49"/>
      <c r="AL94" s="3"/>
      <c r="AM94" s="35"/>
      <c r="AN94" s="49"/>
      <c r="AO94" s="3"/>
      <c r="AP94" s="3"/>
      <c r="AQ94" s="35"/>
      <c r="AR94" s="49"/>
      <c r="AS94" s="3"/>
      <c r="AT94" s="20"/>
      <c r="AU94" s="35"/>
      <c r="AV94" s="49"/>
      <c r="AW94" s="20"/>
      <c r="AX94" s="3"/>
      <c r="AY94" s="35"/>
      <c r="AZ94" s="49"/>
      <c r="BC94" s="35"/>
      <c r="BD94" s="49"/>
      <c r="BG94" s="35"/>
      <c r="BH94" s="49"/>
      <c r="BK94" s="35"/>
      <c r="BL94" s="49"/>
    </row>
    <row r="95" spans="7:64" x14ac:dyDescent="0.25">
      <c r="G95" s="35"/>
      <c r="H95" s="49"/>
      <c r="K95" s="35"/>
      <c r="L95" s="49"/>
      <c r="O95" s="35"/>
      <c r="P95" s="49"/>
      <c r="S95" s="35"/>
      <c r="T95" s="49"/>
      <c r="W95" s="35"/>
      <c r="X95" s="49"/>
      <c r="AA95" s="35"/>
      <c r="AB95" s="49"/>
      <c r="AE95" s="35"/>
      <c r="AF95" s="49"/>
      <c r="AI95" s="35"/>
      <c r="AJ95" s="49"/>
      <c r="AL95" s="3"/>
      <c r="AM95" s="35"/>
      <c r="AN95" s="49"/>
      <c r="AO95" s="3"/>
      <c r="AP95" s="3"/>
      <c r="AQ95" s="35"/>
      <c r="AR95" s="49"/>
      <c r="AS95" s="3"/>
      <c r="AT95" s="20"/>
      <c r="AU95" s="35"/>
      <c r="AV95" s="49"/>
      <c r="AW95" s="20"/>
      <c r="AX95" s="3"/>
      <c r="AY95" s="35"/>
      <c r="AZ95" s="49"/>
      <c r="BC95" s="35"/>
      <c r="BD95" s="49"/>
      <c r="BG95" s="35"/>
      <c r="BH95" s="49"/>
      <c r="BK95" s="35"/>
      <c r="BL95" s="49"/>
    </row>
    <row r="96" spans="7:64" x14ac:dyDescent="0.25">
      <c r="G96" s="35"/>
      <c r="H96" s="49"/>
      <c r="K96" s="35"/>
      <c r="L96" s="49"/>
      <c r="O96" s="35"/>
      <c r="P96" s="49"/>
      <c r="S96" s="35"/>
      <c r="T96" s="49"/>
      <c r="W96" s="35"/>
      <c r="X96" s="49"/>
      <c r="AA96" s="35"/>
      <c r="AB96" s="49"/>
      <c r="AE96" s="35"/>
      <c r="AF96" s="49"/>
      <c r="AI96" s="35"/>
      <c r="AJ96" s="49"/>
      <c r="AL96" s="3"/>
      <c r="AM96" s="35"/>
      <c r="AN96" s="49"/>
      <c r="AO96" s="3"/>
      <c r="AP96" s="3"/>
      <c r="AQ96" s="35"/>
      <c r="AR96" s="49"/>
      <c r="AS96" s="3"/>
      <c r="AT96" s="20"/>
      <c r="AU96" s="35"/>
      <c r="AV96" s="49"/>
      <c r="AW96" s="20"/>
      <c r="AX96" s="3"/>
      <c r="AY96" s="35"/>
      <c r="AZ96" s="49"/>
      <c r="BC96" s="35"/>
      <c r="BD96" s="49"/>
      <c r="BG96" s="35"/>
      <c r="BH96" s="49"/>
      <c r="BK96" s="35"/>
      <c r="BL96" s="49"/>
    </row>
    <row r="97" spans="7:64" x14ac:dyDescent="0.25">
      <c r="G97" s="35"/>
      <c r="H97" s="49"/>
      <c r="K97" s="35"/>
      <c r="L97" s="49"/>
      <c r="O97" s="35"/>
      <c r="P97" s="49"/>
      <c r="S97" s="35"/>
      <c r="T97" s="49"/>
      <c r="W97" s="35"/>
      <c r="X97" s="49"/>
      <c r="AA97" s="35"/>
      <c r="AB97" s="49"/>
      <c r="AE97" s="35"/>
      <c r="AF97" s="49"/>
      <c r="AI97" s="35"/>
      <c r="AJ97" s="49"/>
      <c r="AL97" s="3"/>
      <c r="AM97" s="35"/>
      <c r="AN97" s="49"/>
      <c r="AO97" s="3"/>
      <c r="AP97" s="3"/>
      <c r="AQ97" s="35"/>
      <c r="AR97" s="49"/>
      <c r="AS97" s="3"/>
      <c r="AT97" s="20"/>
      <c r="AU97" s="35"/>
      <c r="AV97" s="49"/>
      <c r="AW97" s="20"/>
      <c r="AX97" s="3"/>
      <c r="AY97" s="35"/>
      <c r="AZ97" s="49"/>
      <c r="BC97" s="35"/>
      <c r="BD97" s="49"/>
      <c r="BG97" s="35"/>
      <c r="BH97" s="49"/>
      <c r="BK97" s="35"/>
      <c r="BL97" s="49"/>
    </row>
    <row r="98" spans="7:64" x14ac:dyDescent="0.25">
      <c r="G98" s="35"/>
      <c r="H98" s="49"/>
      <c r="K98" s="35"/>
      <c r="L98" s="49"/>
      <c r="O98" s="35"/>
      <c r="P98" s="49"/>
      <c r="S98" s="35"/>
      <c r="T98" s="49"/>
      <c r="W98" s="35"/>
      <c r="X98" s="49"/>
      <c r="AA98" s="35"/>
      <c r="AB98" s="49"/>
      <c r="AE98" s="35"/>
      <c r="AF98" s="49"/>
      <c r="AI98" s="35"/>
      <c r="AJ98" s="49"/>
      <c r="AL98" s="3"/>
      <c r="AM98" s="35"/>
      <c r="AN98" s="49"/>
      <c r="AO98" s="3"/>
      <c r="AP98" s="3"/>
      <c r="AQ98" s="35"/>
      <c r="AR98" s="49"/>
      <c r="AS98" s="3"/>
      <c r="AT98" s="20"/>
      <c r="AU98" s="35"/>
      <c r="AV98" s="49"/>
      <c r="AW98" s="20"/>
      <c r="AX98" s="3"/>
      <c r="AY98" s="35"/>
      <c r="AZ98" s="49"/>
      <c r="BC98" s="35"/>
      <c r="BD98" s="49"/>
      <c r="BG98" s="35"/>
      <c r="BH98" s="49"/>
      <c r="BK98" s="35"/>
      <c r="BL98" s="49"/>
    </row>
    <row r="99" spans="7:64" x14ac:dyDescent="0.25">
      <c r="G99" s="35"/>
      <c r="H99" s="49"/>
      <c r="K99" s="35"/>
      <c r="L99" s="49"/>
      <c r="O99" s="35"/>
      <c r="P99" s="49"/>
      <c r="S99" s="35"/>
      <c r="T99" s="49"/>
      <c r="W99" s="35"/>
      <c r="X99" s="49"/>
      <c r="AA99" s="35"/>
      <c r="AB99" s="49"/>
      <c r="AE99" s="35"/>
      <c r="AF99" s="49"/>
      <c r="AI99" s="35"/>
      <c r="AJ99" s="49"/>
      <c r="AL99" s="3"/>
      <c r="AM99" s="35"/>
      <c r="AN99" s="49"/>
      <c r="AO99" s="3"/>
      <c r="AP99" s="3"/>
      <c r="AQ99" s="35"/>
      <c r="AR99" s="49"/>
      <c r="AS99" s="3"/>
      <c r="AT99" s="20"/>
      <c r="AU99" s="35"/>
      <c r="AV99" s="49"/>
      <c r="AW99" s="20"/>
      <c r="AX99" s="3"/>
      <c r="AY99" s="35"/>
      <c r="AZ99" s="49"/>
      <c r="BC99" s="35"/>
      <c r="BD99" s="49"/>
      <c r="BG99" s="35"/>
      <c r="BH99" s="49"/>
      <c r="BK99" s="35"/>
      <c r="BL99" s="49"/>
    </row>
    <row r="100" spans="7:64" x14ac:dyDescent="0.25">
      <c r="G100" s="35"/>
      <c r="H100" s="49"/>
      <c r="K100" s="35"/>
      <c r="L100" s="49"/>
      <c r="O100" s="35"/>
      <c r="P100" s="49"/>
      <c r="S100" s="35"/>
      <c r="T100" s="49"/>
      <c r="W100" s="35"/>
      <c r="X100" s="49"/>
      <c r="AA100" s="35"/>
      <c r="AB100" s="49"/>
      <c r="AE100" s="35"/>
      <c r="AF100" s="49"/>
      <c r="AI100" s="35"/>
      <c r="AJ100" s="49"/>
      <c r="AL100" s="3"/>
      <c r="AM100" s="35"/>
      <c r="AN100" s="49"/>
      <c r="AO100" s="3"/>
      <c r="AP100" s="3"/>
      <c r="AQ100" s="35"/>
      <c r="AR100" s="49"/>
      <c r="AS100" s="3"/>
      <c r="AT100" s="20"/>
      <c r="AU100" s="35"/>
      <c r="AV100" s="49"/>
      <c r="AW100" s="20"/>
      <c r="AX100" s="3"/>
      <c r="AY100" s="35"/>
      <c r="AZ100" s="49"/>
      <c r="BC100" s="35"/>
      <c r="BD100" s="49"/>
      <c r="BG100" s="35"/>
      <c r="BH100" s="49"/>
      <c r="BK100" s="35"/>
      <c r="BL100" s="49"/>
    </row>
    <row r="101" spans="7:64" x14ac:dyDescent="0.25">
      <c r="G101" s="35"/>
      <c r="H101" s="49"/>
      <c r="K101" s="35"/>
      <c r="L101" s="49"/>
      <c r="O101" s="35"/>
      <c r="P101" s="49"/>
      <c r="S101" s="35"/>
      <c r="T101" s="49"/>
      <c r="W101" s="35"/>
      <c r="X101" s="49"/>
      <c r="AA101" s="35"/>
      <c r="AB101" s="49"/>
      <c r="AE101" s="35"/>
      <c r="AF101" s="49"/>
      <c r="AI101" s="35"/>
      <c r="AJ101" s="49"/>
      <c r="AL101" s="3"/>
      <c r="AM101" s="35"/>
      <c r="AN101" s="49"/>
      <c r="AO101" s="3"/>
      <c r="AP101" s="3"/>
      <c r="AQ101" s="35"/>
      <c r="AR101" s="49"/>
      <c r="AS101" s="3"/>
      <c r="AT101" s="20"/>
      <c r="AU101" s="35"/>
      <c r="AV101" s="49"/>
      <c r="AW101" s="20"/>
      <c r="AX101" s="3"/>
      <c r="AY101" s="35"/>
      <c r="AZ101" s="49"/>
      <c r="BC101" s="35"/>
      <c r="BD101" s="49"/>
      <c r="BG101" s="35"/>
      <c r="BH101" s="49"/>
      <c r="BK101" s="35"/>
      <c r="BL101" s="49"/>
    </row>
    <row r="102" spans="7:64" x14ac:dyDescent="0.25">
      <c r="G102" s="35"/>
      <c r="H102" s="49"/>
      <c r="K102" s="35"/>
      <c r="L102" s="49"/>
      <c r="O102" s="35"/>
      <c r="P102" s="49"/>
      <c r="S102" s="35"/>
      <c r="T102" s="49"/>
      <c r="W102" s="35"/>
      <c r="X102" s="49"/>
      <c r="AA102" s="35"/>
      <c r="AB102" s="49"/>
      <c r="AE102" s="35"/>
      <c r="AF102" s="49"/>
      <c r="AI102" s="35"/>
      <c r="AJ102" s="49"/>
      <c r="AL102" s="3"/>
      <c r="AM102" s="35"/>
      <c r="AN102" s="49"/>
      <c r="AO102" s="3"/>
      <c r="AP102" s="3"/>
      <c r="AQ102" s="35"/>
      <c r="AR102" s="49"/>
      <c r="AS102" s="3"/>
      <c r="AT102" s="20"/>
      <c r="AU102" s="35"/>
      <c r="AV102" s="49"/>
      <c r="AW102" s="20"/>
      <c r="AX102" s="3"/>
      <c r="AY102" s="35"/>
      <c r="AZ102" s="49"/>
      <c r="BC102" s="35"/>
      <c r="BD102" s="49"/>
      <c r="BG102" s="35"/>
      <c r="BH102" s="49"/>
      <c r="BK102" s="35"/>
      <c r="BL102" s="49"/>
    </row>
    <row r="103" spans="7:64" x14ac:dyDescent="0.25">
      <c r="G103" s="35"/>
      <c r="H103" s="49"/>
      <c r="K103" s="35"/>
      <c r="L103" s="49"/>
      <c r="O103" s="35"/>
      <c r="P103" s="49"/>
      <c r="S103" s="35"/>
      <c r="T103" s="49"/>
      <c r="W103" s="35"/>
      <c r="X103" s="49"/>
      <c r="AA103" s="35"/>
      <c r="AB103" s="49"/>
      <c r="AE103" s="35"/>
      <c r="AF103" s="49"/>
      <c r="AI103" s="35"/>
      <c r="AJ103" s="49"/>
      <c r="AL103" s="3"/>
      <c r="AM103" s="35"/>
      <c r="AN103" s="49"/>
      <c r="AO103" s="3"/>
      <c r="AP103" s="3"/>
      <c r="AQ103" s="35"/>
      <c r="AR103" s="49"/>
      <c r="AS103" s="3"/>
      <c r="AT103" s="20"/>
      <c r="AU103" s="35"/>
      <c r="AV103" s="49"/>
      <c r="AW103" s="20"/>
      <c r="AX103" s="3"/>
      <c r="AY103" s="35"/>
      <c r="AZ103" s="49"/>
      <c r="BC103" s="35"/>
      <c r="BD103" s="49"/>
      <c r="BG103" s="35"/>
      <c r="BH103" s="49"/>
      <c r="BK103" s="35"/>
      <c r="BL103" s="49"/>
    </row>
    <row r="104" spans="7:64" x14ac:dyDescent="0.25">
      <c r="G104" s="35"/>
      <c r="H104" s="49"/>
      <c r="K104" s="35"/>
      <c r="L104" s="49"/>
      <c r="O104" s="35"/>
      <c r="P104" s="49"/>
      <c r="S104" s="35"/>
      <c r="T104" s="49"/>
      <c r="W104" s="35"/>
      <c r="X104" s="49"/>
      <c r="AA104" s="35"/>
      <c r="AB104" s="49"/>
      <c r="AE104" s="35"/>
      <c r="AF104" s="49"/>
      <c r="AI104" s="35"/>
      <c r="AJ104" s="49"/>
      <c r="AL104" s="3"/>
      <c r="AM104" s="35"/>
      <c r="AN104" s="49"/>
      <c r="AO104" s="3"/>
      <c r="AP104" s="3"/>
      <c r="AQ104" s="35"/>
      <c r="AR104" s="49"/>
      <c r="AS104" s="3"/>
      <c r="AT104" s="20"/>
      <c r="AU104" s="35"/>
      <c r="AV104" s="49"/>
      <c r="AW104" s="20"/>
      <c r="AX104" s="3"/>
      <c r="AY104" s="35"/>
      <c r="AZ104" s="49"/>
      <c r="BC104" s="35"/>
      <c r="BD104" s="49"/>
      <c r="BG104" s="35"/>
      <c r="BH104" s="49"/>
      <c r="BK104" s="35"/>
      <c r="BL104" s="49"/>
    </row>
    <row r="105" spans="7:64" x14ac:dyDescent="0.25">
      <c r="G105" s="35"/>
      <c r="H105" s="49"/>
      <c r="K105" s="35"/>
      <c r="L105" s="49"/>
      <c r="O105" s="35"/>
      <c r="P105" s="49"/>
      <c r="S105" s="35"/>
      <c r="T105" s="49"/>
      <c r="W105" s="35"/>
      <c r="X105" s="49"/>
      <c r="AA105" s="35"/>
      <c r="AB105" s="49"/>
      <c r="AE105" s="35"/>
      <c r="AF105" s="49"/>
      <c r="AI105" s="35"/>
      <c r="AJ105" s="49"/>
      <c r="AL105" s="3"/>
      <c r="AM105" s="35"/>
      <c r="AN105" s="49"/>
      <c r="AO105" s="3"/>
      <c r="AP105" s="3"/>
      <c r="AQ105" s="35"/>
      <c r="AR105" s="49"/>
      <c r="AS105" s="3"/>
      <c r="AT105" s="20"/>
      <c r="AU105" s="35"/>
      <c r="AV105" s="49"/>
      <c r="AW105" s="20"/>
      <c r="AX105" s="3"/>
      <c r="AY105" s="35"/>
      <c r="AZ105" s="49"/>
      <c r="BC105" s="35"/>
      <c r="BD105" s="49"/>
      <c r="BG105" s="35"/>
      <c r="BH105" s="49"/>
      <c r="BK105" s="35"/>
      <c r="BL105" s="49"/>
    </row>
    <row r="106" spans="7:64" x14ac:dyDescent="0.25">
      <c r="G106" s="35"/>
      <c r="H106" s="49"/>
      <c r="K106" s="35"/>
      <c r="L106" s="49"/>
      <c r="O106" s="35"/>
      <c r="P106" s="49"/>
      <c r="S106" s="35"/>
      <c r="T106" s="49"/>
      <c r="W106" s="35"/>
      <c r="X106" s="49"/>
      <c r="AA106" s="35"/>
      <c r="AB106" s="49"/>
      <c r="AE106" s="35"/>
      <c r="AF106" s="49"/>
      <c r="AI106" s="35"/>
      <c r="AJ106" s="49"/>
      <c r="AL106" s="3"/>
      <c r="AM106" s="35"/>
      <c r="AN106" s="49"/>
      <c r="AO106" s="3"/>
      <c r="AP106" s="3"/>
      <c r="AQ106" s="35"/>
      <c r="AR106" s="49"/>
      <c r="AS106" s="3"/>
      <c r="AT106" s="20"/>
      <c r="AU106" s="35"/>
      <c r="AV106" s="49"/>
      <c r="AW106" s="20"/>
      <c r="AX106" s="3"/>
      <c r="AY106" s="35"/>
      <c r="AZ106" s="49"/>
      <c r="BC106" s="35"/>
      <c r="BD106" s="49"/>
      <c r="BG106" s="35"/>
      <c r="BH106" s="49"/>
      <c r="BK106" s="35"/>
      <c r="BL106" s="49"/>
    </row>
    <row r="107" spans="7:64" x14ac:dyDescent="0.25">
      <c r="G107" s="35"/>
      <c r="H107" s="49"/>
      <c r="K107" s="35"/>
      <c r="L107" s="49"/>
      <c r="O107" s="35"/>
      <c r="P107" s="49"/>
      <c r="S107" s="35"/>
      <c r="T107" s="49"/>
      <c r="W107" s="35"/>
      <c r="X107" s="49"/>
      <c r="AA107" s="35"/>
      <c r="AB107" s="49"/>
      <c r="AE107" s="35"/>
      <c r="AF107" s="49"/>
      <c r="AI107" s="35"/>
      <c r="AJ107" s="49"/>
      <c r="AL107" s="3"/>
      <c r="AM107" s="35"/>
      <c r="AN107" s="49"/>
      <c r="AO107" s="3"/>
      <c r="AP107" s="3"/>
      <c r="AQ107" s="35"/>
      <c r="AR107" s="49"/>
      <c r="AS107" s="3"/>
      <c r="AT107" s="20"/>
      <c r="AU107" s="35"/>
      <c r="AV107" s="49"/>
      <c r="AW107" s="20"/>
      <c r="AX107" s="3"/>
      <c r="AY107" s="35"/>
      <c r="AZ107" s="49"/>
      <c r="BC107" s="35"/>
      <c r="BD107" s="49"/>
      <c r="BG107" s="35"/>
      <c r="BH107" s="49"/>
      <c r="BK107" s="35"/>
      <c r="BL107" s="49"/>
    </row>
    <row r="108" spans="7:64" x14ac:dyDescent="0.25">
      <c r="G108" s="35"/>
      <c r="H108" s="49"/>
      <c r="K108" s="35"/>
      <c r="L108" s="49"/>
      <c r="O108" s="35"/>
      <c r="P108" s="49"/>
      <c r="S108" s="35"/>
      <c r="T108" s="49"/>
      <c r="W108" s="35"/>
      <c r="X108" s="49"/>
      <c r="AA108" s="35"/>
      <c r="AB108" s="49"/>
      <c r="AE108" s="35"/>
      <c r="AF108" s="49"/>
      <c r="AI108" s="35"/>
      <c r="AJ108" s="49"/>
      <c r="AL108" s="3"/>
      <c r="AM108" s="35"/>
      <c r="AN108" s="49"/>
      <c r="AO108" s="3"/>
      <c r="AP108" s="3"/>
      <c r="AQ108" s="35"/>
      <c r="AR108" s="49"/>
      <c r="AS108" s="3"/>
      <c r="AT108" s="20"/>
      <c r="AU108" s="35"/>
      <c r="AV108" s="49"/>
      <c r="AW108" s="20"/>
      <c r="AX108" s="3"/>
      <c r="AY108" s="35"/>
      <c r="AZ108" s="49"/>
      <c r="BC108" s="35"/>
      <c r="BD108" s="49"/>
      <c r="BG108" s="35"/>
      <c r="BH108" s="49"/>
      <c r="BK108" s="35"/>
      <c r="BL108" s="49"/>
    </row>
    <row r="109" spans="7:64" x14ac:dyDescent="0.25">
      <c r="G109" s="35"/>
      <c r="H109" s="49"/>
      <c r="K109" s="35"/>
      <c r="L109" s="49"/>
      <c r="O109" s="35"/>
      <c r="P109" s="49"/>
      <c r="S109" s="35"/>
      <c r="T109" s="49"/>
      <c r="W109" s="35"/>
      <c r="X109" s="49"/>
      <c r="AA109" s="35"/>
      <c r="AB109" s="49"/>
      <c r="AE109" s="35"/>
      <c r="AF109" s="49"/>
      <c r="AI109" s="35"/>
      <c r="AJ109" s="49"/>
      <c r="AL109" s="3"/>
      <c r="AM109" s="35"/>
      <c r="AN109" s="49"/>
      <c r="AO109" s="3"/>
      <c r="AP109" s="3"/>
      <c r="AQ109" s="35"/>
      <c r="AR109" s="49"/>
      <c r="AS109" s="3"/>
      <c r="AT109" s="20"/>
      <c r="AU109" s="35"/>
      <c r="AV109" s="49"/>
      <c r="AW109" s="20"/>
      <c r="AX109" s="3"/>
      <c r="AY109" s="35"/>
      <c r="AZ109" s="49"/>
      <c r="BC109" s="35"/>
      <c r="BD109" s="49"/>
      <c r="BG109" s="35"/>
      <c r="BH109" s="49"/>
      <c r="BK109" s="35"/>
      <c r="BL109" s="49"/>
    </row>
    <row r="110" spans="7:64" x14ac:dyDescent="0.25">
      <c r="G110" s="35"/>
      <c r="H110" s="49"/>
      <c r="K110" s="35"/>
      <c r="L110" s="49"/>
      <c r="O110" s="35"/>
      <c r="P110" s="49"/>
      <c r="S110" s="35"/>
      <c r="T110" s="49"/>
      <c r="W110" s="35"/>
      <c r="X110" s="49"/>
      <c r="AA110" s="35"/>
      <c r="AB110" s="49"/>
      <c r="AE110" s="35"/>
      <c r="AF110" s="49"/>
      <c r="AI110" s="35"/>
      <c r="AJ110" s="49"/>
      <c r="AL110" s="3"/>
      <c r="AM110" s="35"/>
      <c r="AN110" s="49"/>
      <c r="AO110" s="3"/>
      <c r="AP110" s="3"/>
      <c r="AQ110" s="35"/>
      <c r="AR110" s="49"/>
      <c r="AS110" s="3"/>
      <c r="AT110" s="20"/>
      <c r="AU110" s="35"/>
      <c r="AV110" s="49"/>
      <c r="AW110" s="20"/>
      <c r="AX110" s="3"/>
      <c r="AY110" s="35"/>
      <c r="AZ110" s="49"/>
      <c r="BC110" s="35"/>
      <c r="BD110" s="49"/>
      <c r="BG110" s="35"/>
      <c r="BH110" s="49"/>
      <c r="BK110" s="35"/>
      <c r="BL110" s="49"/>
    </row>
    <row r="111" spans="7:64" x14ac:dyDescent="0.25">
      <c r="G111" s="35"/>
      <c r="H111" s="49"/>
      <c r="K111" s="35"/>
      <c r="L111" s="49"/>
      <c r="O111" s="35"/>
      <c r="P111" s="49"/>
      <c r="S111" s="35"/>
      <c r="T111" s="49"/>
      <c r="W111" s="35"/>
      <c r="X111" s="49"/>
      <c r="AA111" s="35"/>
      <c r="AB111" s="49"/>
      <c r="AE111" s="35"/>
      <c r="AF111" s="49"/>
      <c r="AI111" s="35"/>
      <c r="AJ111" s="49"/>
      <c r="AL111" s="3"/>
      <c r="AM111" s="35"/>
      <c r="AN111" s="49"/>
      <c r="AO111" s="3"/>
      <c r="AP111" s="3"/>
      <c r="AQ111" s="35"/>
      <c r="AR111" s="49"/>
      <c r="AS111" s="3"/>
      <c r="AT111" s="20"/>
      <c r="AU111" s="35"/>
      <c r="AV111" s="49"/>
      <c r="AW111" s="20"/>
      <c r="AX111" s="3"/>
      <c r="AY111" s="35"/>
      <c r="AZ111" s="49"/>
      <c r="BC111" s="35"/>
      <c r="BD111" s="49"/>
      <c r="BG111" s="35"/>
      <c r="BH111" s="49"/>
      <c r="BK111" s="35"/>
      <c r="BL111" s="49"/>
    </row>
    <row r="112" spans="7:64" x14ac:dyDescent="0.25">
      <c r="G112" s="35"/>
      <c r="H112" s="49"/>
      <c r="K112" s="35"/>
      <c r="L112" s="49"/>
      <c r="O112" s="35"/>
      <c r="P112" s="49"/>
      <c r="S112" s="35"/>
      <c r="T112" s="49"/>
      <c r="W112" s="35"/>
      <c r="X112" s="49"/>
      <c r="AA112" s="35"/>
      <c r="AB112" s="49"/>
      <c r="AE112" s="35"/>
      <c r="AF112" s="49"/>
      <c r="AI112" s="35"/>
      <c r="AJ112" s="49"/>
      <c r="AL112" s="3"/>
      <c r="AM112" s="35"/>
      <c r="AN112" s="49"/>
      <c r="AO112" s="3"/>
      <c r="AP112" s="3"/>
      <c r="AQ112" s="35"/>
      <c r="AR112" s="49"/>
      <c r="AS112" s="3"/>
      <c r="AT112" s="20"/>
      <c r="AU112" s="35"/>
      <c r="AV112" s="49"/>
      <c r="AW112" s="20"/>
      <c r="AX112" s="3"/>
      <c r="AY112" s="35"/>
      <c r="AZ112" s="49"/>
      <c r="BC112" s="35"/>
      <c r="BD112" s="49"/>
      <c r="BG112" s="35"/>
      <c r="BH112" s="49"/>
      <c r="BK112" s="35"/>
      <c r="BL112" s="49"/>
    </row>
    <row r="113" spans="7:64" x14ac:dyDescent="0.25">
      <c r="G113" s="35"/>
      <c r="H113" s="49"/>
      <c r="K113" s="35"/>
      <c r="L113" s="49"/>
      <c r="O113" s="35"/>
      <c r="P113" s="49"/>
      <c r="S113" s="35"/>
      <c r="T113" s="49"/>
      <c r="W113" s="35"/>
      <c r="X113" s="49"/>
      <c r="AA113" s="35"/>
      <c r="AB113" s="49"/>
      <c r="AE113" s="35"/>
      <c r="AF113" s="49"/>
      <c r="AI113" s="35"/>
      <c r="AJ113" s="49"/>
      <c r="AL113" s="3"/>
      <c r="AM113" s="35"/>
      <c r="AN113" s="49"/>
      <c r="AO113" s="3"/>
      <c r="AP113" s="3"/>
      <c r="AQ113" s="35"/>
      <c r="AR113" s="49"/>
      <c r="AS113" s="3"/>
      <c r="AT113" s="20"/>
      <c r="AU113" s="35"/>
      <c r="AV113" s="49"/>
      <c r="AW113" s="20"/>
      <c r="AX113" s="3"/>
      <c r="AY113" s="35"/>
      <c r="AZ113" s="49"/>
      <c r="BC113" s="35"/>
      <c r="BD113" s="49"/>
      <c r="BG113" s="35"/>
      <c r="BH113" s="49"/>
      <c r="BK113" s="35"/>
      <c r="BL113" s="49"/>
    </row>
    <row r="114" spans="7:64" x14ac:dyDescent="0.25">
      <c r="G114" s="35"/>
      <c r="H114" s="49"/>
      <c r="K114" s="35"/>
      <c r="L114" s="49"/>
      <c r="O114" s="35"/>
      <c r="P114" s="49"/>
      <c r="S114" s="35"/>
      <c r="T114" s="49"/>
      <c r="W114" s="35"/>
      <c r="X114" s="49"/>
      <c r="AA114" s="35"/>
      <c r="AB114" s="49"/>
      <c r="AE114" s="35"/>
      <c r="AF114" s="49"/>
      <c r="AI114" s="35"/>
      <c r="AJ114" s="49"/>
      <c r="AL114" s="3"/>
      <c r="AM114" s="35"/>
      <c r="AN114" s="49"/>
      <c r="AO114" s="3"/>
      <c r="AP114" s="3"/>
      <c r="AQ114" s="35"/>
      <c r="AR114" s="49"/>
      <c r="AS114" s="3"/>
      <c r="AT114" s="20"/>
      <c r="AU114" s="35"/>
      <c r="AV114" s="49"/>
      <c r="AW114" s="20"/>
      <c r="AX114" s="3"/>
      <c r="AY114" s="35"/>
      <c r="AZ114" s="49"/>
      <c r="BC114" s="35"/>
      <c r="BD114" s="49"/>
      <c r="BG114" s="35"/>
      <c r="BH114" s="49"/>
      <c r="BK114" s="35"/>
      <c r="BL114" s="49"/>
    </row>
    <row r="115" spans="7:64" x14ac:dyDescent="0.25">
      <c r="G115" s="35"/>
      <c r="H115" s="49"/>
      <c r="K115" s="35"/>
      <c r="L115" s="49"/>
      <c r="O115" s="35"/>
      <c r="P115" s="49"/>
      <c r="S115" s="35"/>
      <c r="T115" s="49"/>
      <c r="W115" s="35"/>
      <c r="X115" s="49"/>
      <c r="AA115" s="35"/>
      <c r="AB115" s="49"/>
      <c r="AE115" s="35"/>
      <c r="AF115" s="49"/>
      <c r="AI115" s="35"/>
      <c r="AJ115" s="49"/>
      <c r="AL115" s="3"/>
      <c r="AM115" s="35"/>
      <c r="AN115" s="49"/>
      <c r="AO115" s="3"/>
      <c r="AP115" s="3"/>
      <c r="AQ115" s="35"/>
      <c r="AR115" s="49"/>
      <c r="AS115" s="3"/>
      <c r="AT115" s="20"/>
      <c r="AU115" s="35"/>
      <c r="AV115" s="49"/>
      <c r="AW115" s="20"/>
      <c r="AX115" s="3"/>
      <c r="AY115" s="35"/>
      <c r="AZ115" s="49"/>
      <c r="BC115" s="35"/>
      <c r="BD115" s="49"/>
      <c r="BG115" s="35"/>
      <c r="BH115" s="49"/>
      <c r="BK115" s="35"/>
      <c r="BL115" s="49"/>
    </row>
    <row r="116" spans="7:64" x14ac:dyDescent="0.25">
      <c r="G116" s="35"/>
      <c r="H116" s="49"/>
      <c r="K116" s="35"/>
      <c r="L116" s="49"/>
      <c r="O116" s="35"/>
      <c r="P116" s="49"/>
      <c r="S116" s="35"/>
      <c r="T116" s="49"/>
      <c r="W116" s="35"/>
      <c r="X116" s="49"/>
      <c r="AA116" s="35"/>
      <c r="AB116" s="49"/>
      <c r="AE116" s="35"/>
      <c r="AF116" s="49"/>
      <c r="AI116" s="35"/>
      <c r="AJ116" s="49"/>
      <c r="AL116" s="3"/>
      <c r="AM116" s="35"/>
      <c r="AN116" s="49"/>
      <c r="AO116" s="3"/>
      <c r="AP116" s="3"/>
      <c r="AQ116" s="35"/>
      <c r="AR116" s="49"/>
      <c r="AS116" s="3"/>
      <c r="AT116" s="20"/>
      <c r="AU116" s="35"/>
      <c r="AV116" s="49"/>
      <c r="AW116" s="20"/>
      <c r="AX116" s="3"/>
      <c r="AY116" s="35"/>
      <c r="AZ116" s="49"/>
      <c r="BC116" s="35"/>
      <c r="BD116" s="49"/>
      <c r="BG116" s="35"/>
      <c r="BH116" s="49"/>
      <c r="BK116" s="35"/>
      <c r="BL116" s="49"/>
    </row>
    <row r="117" spans="7:64" x14ac:dyDescent="0.25">
      <c r="G117" s="35"/>
      <c r="H117" s="49"/>
      <c r="K117" s="35"/>
      <c r="L117" s="49"/>
      <c r="O117" s="35"/>
      <c r="P117" s="49"/>
      <c r="S117" s="35"/>
      <c r="T117" s="49"/>
      <c r="W117" s="35"/>
      <c r="X117" s="49"/>
      <c r="AA117" s="35"/>
      <c r="AB117" s="49"/>
      <c r="AE117" s="35"/>
      <c r="AF117" s="49"/>
      <c r="AI117" s="35"/>
      <c r="AJ117" s="49"/>
      <c r="AL117" s="3"/>
      <c r="AM117" s="35"/>
      <c r="AN117" s="49"/>
      <c r="AO117" s="3"/>
      <c r="AP117" s="3"/>
      <c r="AQ117" s="35"/>
      <c r="AR117" s="49"/>
      <c r="AS117" s="3"/>
      <c r="AT117" s="20"/>
      <c r="AU117" s="35"/>
      <c r="AV117" s="49"/>
      <c r="AW117" s="20"/>
      <c r="AX117" s="3"/>
      <c r="AY117" s="35"/>
      <c r="AZ117" s="49"/>
      <c r="BC117" s="35"/>
      <c r="BD117" s="49"/>
      <c r="BG117" s="35"/>
      <c r="BH117" s="49"/>
      <c r="BK117" s="35"/>
      <c r="BL117" s="49"/>
    </row>
    <row r="118" spans="7:64" x14ac:dyDescent="0.25">
      <c r="G118" s="35"/>
      <c r="H118" s="49"/>
      <c r="K118" s="35"/>
      <c r="L118" s="49"/>
      <c r="O118" s="35"/>
      <c r="P118" s="49"/>
      <c r="S118" s="35"/>
      <c r="T118" s="49"/>
      <c r="W118" s="35"/>
      <c r="X118" s="49"/>
      <c r="AA118" s="35"/>
      <c r="AB118" s="49"/>
      <c r="AE118" s="35"/>
      <c r="AF118" s="49"/>
      <c r="AI118" s="35"/>
      <c r="AJ118" s="49"/>
      <c r="AL118" s="3"/>
      <c r="AM118" s="35"/>
      <c r="AN118" s="49"/>
      <c r="AO118" s="3"/>
      <c r="AP118" s="3"/>
      <c r="AQ118" s="35"/>
      <c r="AR118" s="49"/>
      <c r="AS118" s="3"/>
      <c r="AT118" s="20"/>
      <c r="AU118" s="35"/>
      <c r="AV118" s="49"/>
      <c r="AW118" s="20"/>
      <c r="AX118" s="3"/>
      <c r="AY118" s="35"/>
      <c r="AZ118" s="49"/>
      <c r="BC118" s="35"/>
      <c r="BD118" s="49"/>
      <c r="BG118" s="35"/>
      <c r="BH118" s="49"/>
      <c r="BK118" s="35"/>
      <c r="BL118" s="49"/>
    </row>
    <row r="119" spans="7:64" x14ac:dyDescent="0.25">
      <c r="G119" s="35"/>
      <c r="H119" s="49"/>
      <c r="K119" s="35"/>
      <c r="L119" s="49"/>
      <c r="O119" s="35"/>
      <c r="P119" s="49"/>
      <c r="S119" s="35"/>
      <c r="T119" s="49"/>
      <c r="W119" s="35"/>
      <c r="X119" s="49"/>
      <c r="AA119" s="35"/>
      <c r="AB119" s="49"/>
      <c r="AE119" s="35"/>
      <c r="AF119" s="49"/>
      <c r="AI119" s="35"/>
      <c r="AJ119" s="49"/>
      <c r="AL119" s="3"/>
      <c r="AM119" s="35"/>
      <c r="AN119" s="49"/>
      <c r="AO119" s="3"/>
      <c r="AP119" s="3"/>
      <c r="AQ119" s="35"/>
      <c r="AR119" s="49"/>
      <c r="AS119" s="3"/>
      <c r="AT119" s="20"/>
      <c r="AU119" s="35"/>
      <c r="AV119" s="49"/>
      <c r="AW119" s="20"/>
      <c r="AX119" s="3"/>
      <c r="AY119" s="35"/>
      <c r="AZ119" s="49"/>
      <c r="BC119" s="35"/>
      <c r="BD119" s="49"/>
      <c r="BG119" s="35"/>
      <c r="BH119" s="49"/>
      <c r="BK119" s="35"/>
      <c r="BL119" s="49"/>
    </row>
    <row r="120" spans="7:64" x14ac:dyDescent="0.25">
      <c r="G120" s="35"/>
      <c r="H120" s="49"/>
      <c r="K120" s="35"/>
      <c r="L120" s="49"/>
      <c r="O120" s="35"/>
      <c r="P120" s="49"/>
      <c r="S120" s="35"/>
      <c r="T120" s="49"/>
      <c r="W120" s="35"/>
      <c r="X120" s="49"/>
      <c r="AA120" s="35"/>
      <c r="AB120" s="49"/>
      <c r="AE120" s="35"/>
      <c r="AF120" s="49"/>
      <c r="AI120" s="35"/>
      <c r="AJ120" s="49"/>
      <c r="AL120" s="3"/>
      <c r="AM120" s="35"/>
      <c r="AN120" s="49"/>
      <c r="AO120" s="3"/>
      <c r="AP120" s="3"/>
      <c r="AQ120" s="35"/>
      <c r="AR120" s="49"/>
      <c r="AS120" s="3"/>
      <c r="AT120" s="20"/>
      <c r="AU120" s="35"/>
      <c r="AV120" s="49"/>
      <c r="AW120" s="20"/>
      <c r="AX120" s="3"/>
      <c r="AY120" s="35"/>
      <c r="AZ120" s="49"/>
      <c r="BC120" s="35"/>
      <c r="BD120" s="49"/>
      <c r="BG120" s="35"/>
      <c r="BH120" s="49"/>
      <c r="BK120" s="35"/>
      <c r="BL120" s="49"/>
    </row>
    <row r="121" spans="7:64" x14ac:dyDescent="0.25">
      <c r="G121" s="35"/>
      <c r="H121" s="49"/>
      <c r="K121" s="35"/>
      <c r="L121" s="49"/>
      <c r="O121" s="35"/>
      <c r="P121" s="49"/>
      <c r="S121" s="35"/>
      <c r="T121" s="49"/>
      <c r="W121" s="35"/>
      <c r="X121" s="49"/>
      <c r="AA121" s="35"/>
      <c r="AB121" s="49"/>
      <c r="AE121" s="35"/>
      <c r="AF121" s="49"/>
      <c r="AI121" s="35"/>
      <c r="AJ121" s="49"/>
      <c r="AL121" s="3"/>
      <c r="AM121" s="35"/>
      <c r="AN121" s="49"/>
      <c r="AO121" s="3"/>
      <c r="AP121" s="3"/>
      <c r="AQ121" s="35"/>
      <c r="AR121" s="49"/>
      <c r="AS121" s="3"/>
      <c r="AT121" s="20"/>
      <c r="AU121" s="35"/>
      <c r="AV121" s="49"/>
      <c r="AW121" s="20"/>
      <c r="AX121" s="3"/>
      <c r="AY121" s="35"/>
      <c r="AZ121" s="49"/>
      <c r="BC121" s="35"/>
      <c r="BD121" s="49"/>
      <c r="BG121" s="35"/>
      <c r="BH121" s="49"/>
      <c r="BK121" s="35"/>
      <c r="BL121" s="49"/>
    </row>
    <row r="122" spans="7:64" x14ac:dyDescent="0.25">
      <c r="G122" s="35"/>
      <c r="H122" s="49"/>
      <c r="K122" s="35"/>
      <c r="L122" s="49"/>
      <c r="O122" s="35"/>
      <c r="P122" s="49"/>
      <c r="S122" s="35"/>
      <c r="T122" s="49"/>
      <c r="W122" s="35"/>
      <c r="X122" s="49"/>
      <c r="AA122" s="35"/>
      <c r="AB122" s="49"/>
      <c r="AE122" s="35"/>
      <c r="AF122" s="49"/>
      <c r="AI122" s="35"/>
      <c r="AJ122" s="49"/>
      <c r="AL122" s="3"/>
      <c r="AM122" s="35"/>
      <c r="AN122" s="49"/>
      <c r="AO122" s="3"/>
      <c r="AP122" s="3"/>
      <c r="AQ122" s="35"/>
      <c r="AR122" s="49"/>
      <c r="AS122" s="3"/>
      <c r="AT122" s="20"/>
      <c r="AU122" s="35"/>
      <c r="AV122" s="49"/>
      <c r="AW122" s="20"/>
      <c r="AX122" s="3"/>
      <c r="AY122" s="35"/>
      <c r="AZ122" s="49"/>
      <c r="BC122" s="35"/>
      <c r="BD122" s="49"/>
      <c r="BG122" s="35"/>
      <c r="BH122" s="49"/>
      <c r="BK122" s="35"/>
      <c r="BL122" s="49"/>
    </row>
    <row r="123" spans="7:64" x14ac:dyDescent="0.25">
      <c r="G123" s="35"/>
      <c r="H123" s="49"/>
      <c r="K123" s="35"/>
      <c r="L123" s="49"/>
      <c r="O123" s="35"/>
      <c r="P123" s="49"/>
      <c r="S123" s="35"/>
      <c r="T123" s="49"/>
      <c r="W123" s="35"/>
      <c r="X123" s="49"/>
      <c r="AA123" s="35"/>
      <c r="AB123" s="49"/>
      <c r="AE123" s="35"/>
      <c r="AF123" s="49"/>
      <c r="AI123" s="35"/>
      <c r="AJ123" s="49"/>
      <c r="AL123" s="3"/>
      <c r="AM123" s="35"/>
      <c r="AN123" s="49"/>
      <c r="AO123" s="3"/>
      <c r="AP123" s="3"/>
      <c r="AQ123" s="35"/>
      <c r="AR123" s="49"/>
      <c r="AS123" s="3"/>
      <c r="AT123" s="20"/>
      <c r="AU123" s="35"/>
      <c r="AV123" s="49"/>
      <c r="AW123" s="20"/>
      <c r="AX123" s="3"/>
      <c r="AY123" s="35"/>
      <c r="AZ123" s="49"/>
      <c r="BC123" s="35"/>
      <c r="BD123" s="49"/>
      <c r="BG123" s="35"/>
      <c r="BH123" s="49"/>
      <c r="BK123" s="35"/>
      <c r="BL123" s="49"/>
    </row>
    <row r="124" spans="7:64" x14ac:dyDescent="0.25">
      <c r="G124" s="35"/>
      <c r="H124" s="49"/>
      <c r="K124" s="35"/>
      <c r="L124" s="49"/>
      <c r="O124" s="35"/>
      <c r="P124" s="49"/>
      <c r="S124" s="35"/>
      <c r="T124" s="49"/>
      <c r="W124" s="35"/>
      <c r="X124" s="49"/>
      <c r="AA124" s="35"/>
      <c r="AB124" s="49"/>
      <c r="AE124" s="35"/>
      <c r="AF124" s="49"/>
      <c r="AI124" s="35"/>
      <c r="AJ124" s="49"/>
      <c r="AL124" s="3"/>
      <c r="AM124" s="35"/>
      <c r="AN124" s="49"/>
      <c r="AO124" s="3"/>
      <c r="AP124" s="3"/>
      <c r="AQ124" s="35"/>
      <c r="AR124" s="49"/>
      <c r="AS124" s="3"/>
      <c r="AT124" s="20"/>
      <c r="AU124" s="35"/>
      <c r="AV124" s="49"/>
      <c r="AW124" s="20"/>
      <c r="AX124" s="3"/>
      <c r="AY124" s="35"/>
      <c r="AZ124" s="49"/>
      <c r="BC124" s="35"/>
      <c r="BD124" s="49"/>
      <c r="BG124" s="35"/>
      <c r="BH124" s="49"/>
      <c r="BK124" s="35"/>
      <c r="BL124" s="49"/>
    </row>
    <row r="125" spans="7:64" x14ac:dyDescent="0.25">
      <c r="AL125" s="3"/>
      <c r="AM125" s="62"/>
      <c r="AN125" s="32"/>
      <c r="AO125" s="3"/>
      <c r="AP125" s="3"/>
      <c r="AQ125" s="62"/>
      <c r="AR125" s="32"/>
      <c r="AS125" s="3"/>
      <c r="AT125" s="20"/>
      <c r="AU125" s="62"/>
      <c r="AV125" s="32"/>
      <c r="AW125" s="20"/>
      <c r="AX125" s="3"/>
      <c r="AY125" s="62"/>
      <c r="AZ125" s="32"/>
    </row>
    <row r="126" spans="7:64" x14ac:dyDescent="0.25">
      <c r="AL126" s="3"/>
      <c r="AM126" s="62"/>
      <c r="AN126" s="32"/>
      <c r="AO126" s="3"/>
      <c r="AP126" s="3"/>
      <c r="AQ126" s="62"/>
      <c r="AR126" s="32"/>
      <c r="AS126" s="3"/>
      <c r="AT126" s="20"/>
      <c r="AU126" s="62"/>
      <c r="AV126" s="32"/>
      <c r="AW126" s="20"/>
      <c r="AX126" s="3"/>
      <c r="AY126" s="62"/>
      <c r="AZ126" s="32"/>
    </row>
    <row r="127" spans="7:64" x14ac:dyDescent="0.25">
      <c r="AL127" s="3"/>
      <c r="AM127" s="62"/>
      <c r="AN127" s="32"/>
      <c r="AO127" s="3"/>
      <c r="AP127" s="3"/>
      <c r="AQ127" s="62"/>
      <c r="AR127" s="32"/>
      <c r="AS127" s="3"/>
      <c r="AT127" s="20"/>
      <c r="AU127" s="62"/>
      <c r="AV127" s="32"/>
      <c r="AW127" s="20"/>
      <c r="AX127" s="3"/>
      <c r="AY127" s="62"/>
      <c r="AZ127" s="32"/>
    </row>
    <row r="128" spans="7:64" x14ac:dyDescent="0.25">
      <c r="AL128" s="3"/>
      <c r="AM128" s="62"/>
      <c r="AN128" s="32"/>
      <c r="AO128" s="3"/>
      <c r="AP128" s="3"/>
      <c r="AQ128" s="62"/>
      <c r="AR128" s="32"/>
      <c r="AS128" s="3"/>
      <c r="AT128" s="20"/>
      <c r="AU128" s="62"/>
      <c r="AV128" s="32"/>
      <c r="AW128" s="20"/>
      <c r="AX128" s="3"/>
      <c r="AY128" s="62"/>
      <c r="AZ128" s="32"/>
    </row>
    <row r="129" spans="38:52" x14ac:dyDescent="0.25">
      <c r="AL129" s="3"/>
      <c r="AM129" s="62"/>
      <c r="AN129" s="32"/>
      <c r="AO129" s="3"/>
      <c r="AP129" s="3"/>
      <c r="AQ129" s="62"/>
      <c r="AR129" s="32"/>
      <c r="AS129" s="3"/>
      <c r="AT129" s="20"/>
      <c r="AU129" s="62"/>
      <c r="AV129" s="32"/>
      <c r="AW129" s="20"/>
      <c r="AX129" s="3"/>
      <c r="AY129" s="62"/>
      <c r="AZ129" s="32"/>
    </row>
    <row r="130" spans="38:52" x14ac:dyDescent="0.25">
      <c r="AL130" s="3"/>
      <c r="AM130" s="62"/>
      <c r="AN130" s="32"/>
      <c r="AO130" s="3"/>
      <c r="AP130" s="3"/>
      <c r="AQ130" s="62"/>
      <c r="AR130" s="32"/>
      <c r="AS130" s="3"/>
      <c r="AT130" s="20"/>
      <c r="AU130" s="62"/>
      <c r="AV130" s="32"/>
      <c r="AW130" s="20"/>
      <c r="AX130" s="3"/>
      <c r="AY130" s="62"/>
      <c r="AZ130" s="32"/>
    </row>
    <row r="131" spans="38:52" x14ac:dyDescent="0.25">
      <c r="AL131" s="3"/>
      <c r="AM131" s="62"/>
      <c r="AN131" s="32"/>
      <c r="AO131" s="3"/>
      <c r="AP131" s="3"/>
      <c r="AQ131" s="62"/>
      <c r="AR131" s="32"/>
      <c r="AS131" s="3"/>
      <c r="AT131" s="20"/>
      <c r="AU131" s="62"/>
      <c r="AV131" s="32"/>
      <c r="AW131" s="20"/>
      <c r="AX131" s="3"/>
      <c r="AY131" s="62"/>
      <c r="AZ131" s="32"/>
    </row>
    <row r="132" spans="38:52" x14ac:dyDescent="0.25">
      <c r="AL132" s="3"/>
      <c r="AM132" s="62"/>
      <c r="AN132" s="32"/>
      <c r="AO132" s="3"/>
      <c r="AP132" s="3"/>
      <c r="AQ132" s="62"/>
      <c r="AR132" s="32"/>
      <c r="AS132" s="3"/>
      <c r="AT132" s="20"/>
      <c r="AU132" s="62"/>
      <c r="AV132" s="32"/>
      <c r="AW132" s="20"/>
      <c r="AX132" s="3"/>
      <c r="AY132" s="62"/>
      <c r="AZ132" s="32"/>
    </row>
    <row r="133" spans="38:52" x14ac:dyDescent="0.25">
      <c r="AL133" s="3"/>
      <c r="AM133" s="62"/>
      <c r="AN133" s="32"/>
      <c r="AO133" s="3"/>
      <c r="AP133" s="3"/>
      <c r="AQ133" s="62"/>
      <c r="AR133" s="32"/>
      <c r="AS133" s="3"/>
      <c r="AT133" s="20"/>
      <c r="AU133" s="62"/>
      <c r="AV133" s="32"/>
      <c r="AW133" s="20"/>
      <c r="AX133" s="3"/>
      <c r="AY133" s="62"/>
      <c r="AZ133" s="32"/>
    </row>
    <row r="134" spans="38:52" x14ac:dyDescent="0.25">
      <c r="AL134" s="3"/>
      <c r="AM134" s="62"/>
      <c r="AN134" s="32"/>
      <c r="AO134" s="3"/>
      <c r="AP134" s="3"/>
      <c r="AQ134" s="62"/>
      <c r="AR134" s="32"/>
      <c r="AS134" s="3"/>
      <c r="AT134" s="20"/>
      <c r="AU134" s="62"/>
      <c r="AV134" s="32"/>
      <c r="AW134" s="20"/>
      <c r="AX134" s="3"/>
      <c r="AY134" s="62"/>
      <c r="AZ134" s="32"/>
    </row>
    <row r="135" spans="38:52" x14ac:dyDescent="0.25">
      <c r="AL135" s="3"/>
      <c r="AM135" s="62"/>
      <c r="AN135" s="32"/>
      <c r="AO135" s="3"/>
      <c r="AP135" s="3"/>
      <c r="AQ135" s="62"/>
      <c r="AR135" s="32"/>
      <c r="AS135" s="3"/>
      <c r="AT135" s="20"/>
      <c r="AU135" s="62"/>
      <c r="AV135" s="32"/>
      <c r="AW135" s="20"/>
      <c r="AX135" s="3"/>
      <c r="AY135" s="62"/>
      <c r="AZ135" s="32"/>
    </row>
    <row r="136" spans="38:52" x14ac:dyDescent="0.25">
      <c r="AL136" s="3"/>
      <c r="AM136" s="62"/>
      <c r="AN136" s="32"/>
      <c r="AO136" s="3"/>
      <c r="AP136" s="3"/>
      <c r="AQ136" s="62"/>
      <c r="AR136" s="32"/>
      <c r="AS136" s="3"/>
      <c r="AT136" s="20"/>
      <c r="AU136" s="62"/>
      <c r="AV136" s="32"/>
      <c r="AW136" s="20"/>
      <c r="AX136" s="3"/>
      <c r="AY136" s="62"/>
      <c r="AZ136" s="32"/>
    </row>
    <row r="137" spans="38:52" x14ac:dyDescent="0.25">
      <c r="AL137" s="3"/>
      <c r="AM137" s="62"/>
      <c r="AN137" s="32"/>
      <c r="AO137" s="3"/>
      <c r="AP137" s="3"/>
      <c r="AQ137" s="62"/>
      <c r="AR137" s="32"/>
      <c r="AS137" s="3"/>
      <c r="AT137" s="20"/>
      <c r="AU137" s="62"/>
      <c r="AV137" s="32"/>
      <c r="AW137" s="20"/>
      <c r="AX137" s="3"/>
      <c r="AY137" s="62"/>
      <c r="AZ137" s="32"/>
    </row>
    <row r="138" spans="38:52" x14ac:dyDescent="0.25">
      <c r="AL138" s="3"/>
      <c r="AM138" s="62"/>
      <c r="AN138" s="32"/>
      <c r="AO138" s="3"/>
      <c r="AP138" s="3"/>
      <c r="AQ138" s="62"/>
      <c r="AR138" s="32"/>
      <c r="AS138" s="3"/>
      <c r="AT138" s="20"/>
      <c r="AU138" s="62"/>
      <c r="AV138" s="32"/>
      <c r="AW138" s="20"/>
      <c r="AX138" s="3"/>
      <c r="AY138" s="62"/>
      <c r="AZ138" s="32"/>
    </row>
    <row r="139" spans="38:52" x14ac:dyDescent="0.25">
      <c r="AL139" s="3"/>
      <c r="AM139" s="62"/>
      <c r="AN139" s="32"/>
      <c r="AO139" s="3"/>
      <c r="AP139" s="3"/>
      <c r="AQ139" s="62"/>
      <c r="AR139" s="32"/>
      <c r="AS139" s="3"/>
      <c r="AT139" s="20"/>
      <c r="AU139" s="62"/>
      <c r="AV139" s="32"/>
      <c r="AW139" s="20"/>
      <c r="AX139" s="3"/>
      <c r="AY139" s="62"/>
      <c r="AZ139" s="32"/>
    </row>
    <row r="140" spans="38:52" x14ac:dyDescent="0.25">
      <c r="AL140" s="3"/>
      <c r="AM140" s="62"/>
      <c r="AN140" s="32"/>
      <c r="AO140" s="3"/>
      <c r="AP140" s="3"/>
      <c r="AQ140" s="62"/>
      <c r="AR140" s="32"/>
      <c r="AS140" s="3"/>
      <c r="AT140" s="20"/>
      <c r="AU140" s="62"/>
      <c r="AV140" s="32"/>
      <c r="AW140" s="20"/>
      <c r="AX140" s="3"/>
      <c r="AY140" s="62"/>
      <c r="AZ140" s="32"/>
    </row>
    <row r="141" spans="38:52" x14ac:dyDescent="0.25">
      <c r="AL141" s="3"/>
      <c r="AM141" s="62"/>
      <c r="AN141" s="32"/>
      <c r="AO141" s="3"/>
      <c r="AP141" s="3"/>
      <c r="AQ141" s="62"/>
      <c r="AR141" s="32"/>
      <c r="AS141" s="3"/>
      <c r="AT141" s="20"/>
      <c r="AU141" s="62"/>
      <c r="AV141" s="32"/>
      <c r="AW141" s="20"/>
      <c r="AX141" s="3"/>
      <c r="AY141" s="62"/>
      <c r="AZ141" s="32"/>
    </row>
    <row r="142" spans="38:52" x14ac:dyDescent="0.25">
      <c r="AL142" s="3"/>
      <c r="AM142" s="62"/>
      <c r="AN142" s="32"/>
      <c r="AO142" s="3"/>
      <c r="AP142" s="3"/>
      <c r="AQ142" s="62"/>
      <c r="AR142" s="32"/>
      <c r="AS142" s="3"/>
      <c r="AT142" s="20"/>
      <c r="AU142" s="62"/>
      <c r="AV142" s="32"/>
      <c r="AW142" s="20"/>
      <c r="AX142" s="3"/>
      <c r="AY142" s="62"/>
      <c r="AZ142" s="32"/>
    </row>
    <row r="143" spans="38:52" x14ac:dyDescent="0.25">
      <c r="AL143" s="3"/>
      <c r="AM143" s="62"/>
      <c r="AN143" s="32"/>
      <c r="AO143" s="3"/>
      <c r="AP143" s="3"/>
      <c r="AQ143" s="62"/>
      <c r="AR143" s="32"/>
      <c r="AS143" s="3"/>
      <c r="AT143" s="20"/>
      <c r="AU143" s="62"/>
      <c r="AV143" s="32"/>
      <c r="AW143" s="20"/>
      <c r="AX143" s="3"/>
      <c r="AY143" s="62"/>
      <c r="AZ143" s="32"/>
    </row>
    <row r="144" spans="38:52" x14ac:dyDescent="0.25">
      <c r="AL144" s="3"/>
      <c r="AM144" s="62"/>
      <c r="AN144" s="32"/>
      <c r="AO144" s="3"/>
      <c r="AP144" s="3"/>
      <c r="AQ144" s="62"/>
      <c r="AR144" s="32"/>
      <c r="AS144" s="3"/>
      <c r="AT144" s="20"/>
      <c r="AU144" s="62"/>
      <c r="AV144" s="32"/>
      <c r="AW144" s="20"/>
      <c r="AX144" s="3"/>
      <c r="AY144" s="62"/>
      <c r="AZ144" s="32"/>
    </row>
    <row r="145" spans="38:52" x14ac:dyDescent="0.25">
      <c r="AL145" s="3"/>
      <c r="AM145" s="62"/>
      <c r="AN145" s="32"/>
      <c r="AO145" s="3"/>
      <c r="AP145" s="3"/>
      <c r="AQ145" s="62"/>
      <c r="AR145" s="32"/>
      <c r="AS145" s="3"/>
      <c r="AT145" s="20"/>
      <c r="AU145" s="62"/>
      <c r="AV145" s="32"/>
      <c r="AW145" s="20"/>
      <c r="AX145" s="3"/>
      <c r="AY145" s="62"/>
      <c r="AZ145" s="32"/>
    </row>
    <row r="146" spans="38:52" x14ac:dyDescent="0.25">
      <c r="AL146" s="3"/>
      <c r="AM146" s="62"/>
      <c r="AN146" s="32"/>
      <c r="AO146" s="3"/>
      <c r="AP146" s="3"/>
      <c r="AQ146" s="62"/>
      <c r="AR146" s="32"/>
      <c r="AS146" s="3"/>
      <c r="AT146" s="20"/>
      <c r="AU146" s="62"/>
      <c r="AV146" s="32"/>
      <c r="AW146" s="20"/>
      <c r="AX146" s="3"/>
      <c r="AY146" s="62"/>
      <c r="AZ146" s="32"/>
    </row>
    <row r="147" spans="38:52" x14ac:dyDescent="0.25">
      <c r="AL147" s="3"/>
      <c r="AM147" s="62"/>
      <c r="AN147" s="32"/>
      <c r="AO147" s="3"/>
      <c r="AP147" s="3"/>
      <c r="AQ147" s="62"/>
      <c r="AR147" s="32"/>
      <c r="AS147" s="3"/>
      <c r="AT147" s="20"/>
      <c r="AU147" s="62"/>
      <c r="AV147" s="32"/>
      <c r="AW147" s="20"/>
      <c r="AX147" s="3"/>
      <c r="AY147" s="62"/>
      <c r="AZ147" s="32"/>
    </row>
    <row r="148" spans="38:52" x14ac:dyDescent="0.25">
      <c r="AL148" s="3"/>
      <c r="AM148" s="62"/>
      <c r="AN148" s="32"/>
      <c r="AO148" s="3"/>
      <c r="AP148" s="3"/>
      <c r="AQ148" s="62"/>
      <c r="AR148" s="32"/>
      <c r="AS148" s="3"/>
      <c r="AT148" s="20"/>
      <c r="AU148" s="62"/>
      <c r="AV148" s="32"/>
      <c r="AW148" s="20"/>
      <c r="AX148" s="3"/>
      <c r="AY148" s="62"/>
      <c r="AZ148" s="32"/>
    </row>
    <row r="149" spans="38:52" x14ac:dyDescent="0.25">
      <c r="AL149" s="3"/>
      <c r="AM149" s="62"/>
      <c r="AN149" s="32"/>
      <c r="AO149" s="3"/>
      <c r="AP149" s="3"/>
      <c r="AQ149" s="62"/>
      <c r="AR149" s="32"/>
      <c r="AS149" s="3"/>
      <c r="AT149" s="20"/>
      <c r="AU149" s="62"/>
      <c r="AV149" s="32"/>
      <c r="AW149" s="20"/>
      <c r="AX149" s="3"/>
      <c r="AY149" s="62"/>
      <c r="AZ149" s="32"/>
    </row>
    <row r="150" spans="38:52" x14ac:dyDescent="0.25">
      <c r="AL150" s="3"/>
      <c r="AM150" s="62"/>
      <c r="AN150" s="32"/>
      <c r="AO150" s="3"/>
      <c r="AP150" s="3"/>
      <c r="AQ150" s="62"/>
      <c r="AR150" s="32"/>
      <c r="AS150" s="3"/>
      <c r="AT150" s="20"/>
      <c r="AU150" s="62"/>
      <c r="AV150" s="32"/>
      <c r="AW150" s="20"/>
      <c r="AX150" s="3"/>
      <c r="AY150" s="62"/>
      <c r="AZ150" s="32"/>
    </row>
    <row r="151" spans="38:52" x14ac:dyDescent="0.25">
      <c r="AL151" s="3"/>
      <c r="AM151" s="62"/>
      <c r="AN151" s="32"/>
      <c r="AO151" s="3"/>
      <c r="AP151" s="3"/>
      <c r="AQ151" s="62"/>
      <c r="AR151" s="32"/>
      <c r="AS151" s="3"/>
      <c r="AT151" s="20"/>
      <c r="AU151" s="62"/>
      <c r="AV151" s="32"/>
      <c r="AW151" s="20"/>
      <c r="AX151" s="3"/>
      <c r="AY151" s="62"/>
      <c r="AZ151" s="32"/>
    </row>
    <row r="152" spans="38:52" x14ac:dyDescent="0.25">
      <c r="AL152" s="3"/>
      <c r="AM152" s="62"/>
      <c r="AN152" s="32"/>
      <c r="AO152" s="3"/>
      <c r="AP152" s="3"/>
      <c r="AQ152" s="62"/>
      <c r="AR152" s="32"/>
      <c r="AS152" s="3"/>
      <c r="AT152" s="20"/>
      <c r="AU152" s="62"/>
      <c r="AV152" s="32"/>
      <c r="AW152" s="20"/>
      <c r="AX152" s="3"/>
      <c r="AY152" s="62"/>
      <c r="AZ152" s="32"/>
    </row>
    <row r="153" spans="38:52" x14ac:dyDescent="0.25">
      <c r="AL153" s="3"/>
      <c r="AM153" s="62"/>
      <c r="AN153" s="32"/>
      <c r="AO153" s="3"/>
      <c r="AP153" s="3"/>
      <c r="AQ153" s="62"/>
      <c r="AR153" s="32"/>
      <c r="AS153" s="3"/>
      <c r="AT153" s="20"/>
      <c r="AU153" s="62"/>
      <c r="AV153" s="32"/>
      <c r="AW153" s="20"/>
      <c r="AX153" s="3"/>
      <c r="AY153" s="62"/>
      <c r="AZ153" s="32"/>
    </row>
    <row r="154" spans="38:52" x14ac:dyDescent="0.25">
      <c r="AL154" s="3"/>
      <c r="AM154" s="62"/>
      <c r="AN154" s="32"/>
      <c r="AO154" s="3"/>
      <c r="AP154" s="3"/>
      <c r="AQ154" s="62"/>
      <c r="AR154" s="32"/>
      <c r="AS154" s="3"/>
      <c r="AT154" s="20"/>
      <c r="AU154" s="62"/>
      <c r="AV154" s="32"/>
      <c r="AW154" s="20"/>
      <c r="AX154" s="3"/>
      <c r="AY154" s="62"/>
      <c r="AZ154" s="32"/>
    </row>
    <row r="155" spans="38:52" x14ac:dyDescent="0.25">
      <c r="AL155" s="3"/>
      <c r="AM155" s="62"/>
      <c r="AN155" s="32"/>
      <c r="AO155" s="3"/>
      <c r="AP155" s="3"/>
      <c r="AQ155" s="62"/>
      <c r="AR155" s="32"/>
      <c r="AS155" s="3"/>
      <c r="AT155" s="20"/>
      <c r="AU155" s="62"/>
      <c r="AV155" s="32"/>
      <c r="AW155" s="20"/>
      <c r="AX155" s="3"/>
      <c r="AY155" s="62"/>
      <c r="AZ155" s="32"/>
    </row>
    <row r="156" spans="38:52" x14ac:dyDescent="0.25">
      <c r="AL156" s="3"/>
      <c r="AM156" s="62"/>
      <c r="AN156" s="32"/>
      <c r="AO156" s="3"/>
      <c r="AP156" s="3"/>
      <c r="AQ156" s="62"/>
      <c r="AR156" s="32"/>
      <c r="AS156" s="3"/>
      <c r="AT156" s="20"/>
      <c r="AU156" s="62"/>
      <c r="AV156" s="32"/>
      <c r="AW156" s="20"/>
      <c r="AX156" s="3"/>
      <c r="AY156" s="62"/>
      <c r="AZ156" s="32"/>
    </row>
    <row r="157" spans="38:52" x14ac:dyDescent="0.25">
      <c r="AL157" s="3"/>
      <c r="AM157" s="62"/>
      <c r="AN157" s="32"/>
      <c r="AO157" s="3"/>
      <c r="AP157" s="3"/>
      <c r="AQ157" s="62"/>
      <c r="AR157" s="32"/>
      <c r="AS157" s="3"/>
      <c r="AT157" s="20"/>
      <c r="AU157" s="62"/>
      <c r="AV157" s="32"/>
      <c r="AW157" s="20"/>
      <c r="AX157" s="3"/>
      <c r="AY157" s="62"/>
      <c r="AZ157" s="32"/>
    </row>
    <row r="158" spans="38:52" x14ac:dyDescent="0.25">
      <c r="AL158" s="3"/>
      <c r="AM158" s="62"/>
      <c r="AN158" s="32"/>
      <c r="AO158" s="3"/>
      <c r="AP158" s="3"/>
      <c r="AQ158" s="62"/>
      <c r="AR158" s="32"/>
      <c r="AS158" s="3"/>
      <c r="AT158" s="20"/>
      <c r="AU158" s="62"/>
      <c r="AV158" s="32"/>
      <c r="AW158" s="20"/>
      <c r="AX158" s="3"/>
      <c r="AY158" s="62"/>
      <c r="AZ158" s="32"/>
    </row>
    <row r="159" spans="38:52" x14ac:dyDescent="0.25">
      <c r="AL159" s="3"/>
      <c r="AM159" s="62"/>
      <c r="AN159" s="32"/>
      <c r="AO159" s="3"/>
      <c r="AP159" s="3"/>
      <c r="AQ159" s="62"/>
      <c r="AR159" s="32"/>
      <c r="AS159" s="3"/>
      <c r="AT159" s="20"/>
      <c r="AU159" s="62"/>
      <c r="AV159" s="32"/>
      <c r="AW159" s="20"/>
      <c r="AX159" s="3"/>
      <c r="AY159" s="62"/>
      <c r="AZ159" s="32"/>
    </row>
    <row r="160" spans="38:52" x14ac:dyDescent="0.25">
      <c r="AL160" s="3"/>
      <c r="AM160" s="62"/>
      <c r="AN160" s="32"/>
      <c r="AO160" s="3"/>
      <c r="AP160" s="3"/>
      <c r="AQ160" s="62"/>
      <c r="AR160" s="32"/>
      <c r="AS160" s="3"/>
      <c r="AT160" s="20"/>
      <c r="AU160" s="62"/>
      <c r="AV160" s="32"/>
      <c r="AW160" s="20"/>
      <c r="AX160" s="3"/>
      <c r="AY160" s="62"/>
      <c r="AZ160" s="32"/>
    </row>
  </sheetData>
  <conditionalFormatting sqref="E5:BL65">
    <cfRule type="containsBlanks" dxfId="5" priority="3">
      <formula>LEN(TRIM(E5))=0</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E705"/>
  <sheetViews>
    <sheetView zoomScaleNormal="100" workbookViewId="0"/>
  </sheetViews>
  <sheetFormatPr defaultColWidth="9.44140625" defaultRowHeight="13.8" x14ac:dyDescent="0.25"/>
  <cols>
    <col min="1" max="1" width="16.5546875" style="3" bestFit="1" customWidth="1"/>
    <col min="2" max="2" width="22.5546875" style="3" bestFit="1" customWidth="1"/>
    <col min="3" max="3" width="17.21875" style="3" bestFit="1" customWidth="1"/>
    <col min="4" max="4" width="22.5546875" style="3" bestFit="1" customWidth="1"/>
    <col min="5" max="5" width="23.77734375" style="3" bestFit="1" customWidth="1"/>
    <col min="6" max="16384" width="9.44140625" style="3"/>
  </cols>
  <sheetData>
    <row r="1" spans="1:5" x14ac:dyDescent="0.25">
      <c r="A1" s="15" t="s">
        <v>82</v>
      </c>
    </row>
    <row r="2" spans="1:5" x14ac:dyDescent="0.25">
      <c r="A2" s="15" t="s">
        <v>120</v>
      </c>
    </row>
    <row r="3" spans="1:5" x14ac:dyDescent="0.25">
      <c r="A3" s="15"/>
    </row>
    <row r="4" spans="1:5" x14ac:dyDescent="0.25">
      <c r="A4" s="15" t="s">
        <v>121</v>
      </c>
      <c r="B4" s="15" t="s">
        <v>122</v>
      </c>
      <c r="C4" s="15" t="s">
        <v>123</v>
      </c>
      <c r="D4" s="15" t="s">
        <v>124</v>
      </c>
      <c r="E4" s="15" t="s">
        <v>151</v>
      </c>
    </row>
    <row r="5" spans="1:5" x14ac:dyDescent="0.25">
      <c r="A5" s="162">
        <v>2351</v>
      </c>
      <c r="B5" s="3" t="s">
        <v>153</v>
      </c>
      <c r="C5" s="3" t="s">
        <v>154</v>
      </c>
      <c r="D5" s="3" t="s">
        <v>155</v>
      </c>
      <c r="E5" s="3" t="s">
        <v>155</v>
      </c>
    </row>
    <row r="6" spans="1:5" x14ac:dyDescent="0.25">
      <c r="A6" s="162">
        <v>2018</v>
      </c>
      <c r="B6" s="3" t="s">
        <v>156</v>
      </c>
      <c r="C6" s="3" t="s">
        <v>154</v>
      </c>
      <c r="D6" s="3" t="s">
        <v>157</v>
      </c>
      <c r="E6" s="3" t="s">
        <v>155</v>
      </c>
    </row>
    <row r="7" spans="1:5" x14ac:dyDescent="0.25">
      <c r="A7" s="162">
        <v>1720</v>
      </c>
      <c r="B7" s="3" t="s">
        <v>158</v>
      </c>
      <c r="C7" s="3" t="s">
        <v>154</v>
      </c>
      <c r="D7" s="3" t="s">
        <v>159</v>
      </c>
      <c r="E7" s="3" t="s">
        <v>160</v>
      </c>
    </row>
    <row r="8" spans="1:5" x14ac:dyDescent="0.25">
      <c r="A8" s="162">
        <v>2743</v>
      </c>
      <c r="B8" s="3" t="s">
        <v>161</v>
      </c>
      <c r="C8" s="3" t="s">
        <v>154</v>
      </c>
      <c r="D8" s="3" t="s">
        <v>162</v>
      </c>
      <c r="E8" s="3" t="s">
        <v>163</v>
      </c>
    </row>
    <row r="9" spans="1:5" x14ac:dyDescent="0.25">
      <c r="A9" s="162">
        <v>1220</v>
      </c>
      <c r="B9" s="3" t="s">
        <v>164</v>
      </c>
      <c r="C9" s="3" t="s">
        <v>154</v>
      </c>
      <c r="D9" s="3" t="s">
        <v>165</v>
      </c>
      <c r="E9" s="3" t="s">
        <v>166</v>
      </c>
    </row>
    <row r="10" spans="1:5" x14ac:dyDescent="0.25">
      <c r="A10" s="162">
        <v>1001</v>
      </c>
      <c r="B10" s="3" t="s">
        <v>167</v>
      </c>
      <c r="C10" s="3" t="s">
        <v>154</v>
      </c>
      <c r="D10" s="3" t="s">
        <v>168</v>
      </c>
      <c r="E10" s="3" t="s">
        <v>166</v>
      </c>
    </row>
    <row r="11" spans="1:5" x14ac:dyDescent="0.25">
      <c r="A11" s="162">
        <v>2134</v>
      </c>
      <c r="B11" s="3" t="s">
        <v>169</v>
      </c>
      <c r="C11" s="3" t="s">
        <v>154</v>
      </c>
      <c r="D11" s="3" t="s">
        <v>170</v>
      </c>
      <c r="E11" s="3" t="s">
        <v>170</v>
      </c>
    </row>
    <row r="12" spans="1:5" x14ac:dyDescent="0.25">
      <c r="A12" s="162">
        <v>1913</v>
      </c>
      <c r="B12" s="3" t="s">
        <v>171</v>
      </c>
      <c r="C12" s="3" t="s">
        <v>154</v>
      </c>
      <c r="D12" s="3" t="s">
        <v>172</v>
      </c>
      <c r="E12" s="3" t="s">
        <v>160</v>
      </c>
    </row>
    <row r="13" spans="1:5" x14ac:dyDescent="0.25">
      <c r="A13" s="162">
        <v>1002</v>
      </c>
      <c r="B13" s="3" t="s">
        <v>173</v>
      </c>
      <c r="C13" s="3" t="s">
        <v>154</v>
      </c>
      <c r="D13" s="3" t="s">
        <v>168</v>
      </c>
      <c r="E13" s="3" t="s">
        <v>166</v>
      </c>
    </row>
    <row r="14" spans="1:5" x14ac:dyDescent="0.25">
      <c r="A14" s="162">
        <v>1003</v>
      </c>
      <c r="B14" s="3" t="s">
        <v>173</v>
      </c>
      <c r="C14" s="3" t="s">
        <v>154</v>
      </c>
      <c r="D14" s="3" t="s">
        <v>168</v>
      </c>
      <c r="E14" s="3" t="s">
        <v>166</v>
      </c>
    </row>
    <row r="15" spans="1:5" x14ac:dyDescent="0.25">
      <c r="A15" s="162">
        <v>1004</v>
      </c>
      <c r="B15" s="3" t="s">
        <v>173</v>
      </c>
      <c r="C15" s="3" t="s">
        <v>154</v>
      </c>
      <c r="D15" s="3" t="s">
        <v>168</v>
      </c>
      <c r="E15" s="3" t="s">
        <v>166</v>
      </c>
    </row>
    <row r="16" spans="1:5" x14ac:dyDescent="0.25">
      <c r="A16" s="162">
        <v>1810</v>
      </c>
      <c r="B16" s="3" t="s">
        <v>174</v>
      </c>
      <c r="C16" s="3" t="s">
        <v>154</v>
      </c>
      <c r="D16" s="3" t="s">
        <v>175</v>
      </c>
      <c r="E16" s="3" t="s">
        <v>160</v>
      </c>
    </row>
    <row r="17" spans="1:5" x14ac:dyDescent="0.25">
      <c r="A17" s="162">
        <v>1812</v>
      </c>
      <c r="B17" s="3" t="s">
        <v>174</v>
      </c>
      <c r="C17" s="3" t="s">
        <v>154</v>
      </c>
      <c r="D17" s="3" t="s">
        <v>175</v>
      </c>
      <c r="E17" s="3" t="s">
        <v>160</v>
      </c>
    </row>
    <row r="18" spans="1:5" x14ac:dyDescent="0.25">
      <c r="A18" s="162">
        <v>1899</v>
      </c>
      <c r="B18" s="3" t="s">
        <v>174</v>
      </c>
      <c r="C18" s="3" t="s">
        <v>154</v>
      </c>
      <c r="D18" s="3" t="s">
        <v>175</v>
      </c>
      <c r="E18" s="3" t="s">
        <v>160</v>
      </c>
    </row>
    <row r="19" spans="1:5" x14ac:dyDescent="0.25">
      <c r="A19" s="162">
        <v>2474</v>
      </c>
      <c r="B19" s="3" t="s">
        <v>176</v>
      </c>
      <c r="C19" s="3" t="s">
        <v>154</v>
      </c>
      <c r="D19" s="3" t="s">
        <v>159</v>
      </c>
      <c r="E19" s="3" t="s">
        <v>160</v>
      </c>
    </row>
    <row r="20" spans="1:5" x14ac:dyDescent="0.25">
      <c r="A20" s="162">
        <v>2476</v>
      </c>
      <c r="B20" s="3" t="s">
        <v>176</v>
      </c>
      <c r="C20" s="3" t="s">
        <v>154</v>
      </c>
      <c r="D20" s="3" t="s">
        <v>159</v>
      </c>
      <c r="E20" s="3" t="s">
        <v>160</v>
      </c>
    </row>
    <row r="21" spans="1:5" x14ac:dyDescent="0.25">
      <c r="A21" s="162">
        <v>2475</v>
      </c>
      <c r="B21" s="3" t="s">
        <v>177</v>
      </c>
      <c r="C21" s="3" t="s">
        <v>154</v>
      </c>
      <c r="D21" s="3" t="s">
        <v>159</v>
      </c>
      <c r="E21" s="3" t="s">
        <v>160</v>
      </c>
    </row>
    <row r="22" spans="1:5" x14ac:dyDescent="0.25">
      <c r="A22" s="162">
        <v>1430</v>
      </c>
      <c r="B22" s="3" t="s">
        <v>178</v>
      </c>
      <c r="C22" s="3" t="s">
        <v>154</v>
      </c>
      <c r="D22" s="3" t="s">
        <v>179</v>
      </c>
      <c r="E22" s="3" t="s">
        <v>179</v>
      </c>
    </row>
    <row r="23" spans="1:5" x14ac:dyDescent="0.25">
      <c r="A23" s="162">
        <v>1431</v>
      </c>
      <c r="B23" s="3" t="s">
        <v>180</v>
      </c>
      <c r="C23" s="3" t="s">
        <v>154</v>
      </c>
      <c r="D23" s="3" t="s">
        <v>179</v>
      </c>
      <c r="E23" s="3" t="s">
        <v>179</v>
      </c>
    </row>
    <row r="24" spans="1:5" x14ac:dyDescent="0.25">
      <c r="A24" s="162">
        <v>1330</v>
      </c>
      <c r="B24" s="3" t="s">
        <v>181</v>
      </c>
      <c r="C24" s="3" t="s">
        <v>154</v>
      </c>
      <c r="D24" s="3" t="s">
        <v>168</v>
      </c>
      <c r="E24" s="3" t="s">
        <v>166</v>
      </c>
    </row>
    <row r="25" spans="1:5" x14ac:dyDescent="0.25">
      <c r="A25" s="162">
        <v>1721</v>
      </c>
      <c r="B25" s="3" t="s">
        <v>182</v>
      </c>
      <c r="C25" s="3" t="s">
        <v>154</v>
      </c>
      <c r="D25" s="3" t="s">
        <v>183</v>
      </c>
      <c r="E25" s="3" t="s">
        <v>183</v>
      </c>
    </row>
    <row r="26" spans="1:5" x14ac:dyDescent="0.25">
      <c r="A26" s="162">
        <v>1222</v>
      </c>
      <c r="B26" s="3" t="s">
        <v>184</v>
      </c>
      <c r="C26" s="3" t="s">
        <v>154</v>
      </c>
      <c r="D26" s="3" t="s">
        <v>165</v>
      </c>
      <c r="E26" s="3" t="s">
        <v>166</v>
      </c>
    </row>
    <row r="27" spans="1:5" x14ac:dyDescent="0.25">
      <c r="A27" s="162">
        <v>2702</v>
      </c>
      <c r="B27" s="3" t="s">
        <v>185</v>
      </c>
      <c r="C27" s="3" t="s">
        <v>154</v>
      </c>
      <c r="D27" s="3" t="s">
        <v>186</v>
      </c>
      <c r="E27" s="3" t="s">
        <v>163</v>
      </c>
    </row>
    <row r="28" spans="1:5" x14ac:dyDescent="0.25">
      <c r="A28" s="162">
        <v>1331</v>
      </c>
      <c r="B28" s="3" t="s">
        <v>187</v>
      </c>
      <c r="C28" s="3" t="s">
        <v>154</v>
      </c>
      <c r="D28" s="3" t="s">
        <v>179</v>
      </c>
      <c r="E28" s="3" t="s">
        <v>179</v>
      </c>
    </row>
    <row r="29" spans="1:5" x14ac:dyDescent="0.25">
      <c r="A29" s="162">
        <v>2703</v>
      </c>
      <c r="B29" s="3" t="s">
        <v>188</v>
      </c>
      <c r="C29" s="3" t="s">
        <v>154</v>
      </c>
      <c r="D29" s="3" t="s">
        <v>189</v>
      </c>
      <c r="E29" s="3" t="s">
        <v>183</v>
      </c>
    </row>
    <row r="30" spans="1:5" x14ac:dyDescent="0.25">
      <c r="A30" s="162">
        <v>2763</v>
      </c>
      <c r="B30" s="3" t="s">
        <v>190</v>
      </c>
      <c r="C30" s="3" t="s">
        <v>154</v>
      </c>
      <c r="D30" s="3" t="s">
        <v>189</v>
      </c>
      <c r="E30" s="3" t="s">
        <v>183</v>
      </c>
    </row>
    <row r="31" spans="1:5" x14ac:dyDescent="0.25">
      <c r="A31" s="162">
        <v>1501</v>
      </c>
      <c r="B31" s="3" t="s">
        <v>191</v>
      </c>
      <c r="C31" s="3" t="s">
        <v>154</v>
      </c>
      <c r="D31" s="3" t="s">
        <v>179</v>
      </c>
      <c r="E31" s="3" t="s">
        <v>179</v>
      </c>
    </row>
    <row r="32" spans="1:5" x14ac:dyDescent="0.25">
      <c r="A32" s="162">
        <v>2466</v>
      </c>
      <c r="B32" s="3" t="s">
        <v>192</v>
      </c>
      <c r="C32" s="3" t="s">
        <v>154</v>
      </c>
      <c r="D32" s="3" t="s">
        <v>170</v>
      </c>
      <c r="E32" s="3" t="s">
        <v>170</v>
      </c>
    </row>
    <row r="33" spans="1:5" x14ac:dyDescent="0.25">
      <c r="A33" s="162">
        <v>2322</v>
      </c>
      <c r="B33" s="3" t="s">
        <v>193</v>
      </c>
      <c r="C33" s="3" t="s">
        <v>154</v>
      </c>
      <c r="D33" s="3" t="s">
        <v>155</v>
      </c>
      <c r="E33" s="3" t="s">
        <v>155</v>
      </c>
    </row>
    <row r="34" spans="1:5" x14ac:dyDescent="0.25">
      <c r="A34" s="162">
        <v>1432</v>
      </c>
      <c r="B34" s="3" t="s">
        <v>194</v>
      </c>
      <c r="C34" s="3" t="s">
        <v>154</v>
      </c>
      <c r="D34" s="3" t="s">
        <v>159</v>
      </c>
      <c r="E34" s="3" t="s">
        <v>160</v>
      </c>
    </row>
    <row r="35" spans="1:5" x14ac:dyDescent="0.25">
      <c r="A35" s="162">
        <v>2457</v>
      </c>
      <c r="B35" s="3" t="s">
        <v>195</v>
      </c>
      <c r="C35" s="3" t="s">
        <v>154</v>
      </c>
      <c r="D35" s="3" t="s">
        <v>170</v>
      </c>
      <c r="E35" s="3" t="s">
        <v>170</v>
      </c>
    </row>
    <row r="36" spans="1:5" x14ac:dyDescent="0.25">
      <c r="A36" s="162">
        <v>1436</v>
      </c>
      <c r="B36" s="3" t="s">
        <v>196</v>
      </c>
      <c r="C36" s="3" t="s">
        <v>154</v>
      </c>
      <c r="D36" s="3" t="s">
        <v>179</v>
      </c>
      <c r="E36" s="3" t="s">
        <v>179</v>
      </c>
    </row>
    <row r="37" spans="1:5" x14ac:dyDescent="0.25">
      <c r="A37" s="162">
        <v>2630</v>
      </c>
      <c r="B37" s="3" t="s">
        <v>197</v>
      </c>
      <c r="C37" s="3" t="s">
        <v>154</v>
      </c>
      <c r="D37" s="3" t="s">
        <v>198</v>
      </c>
      <c r="E37" s="3" t="s">
        <v>198</v>
      </c>
    </row>
    <row r="38" spans="1:5" x14ac:dyDescent="0.25">
      <c r="A38" s="162">
        <v>1005</v>
      </c>
      <c r="B38" s="3" t="s">
        <v>199</v>
      </c>
      <c r="C38" s="3" t="s">
        <v>154</v>
      </c>
      <c r="D38" s="3" t="s">
        <v>179</v>
      </c>
      <c r="E38" s="3" t="s">
        <v>179</v>
      </c>
    </row>
    <row r="39" spans="1:5" x14ac:dyDescent="0.25">
      <c r="A39" s="162">
        <v>1223</v>
      </c>
      <c r="B39" s="3" t="s">
        <v>200</v>
      </c>
      <c r="C39" s="3" t="s">
        <v>154</v>
      </c>
      <c r="D39" s="3" t="s">
        <v>165</v>
      </c>
      <c r="E39" s="3" t="s">
        <v>166</v>
      </c>
    </row>
    <row r="40" spans="1:5" x14ac:dyDescent="0.25">
      <c r="A40" s="162">
        <v>1730</v>
      </c>
      <c r="B40" s="3" t="s">
        <v>201</v>
      </c>
      <c r="C40" s="3" t="s">
        <v>154</v>
      </c>
      <c r="D40" s="3" t="s">
        <v>159</v>
      </c>
      <c r="E40" s="3" t="s">
        <v>160</v>
      </c>
    </row>
    <row r="41" spans="1:5" x14ac:dyDescent="0.25">
      <c r="A41" s="162">
        <v>1007</v>
      </c>
      <c r="B41" s="3" t="s">
        <v>202</v>
      </c>
      <c r="C41" s="3" t="s">
        <v>154</v>
      </c>
      <c r="D41" s="3" t="s">
        <v>168</v>
      </c>
      <c r="E41" s="3" t="s">
        <v>166</v>
      </c>
    </row>
    <row r="42" spans="1:5" x14ac:dyDescent="0.25">
      <c r="A42" s="162">
        <v>2019</v>
      </c>
      <c r="B42" s="3" t="s">
        <v>203</v>
      </c>
      <c r="C42" s="3" t="s">
        <v>154</v>
      </c>
      <c r="D42" s="3" t="s">
        <v>183</v>
      </c>
      <c r="E42" s="3" t="s">
        <v>183</v>
      </c>
    </row>
    <row r="43" spans="1:5" x14ac:dyDescent="0.25">
      <c r="A43" s="162">
        <v>2478</v>
      </c>
      <c r="B43" s="3" t="s">
        <v>204</v>
      </c>
      <c r="C43" s="3" t="s">
        <v>154</v>
      </c>
      <c r="D43" s="3" t="s">
        <v>170</v>
      </c>
      <c r="E43" s="3" t="s">
        <v>170</v>
      </c>
    </row>
    <row r="44" spans="1:5" x14ac:dyDescent="0.25">
      <c r="A44" s="162">
        <v>2779</v>
      </c>
      <c r="B44" s="3" t="s">
        <v>205</v>
      </c>
      <c r="C44" s="3" t="s">
        <v>154</v>
      </c>
      <c r="D44" s="3" t="s">
        <v>155</v>
      </c>
      <c r="E44" s="3" t="s">
        <v>155</v>
      </c>
    </row>
    <row r="45" spans="1:5" x14ac:dyDescent="0.25">
      <c r="A45" s="162">
        <v>1224</v>
      </c>
      <c r="B45" s="3" t="s">
        <v>206</v>
      </c>
      <c r="C45" s="3" t="s">
        <v>154</v>
      </c>
      <c r="D45" s="3" t="s">
        <v>165</v>
      </c>
      <c r="E45" s="3" t="s">
        <v>166</v>
      </c>
    </row>
    <row r="46" spans="1:5" x14ac:dyDescent="0.25">
      <c r="A46" s="162">
        <v>1503</v>
      </c>
      <c r="B46" s="3" t="s">
        <v>207</v>
      </c>
      <c r="C46" s="3" t="s">
        <v>154</v>
      </c>
      <c r="D46" s="3" t="s">
        <v>179</v>
      </c>
      <c r="E46" s="3" t="s">
        <v>179</v>
      </c>
    </row>
    <row r="47" spans="1:5" x14ac:dyDescent="0.25">
      <c r="A47" s="162">
        <v>1337</v>
      </c>
      <c r="B47" s="3" t="s">
        <v>208</v>
      </c>
      <c r="C47" s="3" t="s">
        <v>154</v>
      </c>
      <c r="D47" s="3" t="s">
        <v>168</v>
      </c>
      <c r="E47" s="3" t="s">
        <v>166</v>
      </c>
    </row>
    <row r="48" spans="1:5" x14ac:dyDescent="0.25">
      <c r="A48" s="162">
        <v>1915</v>
      </c>
      <c r="B48" s="3" t="s">
        <v>209</v>
      </c>
      <c r="C48" s="3" t="s">
        <v>154</v>
      </c>
      <c r="D48" s="3" t="s">
        <v>210</v>
      </c>
      <c r="E48" s="3" t="s">
        <v>160</v>
      </c>
    </row>
    <row r="49" spans="1:5" x14ac:dyDescent="0.25">
      <c r="A49" s="162">
        <v>1821</v>
      </c>
      <c r="B49" s="3" t="s">
        <v>211</v>
      </c>
      <c r="C49" s="3" t="s">
        <v>154</v>
      </c>
      <c r="D49" s="3" t="s">
        <v>159</v>
      </c>
      <c r="E49" s="3" t="s">
        <v>160</v>
      </c>
    </row>
    <row r="50" spans="1:5" x14ac:dyDescent="0.25">
      <c r="A50" s="162">
        <v>1822</v>
      </c>
      <c r="B50" s="3" t="s">
        <v>211</v>
      </c>
      <c r="C50" s="3" t="s">
        <v>154</v>
      </c>
      <c r="D50" s="3" t="s">
        <v>159</v>
      </c>
      <c r="E50" s="3" t="s">
        <v>160</v>
      </c>
    </row>
    <row r="51" spans="1:5" x14ac:dyDescent="0.25">
      <c r="A51" s="162">
        <v>1504</v>
      </c>
      <c r="B51" s="3" t="s">
        <v>212</v>
      </c>
      <c r="C51" s="3" t="s">
        <v>154</v>
      </c>
      <c r="D51" s="3" t="s">
        <v>183</v>
      </c>
      <c r="E51" s="3" t="s">
        <v>183</v>
      </c>
    </row>
    <row r="52" spans="1:5" x14ac:dyDescent="0.25">
      <c r="A52" s="162">
        <v>1008</v>
      </c>
      <c r="B52" s="3" t="s">
        <v>213</v>
      </c>
      <c r="C52" s="3" t="s">
        <v>154</v>
      </c>
      <c r="D52" s="3" t="s">
        <v>168</v>
      </c>
      <c r="E52" s="3" t="s">
        <v>166</v>
      </c>
    </row>
    <row r="53" spans="1:5" x14ac:dyDescent="0.25">
      <c r="A53" s="162">
        <v>1740</v>
      </c>
      <c r="B53" s="3" t="s">
        <v>214</v>
      </c>
      <c r="C53" s="3" t="s">
        <v>154</v>
      </c>
      <c r="D53" s="3" t="s">
        <v>183</v>
      </c>
      <c r="E53" s="3" t="s">
        <v>183</v>
      </c>
    </row>
    <row r="54" spans="1:5" x14ac:dyDescent="0.25">
      <c r="A54" s="162">
        <v>1009</v>
      </c>
      <c r="B54" s="3" t="s">
        <v>215</v>
      </c>
      <c r="C54" s="3" t="s">
        <v>154</v>
      </c>
      <c r="D54" s="3" t="s">
        <v>168</v>
      </c>
      <c r="E54" s="3" t="s">
        <v>166</v>
      </c>
    </row>
    <row r="55" spans="1:5" x14ac:dyDescent="0.25">
      <c r="A55" s="162">
        <v>2108</v>
      </c>
      <c r="B55" s="3" t="s">
        <v>216</v>
      </c>
      <c r="C55" s="3" t="s">
        <v>154</v>
      </c>
      <c r="D55" s="3" t="s">
        <v>170</v>
      </c>
      <c r="E55" s="3" t="s">
        <v>170</v>
      </c>
    </row>
    <row r="56" spans="1:5" x14ac:dyDescent="0.25">
      <c r="A56" s="162">
        <v>2109</v>
      </c>
      <c r="B56" s="3" t="s">
        <v>216</v>
      </c>
      <c r="C56" s="3" t="s">
        <v>154</v>
      </c>
      <c r="D56" s="3" t="s">
        <v>170</v>
      </c>
      <c r="E56" s="3" t="s">
        <v>170</v>
      </c>
    </row>
    <row r="57" spans="1:5" x14ac:dyDescent="0.25">
      <c r="A57" s="162">
        <v>2110</v>
      </c>
      <c r="B57" s="3" t="s">
        <v>216</v>
      </c>
      <c r="C57" s="3" t="s">
        <v>154</v>
      </c>
      <c r="D57" s="3" t="s">
        <v>170</v>
      </c>
      <c r="E57" s="3" t="s">
        <v>170</v>
      </c>
    </row>
    <row r="58" spans="1:5" x14ac:dyDescent="0.25">
      <c r="A58" s="162">
        <v>2111</v>
      </c>
      <c r="B58" s="3" t="s">
        <v>216</v>
      </c>
      <c r="C58" s="3" t="s">
        <v>154</v>
      </c>
      <c r="D58" s="3" t="s">
        <v>170</v>
      </c>
      <c r="E58" s="3" t="s">
        <v>170</v>
      </c>
    </row>
    <row r="59" spans="1:5" x14ac:dyDescent="0.25">
      <c r="A59" s="162">
        <v>2112</v>
      </c>
      <c r="B59" s="3" t="s">
        <v>216</v>
      </c>
      <c r="C59" s="3" t="s">
        <v>154</v>
      </c>
      <c r="D59" s="3" t="s">
        <v>170</v>
      </c>
      <c r="E59" s="3" t="s">
        <v>170</v>
      </c>
    </row>
    <row r="60" spans="1:5" x14ac:dyDescent="0.25">
      <c r="A60" s="162">
        <v>2113</v>
      </c>
      <c r="B60" s="3" t="s">
        <v>216</v>
      </c>
      <c r="C60" s="3" t="s">
        <v>154</v>
      </c>
      <c r="D60" s="3" t="s">
        <v>170</v>
      </c>
      <c r="E60" s="3" t="s">
        <v>170</v>
      </c>
    </row>
    <row r="61" spans="1:5" x14ac:dyDescent="0.25">
      <c r="A61" s="162">
        <v>2114</v>
      </c>
      <c r="B61" s="3" t="s">
        <v>216</v>
      </c>
      <c r="C61" s="3" t="s">
        <v>154</v>
      </c>
      <c r="D61" s="3" t="s">
        <v>170</v>
      </c>
      <c r="E61" s="3" t="s">
        <v>170</v>
      </c>
    </row>
    <row r="62" spans="1:5" x14ac:dyDescent="0.25">
      <c r="A62" s="162">
        <v>2115</v>
      </c>
      <c r="B62" s="3" t="s">
        <v>216</v>
      </c>
      <c r="C62" s="3" t="s">
        <v>154</v>
      </c>
      <c r="D62" s="3" t="s">
        <v>170</v>
      </c>
      <c r="E62" s="3" t="s">
        <v>170</v>
      </c>
    </row>
    <row r="63" spans="1:5" x14ac:dyDescent="0.25">
      <c r="A63" s="162">
        <v>2116</v>
      </c>
      <c r="B63" s="3" t="s">
        <v>216</v>
      </c>
      <c r="C63" s="3" t="s">
        <v>154</v>
      </c>
      <c r="D63" s="3" t="s">
        <v>170</v>
      </c>
      <c r="E63" s="3" t="s">
        <v>170</v>
      </c>
    </row>
    <row r="64" spans="1:5" x14ac:dyDescent="0.25">
      <c r="A64" s="162">
        <v>2117</v>
      </c>
      <c r="B64" s="3" t="s">
        <v>216</v>
      </c>
      <c r="C64" s="3" t="s">
        <v>154</v>
      </c>
      <c r="D64" s="3" t="s">
        <v>170</v>
      </c>
      <c r="E64" s="3" t="s">
        <v>170</v>
      </c>
    </row>
    <row r="65" spans="1:5" x14ac:dyDescent="0.25">
      <c r="A65" s="162">
        <v>2118</v>
      </c>
      <c r="B65" s="3" t="s">
        <v>216</v>
      </c>
      <c r="C65" s="3" t="s">
        <v>154</v>
      </c>
      <c r="D65" s="3" t="s">
        <v>170</v>
      </c>
      <c r="E65" s="3" t="s">
        <v>170</v>
      </c>
    </row>
    <row r="66" spans="1:5" x14ac:dyDescent="0.25">
      <c r="A66" s="162">
        <v>2123</v>
      </c>
      <c r="B66" s="3" t="s">
        <v>216</v>
      </c>
      <c r="C66" s="3" t="s">
        <v>154</v>
      </c>
      <c r="D66" s="3" t="s">
        <v>170</v>
      </c>
      <c r="E66" s="3" t="s">
        <v>170</v>
      </c>
    </row>
    <row r="67" spans="1:5" x14ac:dyDescent="0.25">
      <c r="A67" s="162">
        <v>2127</v>
      </c>
      <c r="B67" s="3" t="s">
        <v>216</v>
      </c>
      <c r="C67" s="3" t="s">
        <v>154</v>
      </c>
      <c r="D67" s="3" t="s">
        <v>170</v>
      </c>
      <c r="E67" s="3" t="s">
        <v>170</v>
      </c>
    </row>
    <row r="68" spans="1:5" x14ac:dyDescent="0.25">
      <c r="A68" s="162">
        <v>2128</v>
      </c>
      <c r="B68" s="3" t="s">
        <v>216</v>
      </c>
      <c r="C68" s="3" t="s">
        <v>154</v>
      </c>
      <c r="D68" s="3" t="s">
        <v>170</v>
      </c>
      <c r="E68" s="3" t="s">
        <v>170</v>
      </c>
    </row>
    <row r="69" spans="1:5" x14ac:dyDescent="0.25">
      <c r="A69" s="162">
        <v>2133</v>
      </c>
      <c r="B69" s="3" t="s">
        <v>216</v>
      </c>
      <c r="C69" s="3" t="s">
        <v>154</v>
      </c>
      <c r="D69" s="3" t="s">
        <v>170</v>
      </c>
      <c r="E69" s="3" t="s">
        <v>170</v>
      </c>
    </row>
    <row r="70" spans="1:5" x14ac:dyDescent="0.25">
      <c r="A70" s="162">
        <v>2163</v>
      </c>
      <c r="B70" s="3" t="s">
        <v>216</v>
      </c>
      <c r="C70" s="3" t="s">
        <v>154</v>
      </c>
      <c r="D70" s="3" t="s">
        <v>170</v>
      </c>
      <c r="E70" s="3" t="s">
        <v>170</v>
      </c>
    </row>
    <row r="71" spans="1:5" x14ac:dyDescent="0.25">
      <c r="A71" s="162">
        <v>2196</v>
      </c>
      <c r="B71" s="3" t="s">
        <v>216</v>
      </c>
      <c r="C71" s="3" t="s">
        <v>154</v>
      </c>
      <c r="D71" s="3" t="s">
        <v>170</v>
      </c>
      <c r="E71" s="3" t="s">
        <v>170</v>
      </c>
    </row>
    <row r="72" spans="1:5" x14ac:dyDescent="0.25">
      <c r="A72" s="162">
        <v>2199</v>
      </c>
      <c r="B72" s="3" t="s">
        <v>216</v>
      </c>
      <c r="C72" s="3" t="s">
        <v>154</v>
      </c>
      <c r="D72" s="3" t="s">
        <v>170</v>
      </c>
      <c r="E72" s="3" t="s">
        <v>170</v>
      </c>
    </row>
    <row r="73" spans="1:5" x14ac:dyDescent="0.25">
      <c r="A73" s="162">
        <v>2201</v>
      </c>
      <c r="B73" s="3" t="s">
        <v>216</v>
      </c>
      <c r="C73" s="3" t="s">
        <v>154</v>
      </c>
      <c r="D73" s="3" t="s">
        <v>170</v>
      </c>
      <c r="E73" s="3" t="s">
        <v>170</v>
      </c>
    </row>
    <row r="74" spans="1:5" x14ac:dyDescent="0.25">
      <c r="A74" s="162">
        <v>2203</v>
      </c>
      <c r="B74" s="3" t="s">
        <v>216</v>
      </c>
      <c r="C74" s="3" t="s">
        <v>154</v>
      </c>
      <c r="D74" s="3" t="s">
        <v>170</v>
      </c>
      <c r="E74" s="3" t="s">
        <v>170</v>
      </c>
    </row>
    <row r="75" spans="1:5" x14ac:dyDescent="0.25">
      <c r="A75" s="162">
        <v>2204</v>
      </c>
      <c r="B75" s="3" t="s">
        <v>216</v>
      </c>
      <c r="C75" s="3" t="s">
        <v>154</v>
      </c>
      <c r="D75" s="3" t="s">
        <v>170</v>
      </c>
      <c r="E75" s="3" t="s">
        <v>170</v>
      </c>
    </row>
    <row r="76" spans="1:5" x14ac:dyDescent="0.25">
      <c r="A76" s="162">
        <v>2205</v>
      </c>
      <c r="B76" s="3" t="s">
        <v>216</v>
      </c>
      <c r="C76" s="3" t="s">
        <v>154</v>
      </c>
      <c r="D76" s="3" t="s">
        <v>170</v>
      </c>
      <c r="E76" s="3" t="s">
        <v>170</v>
      </c>
    </row>
    <row r="77" spans="1:5" x14ac:dyDescent="0.25">
      <c r="A77" s="162">
        <v>2206</v>
      </c>
      <c r="B77" s="3" t="s">
        <v>216</v>
      </c>
      <c r="C77" s="3" t="s">
        <v>154</v>
      </c>
      <c r="D77" s="3" t="s">
        <v>170</v>
      </c>
      <c r="E77" s="3" t="s">
        <v>170</v>
      </c>
    </row>
    <row r="78" spans="1:5" x14ac:dyDescent="0.25">
      <c r="A78" s="162">
        <v>2207</v>
      </c>
      <c r="B78" s="3" t="s">
        <v>216</v>
      </c>
      <c r="C78" s="3" t="s">
        <v>154</v>
      </c>
      <c r="D78" s="3" t="s">
        <v>170</v>
      </c>
      <c r="E78" s="3" t="s">
        <v>170</v>
      </c>
    </row>
    <row r="79" spans="1:5" x14ac:dyDescent="0.25">
      <c r="A79" s="162">
        <v>2210</v>
      </c>
      <c r="B79" s="3" t="s">
        <v>216</v>
      </c>
      <c r="C79" s="3" t="s">
        <v>154</v>
      </c>
      <c r="D79" s="3" t="s">
        <v>170</v>
      </c>
      <c r="E79" s="3" t="s">
        <v>170</v>
      </c>
    </row>
    <row r="80" spans="1:5" x14ac:dyDescent="0.25">
      <c r="A80" s="162">
        <v>2211</v>
      </c>
      <c r="B80" s="3" t="s">
        <v>216</v>
      </c>
      <c r="C80" s="3" t="s">
        <v>154</v>
      </c>
      <c r="D80" s="3" t="s">
        <v>170</v>
      </c>
      <c r="E80" s="3" t="s">
        <v>170</v>
      </c>
    </row>
    <row r="81" spans="1:5" x14ac:dyDescent="0.25">
      <c r="A81" s="162">
        <v>2212</v>
      </c>
      <c r="B81" s="3" t="s">
        <v>216</v>
      </c>
      <c r="C81" s="3" t="s">
        <v>154</v>
      </c>
      <c r="D81" s="3" t="s">
        <v>170</v>
      </c>
      <c r="E81" s="3" t="s">
        <v>170</v>
      </c>
    </row>
    <row r="82" spans="1:5" x14ac:dyDescent="0.25">
      <c r="A82" s="162">
        <v>2215</v>
      </c>
      <c r="B82" s="3" t="s">
        <v>216</v>
      </c>
      <c r="C82" s="3" t="s">
        <v>154</v>
      </c>
      <c r="D82" s="3" t="s">
        <v>170</v>
      </c>
      <c r="E82" s="3" t="s">
        <v>170</v>
      </c>
    </row>
    <row r="83" spans="1:5" x14ac:dyDescent="0.25">
      <c r="A83" s="162">
        <v>2216</v>
      </c>
      <c r="B83" s="3" t="s">
        <v>216</v>
      </c>
      <c r="C83" s="3" t="s">
        <v>154</v>
      </c>
      <c r="D83" s="3" t="s">
        <v>170</v>
      </c>
      <c r="E83" s="3" t="s">
        <v>170</v>
      </c>
    </row>
    <row r="84" spans="1:5" x14ac:dyDescent="0.25">
      <c r="A84" s="162">
        <v>2217</v>
      </c>
      <c r="B84" s="3" t="s">
        <v>216</v>
      </c>
      <c r="C84" s="3" t="s">
        <v>154</v>
      </c>
      <c r="D84" s="3" t="s">
        <v>170</v>
      </c>
      <c r="E84" s="3" t="s">
        <v>170</v>
      </c>
    </row>
    <row r="85" spans="1:5" x14ac:dyDescent="0.25">
      <c r="A85" s="162">
        <v>2222</v>
      </c>
      <c r="B85" s="3" t="s">
        <v>216</v>
      </c>
      <c r="C85" s="3" t="s">
        <v>154</v>
      </c>
      <c r="D85" s="3" t="s">
        <v>170</v>
      </c>
      <c r="E85" s="3" t="s">
        <v>170</v>
      </c>
    </row>
    <row r="86" spans="1:5" x14ac:dyDescent="0.25">
      <c r="A86" s="162">
        <v>2241</v>
      </c>
      <c r="B86" s="3" t="s">
        <v>216</v>
      </c>
      <c r="C86" s="3" t="s">
        <v>154</v>
      </c>
      <c r="D86" s="3" t="s">
        <v>170</v>
      </c>
      <c r="E86" s="3" t="s">
        <v>170</v>
      </c>
    </row>
    <row r="87" spans="1:5" x14ac:dyDescent="0.25">
      <c r="A87" s="162">
        <v>2266</v>
      </c>
      <c r="B87" s="3" t="s">
        <v>216</v>
      </c>
      <c r="C87" s="3" t="s">
        <v>154</v>
      </c>
      <c r="D87" s="3" t="s">
        <v>170</v>
      </c>
      <c r="E87" s="3" t="s">
        <v>170</v>
      </c>
    </row>
    <row r="88" spans="1:5" x14ac:dyDescent="0.25">
      <c r="A88" s="162">
        <v>2283</v>
      </c>
      <c r="B88" s="3" t="s">
        <v>216</v>
      </c>
      <c r="C88" s="3" t="s">
        <v>154</v>
      </c>
      <c r="D88" s="3" t="s">
        <v>170</v>
      </c>
      <c r="E88" s="3" t="s">
        <v>170</v>
      </c>
    </row>
    <row r="89" spans="1:5" x14ac:dyDescent="0.25">
      <c r="A89" s="162">
        <v>2284</v>
      </c>
      <c r="B89" s="3" t="s">
        <v>216</v>
      </c>
      <c r="C89" s="3" t="s">
        <v>154</v>
      </c>
      <c r="D89" s="3" t="s">
        <v>170</v>
      </c>
      <c r="E89" s="3" t="s">
        <v>170</v>
      </c>
    </row>
    <row r="90" spans="1:5" x14ac:dyDescent="0.25">
      <c r="A90" s="162">
        <v>2293</v>
      </c>
      <c r="B90" s="3" t="s">
        <v>216</v>
      </c>
      <c r="C90" s="3" t="s">
        <v>154</v>
      </c>
      <c r="D90" s="3" t="s">
        <v>170</v>
      </c>
      <c r="E90" s="3" t="s">
        <v>170</v>
      </c>
    </row>
    <row r="91" spans="1:5" x14ac:dyDescent="0.25">
      <c r="A91" s="162">
        <v>2295</v>
      </c>
      <c r="B91" s="3" t="s">
        <v>216</v>
      </c>
      <c r="C91" s="3" t="s">
        <v>154</v>
      </c>
      <c r="D91" s="3" t="s">
        <v>170</v>
      </c>
      <c r="E91" s="3" t="s">
        <v>170</v>
      </c>
    </row>
    <row r="92" spans="1:5" x14ac:dyDescent="0.25">
      <c r="A92" s="162">
        <v>2297</v>
      </c>
      <c r="B92" s="3" t="s">
        <v>216</v>
      </c>
      <c r="C92" s="3" t="s">
        <v>154</v>
      </c>
      <c r="D92" s="3" t="s">
        <v>170</v>
      </c>
      <c r="E92" s="3" t="s">
        <v>170</v>
      </c>
    </row>
    <row r="93" spans="1:5" x14ac:dyDescent="0.25">
      <c r="A93" s="162">
        <v>2298</v>
      </c>
      <c r="B93" s="3" t="s">
        <v>216</v>
      </c>
      <c r="C93" s="3" t="s">
        <v>154</v>
      </c>
      <c r="D93" s="3" t="s">
        <v>170</v>
      </c>
      <c r="E93" s="3" t="s">
        <v>170</v>
      </c>
    </row>
    <row r="94" spans="1:5" x14ac:dyDescent="0.25">
      <c r="A94" s="162">
        <v>1719</v>
      </c>
      <c r="B94" s="3" t="s">
        <v>217</v>
      </c>
      <c r="C94" s="3" t="s">
        <v>154</v>
      </c>
      <c r="D94" s="3" t="s">
        <v>159</v>
      </c>
      <c r="E94" s="3" t="s">
        <v>160</v>
      </c>
    </row>
    <row r="95" spans="1:5" x14ac:dyDescent="0.25">
      <c r="A95" s="162">
        <v>1921</v>
      </c>
      <c r="B95" s="3" t="s">
        <v>218</v>
      </c>
      <c r="C95" s="3" t="s">
        <v>154</v>
      </c>
      <c r="D95" s="3" t="s">
        <v>210</v>
      </c>
      <c r="E95" s="3" t="s">
        <v>160</v>
      </c>
    </row>
    <row r="96" spans="1:5" x14ac:dyDescent="0.25">
      <c r="A96" s="162">
        <v>1505</v>
      </c>
      <c r="B96" s="3" t="s">
        <v>219</v>
      </c>
      <c r="C96" s="3" t="s">
        <v>154</v>
      </c>
      <c r="D96" s="3" t="s">
        <v>179</v>
      </c>
      <c r="E96" s="3" t="s">
        <v>179</v>
      </c>
    </row>
    <row r="97" spans="1:5" x14ac:dyDescent="0.25">
      <c r="A97" s="162">
        <v>2184</v>
      </c>
      <c r="B97" s="3" t="s">
        <v>220</v>
      </c>
      <c r="C97" s="3" t="s">
        <v>154</v>
      </c>
      <c r="D97" s="3" t="s">
        <v>157</v>
      </c>
      <c r="E97" s="3" t="s">
        <v>155</v>
      </c>
    </row>
    <row r="98" spans="1:5" x14ac:dyDescent="0.25">
      <c r="A98" s="162">
        <v>2185</v>
      </c>
      <c r="B98" s="3" t="s">
        <v>220</v>
      </c>
      <c r="C98" s="3" t="s">
        <v>154</v>
      </c>
      <c r="D98" s="3" t="s">
        <v>157</v>
      </c>
      <c r="E98" s="3" t="s">
        <v>155</v>
      </c>
    </row>
    <row r="99" spans="1:5" x14ac:dyDescent="0.25">
      <c r="A99" s="162">
        <v>2020</v>
      </c>
      <c r="B99" s="3" t="s">
        <v>221</v>
      </c>
      <c r="C99" s="3" t="s">
        <v>154</v>
      </c>
      <c r="D99" s="3" t="s">
        <v>157</v>
      </c>
      <c r="E99" s="3" t="s">
        <v>155</v>
      </c>
    </row>
    <row r="100" spans="1:5" x14ac:dyDescent="0.25">
      <c r="A100" s="162">
        <v>2631</v>
      </c>
      <c r="B100" s="3" t="s">
        <v>222</v>
      </c>
      <c r="C100" s="3" t="s">
        <v>154</v>
      </c>
      <c r="D100" s="3" t="s">
        <v>198</v>
      </c>
      <c r="E100" s="3" t="s">
        <v>198</v>
      </c>
    </row>
    <row r="101" spans="1:5" x14ac:dyDescent="0.25">
      <c r="A101" s="162">
        <v>2324</v>
      </c>
      <c r="B101" s="3" t="s">
        <v>223</v>
      </c>
      <c r="C101" s="3" t="s">
        <v>154</v>
      </c>
      <c r="D101" s="3" t="s">
        <v>155</v>
      </c>
      <c r="E101" s="3" t="s">
        <v>155</v>
      </c>
    </row>
    <row r="102" spans="1:5" x14ac:dyDescent="0.25">
      <c r="A102" s="162">
        <v>2325</v>
      </c>
      <c r="B102" s="3" t="s">
        <v>223</v>
      </c>
      <c r="C102" s="3" t="s">
        <v>154</v>
      </c>
      <c r="D102" s="3" t="s">
        <v>155</v>
      </c>
      <c r="E102" s="3" t="s">
        <v>155</v>
      </c>
    </row>
    <row r="103" spans="1:5" x14ac:dyDescent="0.25">
      <c r="A103" s="162">
        <v>2135</v>
      </c>
      <c r="B103" s="3" t="s">
        <v>224</v>
      </c>
      <c r="C103" s="3" t="s">
        <v>154</v>
      </c>
      <c r="D103" s="3" t="s">
        <v>170</v>
      </c>
      <c r="E103" s="3" t="s">
        <v>170</v>
      </c>
    </row>
    <row r="104" spans="1:5" x14ac:dyDescent="0.25">
      <c r="A104" s="162">
        <v>1010</v>
      </c>
      <c r="B104" s="3" t="s">
        <v>225</v>
      </c>
      <c r="C104" s="3" t="s">
        <v>154</v>
      </c>
      <c r="D104" s="3" t="s">
        <v>179</v>
      </c>
      <c r="E104" s="3" t="s">
        <v>179</v>
      </c>
    </row>
    <row r="105" spans="1:5" x14ac:dyDescent="0.25">
      <c r="A105" s="162">
        <v>2301</v>
      </c>
      <c r="B105" s="3" t="s">
        <v>226</v>
      </c>
      <c r="C105" s="3" t="s">
        <v>154</v>
      </c>
      <c r="D105" s="3" t="s">
        <v>155</v>
      </c>
      <c r="E105" s="3" t="s">
        <v>155</v>
      </c>
    </row>
    <row r="106" spans="1:5" x14ac:dyDescent="0.25">
      <c r="A106" s="162">
        <v>2302</v>
      </c>
      <c r="B106" s="3" t="s">
        <v>226</v>
      </c>
      <c r="C106" s="3" t="s">
        <v>154</v>
      </c>
      <c r="D106" s="3" t="s">
        <v>155</v>
      </c>
      <c r="E106" s="3" t="s">
        <v>155</v>
      </c>
    </row>
    <row r="107" spans="1:5" x14ac:dyDescent="0.25">
      <c r="A107" s="162">
        <v>2303</v>
      </c>
      <c r="B107" s="3" t="s">
        <v>226</v>
      </c>
      <c r="C107" s="3" t="s">
        <v>154</v>
      </c>
      <c r="D107" s="3" t="s">
        <v>155</v>
      </c>
      <c r="E107" s="3" t="s">
        <v>155</v>
      </c>
    </row>
    <row r="108" spans="1:5" x14ac:dyDescent="0.25">
      <c r="A108" s="162">
        <v>2304</v>
      </c>
      <c r="B108" s="3" t="s">
        <v>226</v>
      </c>
      <c r="C108" s="3" t="s">
        <v>154</v>
      </c>
      <c r="D108" s="3" t="s">
        <v>155</v>
      </c>
      <c r="E108" s="3" t="s">
        <v>155</v>
      </c>
    </row>
    <row r="109" spans="1:5" x14ac:dyDescent="0.25">
      <c r="A109" s="162">
        <v>2305</v>
      </c>
      <c r="B109" s="3" t="s">
        <v>226</v>
      </c>
      <c r="C109" s="3" t="s">
        <v>154</v>
      </c>
      <c r="D109" s="3" t="s">
        <v>155</v>
      </c>
      <c r="E109" s="3" t="s">
        <v>155</v>
      </c>
    </row>
    <row r="110" spans="1:5" x14ac:dyDescent="0.25">
      <c r="A110" s="162">
        <v>1506</v>
      </c>
      <c r="B110" s="3" t="s">
        <v>227</v>
      </c>
      <c r="C110" s="3" t="s">
        <v>154</v>
      </c>
      <c r="D110" s="3" t="s">
        <v>179</v>
      </c>
      <c r="E110" s="3" t="s">
        <v>179</v>
      </c>
    </row>
    <row r="111" spans="1:5" x14ac:dyDescent="0.25">
      <c r="A111" s="162">
        <v>2445</v>
      </c>
      <c r="B111" s="3" t="s">
        <v>228</v>
      </c>
      <c r="C111" s="3" t="s">
        <v>154</v>
      </c>
      <c r="D111" s="3" t="s">
        <v>170</v>
      </c>
      <c r="E111" s="3" t="s">
        <v>170</v>
      </c>
    </row>
    <row r="112" spans="1:5" x14ac:dyDescent="0.25">
      <c r="A112" s="162">
        <v>2446</v>
      </c>
      <c r="B112" s="3" t="s">
        <v>228</v>
      </c>
      <c r="C112" s="3" t="s">
        <v>154</v>
      </c>
      <c r="D112" s="3" t="s">
        <v>170</v>
      </c>
      <c r="E112" s="3" t="s">
        <v>170</v>
      </c>
    </row>
    <row r="113" spans="1:5" x14ac:dyDescent="0.25">
      <c r="A113" s="162">
        <v>2447</v>
      </c>
      <c r="B113" s="3" t="s">
        <v>229</v>
      </c>
      <c r="C113" s="3" t="s">
        <v>154</v>
      </c>
      <c r="D113" s="3" t="s">
        <v>170</v>
      </c>
      <c r="E113" s="3" t="s">
        <v>170</v>
      </c>
    </row>
    <row r="114" spans="1:5" x14ac:dyDescent="0.25">
      <c r="A114" s="162">
        <v>2327</v>
      </c>
      <c r="B114" s="3" t="s">
        <v>230</v>
      </c>
      <c r="C114" s="3" t="s">
        <v>154</v>
      </c>
      <c r="D114" s="3" t="s">
        <v>157</v>
      </c>
      <c r="E114" s="3" t="s">
        <v>155</v>
      </c>
    </row>
    <row r="115" spans="1:5" x14ac:dyDescent="0.25">
      <c r="A115" s="162">
        <v>1338</v>
      </c>
      <c r="B115" s="3" t="s">
        <v>231</v>
      </c>
      <c r="C115" s="3" t="s">
        <v>154</v>
      </c>
      <c r="D115" s="3" t="s">
        <v>168</v>
      </c>
      <c r="E115" s="3" t="s">
        <v>166</v>
      </c>
    </row>
    <row r="116" spans="1:5" x14ac:dyDescent="0.25">
      <c r="A116" s="162">
        <v>1803</v>
      </c>
      <c r="B116" s="3" t="s">
        <v>232</v>
      </c>
      <c r="C116" s="3" t="s">
        <v>154</v>
      </c>
      <c r="D116" s="3" t="s">
        <v>159</v>
      </c>
      <c r="E116" s="3" t="s">
        <v>160</v>
      </c>
    </row>
    <row r="117" spans="1:5" x14ac:dyDescent="0.25">
      <c r="A117" s="162">
        <v>1805</v>
      </c>
      <c r="B117" s="3" t="s">
        <v>232</v>
      </c>
      <c r="C117" s="3" t="s">
        <v>154</v>
      </c>
      <c r="D117" s="3" t="s">
        <v>159</v>
      </c>
      <c r="E117" s="3" t="s">
        <v>160</v>
      </c>
    </row>
    <row r="118" spans="1:5" x14ac:dyDescent="0.25">
      <c r="A118" s="162">
        <v>2532</v>
      </c>
      <c r="B118" s="3" t="s">
        <v>233</v>
      </c>
      <c r="C118" s="3" t="s">
        <v>154</v>
      </c>
      <c r="D118" s="3" t="s">
        <v>198</v>
      </c>
      <c r="E118" s="3" t="s">
        <v>198</v>
      </c>
    </row>
    <row r="119" spans="1:5" x14ac:dyDescent="0.25">
      <c r="A119" s="162">
        <v>2542</v>
      </c>
      <c r="B119" s="3" t="s">
        <v>233</v>
      </c>
      <c r="C119" s="3" t="s">
        <v>154</v>
      </c>
      <c r="D119" s="3" t="s">
        <v>198</v>
      </c>
      <c r="E119" s="3" t="s">
        <v>198</v>
      </c>
    </row>
    <row r="120" spans="1:5" x14ac:dyDescent="0.25">
      <c r="A120" s="162">
        <v>1922</v>
      </c>
      <c r="B120" s="3" t="s">
        <v>234</v>
      </c>
      <c r="C120" s="3" t="s">
        <v>154</v>
      </c>
      <c r="D120" s="3" t="s">
        <v>172</v>
      </c>
      <c r="E120" s="3" t="s">
        <v>160</v>
      </c>
    </row>
    <row r="121" spans="1:5" x14ac:dyDescent="0.25">
      <c r="A121" s="162">
        <v>2138</v>
      </c>
      <c r="B121" s="3" t="s">
        <v>235</v>
      </c>
      <c r="C121" s="3" t="s">
        <v>154</v>
      </c>
      <c r="D121" s="3" t="s">
        <v>170</v>
      </c>
      <c r="E121" s="3" t="s">
        <v>170</v>
      </c>
    </row>
    <row r="122" spans="1:5" x14ac:dyDescent="0.25">
      <c r="A122" s="162">
        <v>2139</v>
      </c>
      <c r="B122" s="3" t="s">
        <v>235</v>
      </c>
      <c r="C122" s="3" t="s">
        <v>154</v>
      </c>
      <c r="D122" s="3" t="s">
        <v>170</v>
      </c>
      <c r="E122" s="3" t="s">
        <v>170</v>
      </c>
    </row>
    <row r="123" spans="1:5" x14ac:dyDescent="0.25">
      <c r="A123" s="162">
        <v>2140</v>
      </c>
      <c r="B123" s="3" t="s">
        <v>235</v>
      </c>
      <c r="C123" s="3" t="s">
        <v>154</v>
      </c>
      <c r="D123" s="3" t="s">
        <v>170</v>
      </c>
      <c r="E123" s="3" t="s">
        <v>170</v>
      </c>
    </row>
    <row r="124" spans="1:5" x14ac:dyDescent="0.25">
      <c r="A124" s="162">
        <v>2141</v>
      </c>
      <c r="B124" s="3" t="s">
        <v>235</v>
      </c>
      <c r="C124" s="3" t="s">
        <v>154</v>
      </c>
      <c r="D124" s="3" t="s">
        <v>170</v>
      </c>
      <c r="E124" s="3" t="s">
        <v>170</v>
      </c>
    </row>
    <row r="125" spans="1:5" x14ac:dyDescent="0.25">
      <c r="A125" s="162">
        <v>2142</v>
      </c>
      <c r="B125" s="3" t="s">
        <v>235</v>
      </c>
      <c r="C125" s="3" t="s">
        <v>154</v>
      </c>
      <c r="D125" s="3" t="s">
        <v>170</v>
      </c>
      <c r="E125" s="3" t="s">
        <v>170</v>
      </c>
    </row>
    <row r="126" spans="1:5" x14ac:dyDescent="0.25">
      <c r="A126" s="162">
        <v>2238</v>
      </c>
      <c r="B126" s="3" t="s">
        <v>235</v>
      </c>
      <c r="C126" s="3" t="s">
        <v>154</v>
      </c>
      <c r="D126" s="3" t="s">
        <v>170</v>
      </c>
      <c r="E126" s="3" t="s">
        <v>170</v>
      </c>
    </row>
    <row r="127" spans="1:5" x14ac:dyDescent="0.25">
      <c r="A127" s="162">
        <v>2239</v>
      </c>
      <c r="B127" s="3" t="s">
        <v>235</v>
      </c>
      <c r="C127" s="3" t="s">
        <v>154</v>
      </c>
      <c r="D127" s="3" t="s">
        <v>170</v>
      </c>
      <c r="E127" s="3" t="s">
        <v>170</v>
      </c>
    </row>
    <row r="128" spans="1:5" x14ac:dyDescent="0.25">
      <c r="A128" s="162">
        <v>2021</v>
      </c>
      <c r="B128" s="3" t="s">
        <v>236</v>
      </c>
      <c r="C128" s="3" t="s">
        <v>154</v>
      </c>
      <c r="D128" s="3" t="s">
        <v>189</v>
      </c>
      <c r="E128" s="3" t="s">
        <v>183</v>
      </c>
    </row>
    <row r="129" spans="1:5" x14ac:dyDescent="0.25">
      <c r="A129" s="162">
        <v>1741</v>
      </c>
      <c r="B129" s="3" t="s">
        <v>237</v>
      </c>
      <c r="C129" s="3" t="s">
        <v>154</v>
      </c>
      <c r="D129" s="3" t="s">
        <v>159</v>
      </c>
      <c r="E129" s="3" t="s">
        <v>160</v>
      </c>
    </row>
    <row r="130" spans="1:5" x14ac:dyDescent="0.25">
      <c r="A130" s="162">
        <v>2330</v>
      </c>
      <c r="B130" s="3" t="s">
        <v>238</v>
      </c>
      <c r="C130" s="3" t="s">
        <v>154</v>
      </c>
      <c r="D130" s="3" t="s">
        <v>157</v>
      </c>
      <c r="E130" s="3" t="s">
        <v>155</v>
      </c>
    </row>
    <row r="131" spans="1:5" x14ac:dyDescent="0.25">
      <c r="A131" s="162">
        <v>2534</v>
      </c>
      <c r="B131" s="3" t="s">
        <v>239</v>
      </c>
      <c r="C131" s="3" t="s">
        <v>154</v>
      </c>
      <c r="D131" s="3" t="s">
        <v>198</v>
      </c>
      <c r="E131" s="3" t="s">
        <v>198</v>
      </c>
    </row>
    <row r="132" spans="1:5" x14ac:dyDescent="0.25">
      <c r="A132" s="162">
        <v>2632</v>
      </c>
      <c r="B132" s="3" t="s">
        <v>240</v>
      </c>
      <c r="C132" s="3" t="s">
        <v>154</v>
      </c>
      <c r="D132" s="3" t="s">
        <v>198</v>
      </c>
      <c r="E132" s="3" t="s">
        <v>198</v>
      </c>
    </row>
    <row r="133" spans="1:5" x14ac:dyDescent="0.25">
      <c r="A133" s="162">
        <v>2634</v>
      </c>
      <c r="B133" s="3" t="s">
        <v>240</v>
      </c>
      <c r="C133" s="3" t="s">
        <v>154</v>
      </c>
      <c r="D133" s="3" t="s">
        <v>198</v>
      </c>
      <c r="E133" s="3" t="s">
        <v>198</v>
      </c>
    </row>
    <row r="134" spans="1:5" x14ac:dyDescent="0.25">
      <c r="A134" s="162">
        <v>2636</v>
      </c>
      <c r="B134" s="3" t="s">
        <v>240</v>
      </c>
      <c r="C134" s="3" t="s">
        <v>154</v>
      </c>
      <c r="D134" s="3" t="s">
        <v>198</v>
      </c>
      <c r="E134" s="3" t="s">
        <v>198</v>
      </c>
    </row>
    <row r="135" spans="1:5" x14ac:dyDescent="0.25">
      <c r="A135" s="162">
        <v>1339</v>
      </c>
      <c r="B135" s="3" t="s">
        <v>241</v>
      </c>
      <c r="C135" s="3" t="s">
        <v>154</v>
      </c>
      <c r="D135" s="3" t="s">
        <v>168</v>
      </c>
      <c r="E135" s="3" t="s">
        <v>166</v>
      </c>
    </row>
    <row r="136" spans="1:5" x14ac:dyDescent="0.25">
      <c r="A136" s="162">
        <v>2129</v>
      </c>
      <c r="B136" s="3" t="s">
        <v>242</v>
      </c>
      <c r="C136" s="3" t="s">
        <v>154</v>
      </c>
      <c r="D136" s="3" t="s">
        <v>170</v>
      </c>
      <c r="E136" s="3" t="s">
        <v>170</v>
      </c>
    </row>
    <row r="137" spans="1:5" x14ac:dyDescent="0.25">
      <c r="A137" s="162">
        <v>1507</v>
      </c>
      <c r="B137" s="3" t="s">
        <v>243</v>
      </c>
      <c r="C137" s="3" t="s">
        <v>154</v>
      </c>
      <c r="D137" s="3" t="s">
        <v>179</v>
      </c>
      <c r="E137" s="3" t="s">
        <v>179</v>
      </c>
    </row>
    <row r="138" spans="1:5" x14ac:dyDescent="0.25">
      <c r="A138" s="162">
        <v>1508</v>
      </c>
      <c r="B138" s="3" t="s">
        <v>244</v>
      </c>
      <c r="C138" s="3" t="s">
        <v>154</v>
      </c>
      <c r="D138" s="3" t="s">
        <v>179</v>
      </c>
      <c r="E138" s="3" t="s">
        <v>179</v>
      </c>
    </row>
    <row r="139" spans="1:5" x14ac:dyDescent="0.25">
      <c r="A139" s="162">
        <v>1509</v>
      </c>
      <c r="B139" s="3" t="s">
        <v>245</v>
      </c>
      <c r="C139" s="3" t="s">
        <v>154</v>
      </c>
      <c r="D139" s="3" t="s">
        <v>179</v>
      </c>
      <c r="E139" s="3" t="s">
        <v>179</v>
      </c>
    </row>
    <row r="140" spans="1:5" x14ac:dyDescent="0.25">
      <c r="A140" s="162">
        <v>2712</v>
      </c>
      <c r="B140" s="3" t="s">
        <v>246</v>
      </c>
      <c r="C140" s="3" t="s">
        <v>154</v>
      </c>
      <c r="D140" s="3" t="s">
        <v>189</v>
      </c>
      <c r="E140" s="3" t="s">
        <v>183</v>
      </c>
    </row>
    <row r="141" spans="1:5" x14ac:dyDescent="0.25">
      <c r="A141" s="162">
        <v>2633</v>
      </c>
      <c r="B141" s="3" t="s">
        <v>247</v>
      </c>
      <c r="C141" s="3" t="s">
        <v>154</v>
      </c>
      <c r="D141" s="3" t="s">
        <v>198</v>
      </c>
      <c r="E141" s="3" t="s">
        <v>198</v>
      </c>
    </row>
    <row r="142" spans="1:5" x14ac:dyDescent="0.25">
      <c r="A142" s="162">
        <v>1824</v>
      </c>
      <c r="B142" s="3" t="s">
        <v>248</v>
      </c>
      <c r="C142" s="3" t="s">
        <v>154</v>
      </c>
      <c r="D142" s="3" t="s">
        <v>159</v>
      </c>
      <c r="E142" s="3" t="s">
        <v>160</v>
      </c>
    </row>
    <row r="143" spans="1:5" x14ac:dyDescent="0.25">
      <c r="A143" s="162">
        <v>2150</v>
      </c>
      <c r="B143" s="3" t="s">
        <v>249</v>
      </c>
      <c r="C143" s="3" t="s">
        <v>154</v>
      </c>
      <c r="D143" s="3" t="s">
        <v>170</v>
      </c>
      <c r="E143" s="3" t="s">
        <v>170</v>
      </c>
    </row>
    <row r="144" spans="1:5" x14ac:dyDescent="0.25">
      <c r="A144" s="162">
        <v>1611</v>
      </c>
      <c r="B144" s="3" t="s">
        <v>250</v>
      </c>
      <c r="C144" s="3" t="s">
        <v>154</v>
      </c>
      <c r="D144" s="3" t="s">
        <v>179</v>
      </c>
      <c r="E144" s="3" t="s">
        <v>179</v>
      </c>
    </row>
    <row r="145" spans="1:5" x14ac:dyDescent="0.25">
      <c r="A145" s="162">
        <v>1225</v>
      </c>
      <c r="B145" s="3" t="s">
        <v>251</v>
      </c>
      <c r="C145" s="3" t="s">
        <v>154</v>
      </c>
      <c r="D145" s="3" t="s">
        <v>165</v>
      </c>
      <c r="E145" s="3" t="s">
        <v>166</v>
      </c>
    </row>
    <row r="146" spans="1:5" x14ac:dyDescent="0.25">
      <c r="A146" s="162">
        <v>1011</v>
      </c>
      <c r="B146" s="3" t="s">
        <v>252</v>
      </c>
      <c r="C146" s="3" t="s">
        <v>154</v>
      </c>
      <c r="D146" s="3" t="s">
        <v>165</v>
      </c>
      <c r="E146" s="3" t="s">
        <v>166</v>
      </c>
    </row>
    <row r="147" spans="1:5" x14ac:dyDescent="0.25">
      <c r="A147" s="162">
        <v>1012</v>
      </c>
      <c r="B147" s="3" t="s">
        <v>253</v>
      </c>
      <c r="C147" s="3" t="s">
        <v>154</v>
      </c>
      <c r="D147" s="3" t="s">
        <v>168</v>
      </c>
      <c r="E147" s="3" t="s">
        <v>166</v>
      </c>
    </row>
    <row r="148" spans="1:5" x14ac:dyDescent="0.25">
      <c r="A148" s="162">
        <v>2467</v>
      </c>
      <c r="B148" s="3" t="s">
        <v>254</v>
      </c>
      <c r="C148" s="3" t="s">
        <v>154</v>
      </c>
      <c r="D148" s="3" t="s">
        <v>170</v>
      </c>
      <c r="E148" s="3" t="s">
        <v>170</v>
      </c>
    </row>
    <row r="149" spans="1:5" x14ac:dyDescent="0.25">
      <c r="A149" s="162">
        <v>1013</v>
      </c>
      <c r="B149" s="3" t="s">
        <v>255</v>
      </c>
      <c r="C149" s="3" t="s">
        <v>154</v>
      </c>
      <c r="D149" s="3" t="s">
        <v>168</v>
      </c>
      <c r="E149" s="3" t="s">
        <v>166</v>
      </c>
    </row>
    <row r="150" spans="1:5" x14ac:dyDescent="0.25">
      <c r="A150" s="162">
        <v>1014</v>
      </c>
      <c r="B150" s="3" t="s">
        <v>255</v>
      </c>
      <c r="C150" s="3" t="s">
        <v>154</v>
      </c>
      <c r="D150" s="3" t="s">
        <v>168</v>
      </c>
      <c r="E150" s="3" t="s">
        <v>166</v>
      </c>
    </row>
    <row r="151" spans="1:5" x14ac:dyDescent="0.25">
      <c r="A151" s="162">
        <v>1020</v>
      </c>
      <c r="B151" s="3" t="s">
        <v>255</v>
      </c>
      <c r="C151" s="3" t="s">
        <v>154</v>
      </c>
      <c r="D151" s="3" t="s">
        <v>168</v>
      </c>
      <c r="E151" s="3" t="s">
        <v>166</v>
      </c>
    </row>
    <row r="152" spans="1:5" x14ac:dyDescent="0.25">
      <c r="A152" s="162">
        <v>1021</v>
      </c>
      <c r="B152" s="3" t="s">
        <v>255</v>
      </c>
      <c r="C152" s="3" t="s">
        <v>154</v>
      </c>
      <c r="D152" s="3" t="s">
        <v>168</v>
      </c>
      <c r="E152" s="3" t="s">
        <v>166</v>
      </c>
    </row>
    <row r="153" spans="1:5" x14ac:dyDescent="0.25">
      <c r="A153" s="162">
        <v>1022</v>
      </c>
      <c r="B153" s="3" t="s">
        <v>255</v>
      </c>
      <c r="C153" s="3" t="s">
        <v>154</v>
      </c>
      <c r="D153" s="3" t="s">
        <v>168</v>
      </c>
      <c r="E153" s="3" t="s">
        <v>166</v>
      </c>
    </row>
    <row r="154" spans="1:5" x14ac:dyDescent="0.25">
      <c r="A154" s="162">
        <v>2535</v>
      </c>
      <c r="B154" s="3" t="s">
        <v>256</v>
      </c>
      <c r="C154" s="3" t="s">
        <v>154</v>
      </c>
      <c r="D154" s="3" t="s">
        <v>198</v>
      </c>
      <c r="E154" s="3" t="s">
        <v>198</v>
      </c>
    </row>
    <row r="155" spans="1:5" x14ac:dyDescent="0.25">
      <c r="A155" s="162">
        <v>1510</v>
      </c>
      <c r="B155" s="3" t="s">
        <v>257</v>
      </c>
      <c r="C155" s="3" t="s">
        <v>154</v>
      </c>
      <c r="D155" s="3" t="s">
        <v>179</v>
      </c>
      <c r="E155" s="3" t="s">
        <v>179</v>
      </c>
    </row>
    <row r="156" spans="1:5" x14ac:dyDescent="0.25">
      <c r="A156" s="162">
        <v>2025</v>
      </c>
      <c r="B156" s="3" t="s">
        <v>258</v>
      </c>
      <c r="C156" s="3" t="s">
        <v>154</v>
      </c>
      <c r="D156" s="3" t="s">
        <v>157</v>
      </c>
      <c r="E156" s="3" t="s">
        <v>155</v>
      </c>
    </row>
    <row r="157" spans="1:5" x14ac:dyDescent="0.25">
      <c r="A157" s="162">
        <v>1340</v>
      </c>
      <c r="B157" s="3" t="s">
        <v>259</v>
      </c>
      <c r="C157" s="3" t="s">
        <v>154</v>
      </c>
      <c r="D157" s="3" t="s">
        <v>168</v>
      </c>
      <c r="E157" s="3" t="s">
        <v>166</v>
      </c>
    </row>
    <row r="158" spans="1:5" x14ac:dyDescent="0.25">
      <c r="A158" s="162">
        <v>1742</v>
      </c>
      <c r="B158" s="3" t="s">
        <v>260</v>
      </c>
      <c r="C158" s="3" t="s">
        <v>154</v>
      </c>
      <c r="D158" s="3" t="s">
        <v>159</v>
      </c>
      <c r="E158" s="3" t="s">
        <v>160</v>
      </c>
    </row>
    <row r="159" spans="1:5" x14ac:dyDescent="0.25">
      <c r="A159" s="162">
        <v>1341</v>
      </c>
      <c r="B159" s="3" t="s">
        <v>261</v>
      </c>
      <c r="C159" s="3" t="s">
        <v>154</v>
      </c>
      <c r="D159" s="3" t="s">
        <v>168</v>
      </c>
      <c r="E159" s="3" t="s">
        <v>166</v>
      </c>
    </row>
    <row r="160" spans="1:5" x14ac:dyDescent="0.25">
      <c r="A160" s="162">
        <v>2635</v>
      </c>
      <c r="B160" s="3" t="s">
        <v>262</v>
      </c>
      <c r="C160" s="3" t="s">
        <v>154</v>
      </c>
      <c r="D160" s="3" t="s">
        <v>198</v>
      </c>
      <c r="E160" s="3" t="s">
        <v>198</v>
      </c>
    </row>
    <row r="161" spans="1:5" x14ac:dyDescent="0.25">
      <c r="A161" s="162">
        <v>2637</v>
      </c>
      <c r="B161" s="3" t="s">
        <v>263</v>
      </c>
      <c r="C161" s="3" t="s">
        <v>154</v>
      </c>
      <c r="D161" s="3" t="s">
        <v>198</v>
      </c>
      <c r="E161" s="3" t="s">
        <v>198</v>
      </c>
    </row>
    <row r="162" spans="1:5" x14ac:dyDescent="0.25">
      <c r="A162" s="162">
        <v>1026</v>
      </c>
      <c r="B162" s="3" t="s">
        <v>264</v>
      </c>
      <c r="C162" s="3" t="s">
        <v>154</v>
      </c>
      <c r="D162" s="3" t="s">
        <v>168</v>
      </c>
      <c r="E162" s="3" t="s">
        <v>166</v>
      </c>
    </row>
    <row r="163" spans="1:5" x14ac:dyDescent="0.25">
      <c r="A163" s="162">
        <v>2713</v>
      </c>
      <c r="B163" s="3" t="s">
        <v>265</v>
      </c>
      <c r="C163" s="3" t="s">
        <v>154</v>
      </c>
      <c r="D163" s="3" t="s">
        <v>162</v>
      </c>
      <c r="E163" s="3" t="s">
        <v>163</v>
      </c>
    </row>
    <row r="164" spans="1:5" x14ac:dyDescent="0.25">
      <c r="A164" s="162">
        <v>1226</v>
      </c>
      <c r="B164" s="3" t="s">
        <v>266</v>
      </c>
      <c r="C164" s="3" t="s">
        <v>154</v>
      </c>
      <c r="D164" s="3" t="s">
        <v>165</v>
      </c>
      <c r="E164" s="3" t="s">
        <v>166</v>
      </c>
    </row>
    <row r="165" spans="1:5" x14ac:dyDescent="0.25">
      <c r="A165" s="162">
        <v>1227</v>
      </c>
      <c r="B165" s="3" t="s">
        <v>266</v>
      </c>
      <c r="C165" s="3" t="s">
        <v>154</v>
      </c>
      <c r="D165" s="3" t="s">
        <v>165</v>
      </c>
      <c r="E165" s="3" t="s">
        <v>166</v>
      </c>
    </row>
    <row r="166" spans="1:5" x14ac:dyDescent="0.25">
      <c r="A166" s="162">
        <v>1923</v>
      </c>
      <c r="B166" s="3" t="s">
        <v>267</v>
      </c>
      <c r="C166" s="3" t="s">
        <v>154</v>
      </c>
      <c r="D166" s="3" t="s">
        <v>210</v>
      </c>
      <c r="E166" s="3" t="s">
        <v>160</v>
      </c>
    </row>
    <row r="167" spans="1:5" x14ac:dyDescent="0.25">
      <c r="A167" s="162">
        <v>2714</v>
      </c>
      <c r="B167" s="3" t="s">
        <v>268</v>
      </c>
      <c r="C167" s="3" t="s">
        <v>154</v>
      </c>
      <c r="D167" s="3" t="s">
        <v>162</v>
      </c>
      <c r="E167" s="3" t="s">
        <v>163</v>
      </c>
    </row>
    <row r="168" spans="1:5" x14ac:dyDescent="0.25">
      <c r="A168" s="162">
        <v>2026</v>
      </c>
      <c r="B168" s="3" t="s">
        <v>269</v>
      </c>
      <c r="C168" s="3" t="s">
        <v>154</v>
      </c>
      <c r="D168" s="3" t="s">
        <v>170</v>
      </c>
      <c r="E168" s="3" t="s">
        <v>170</v>
      </c>
    </row>
    <row r="169" spans="1:5" x14ac:dyDescent="0.25">
      <c r="A169" s="162">
        <v>2027</v>
      </c>
      <c r="B169" s="3" t="s">
        <v>269</v>
      </c>
      <c r="C169" s="3" t="s">
        <v>154</v>
      </c>
      <c r="D169" s="3" t="s">
        <v>170</v>
      </c>
      <c r="E169" s="3" t="s">
        <v>170</v>
      </c>
    </row>
    <row r="170" spans="1:5" x14ac:dyDescent="0.25">
      <c r="A170" s="162">
        <v>1342</v>
      </c>
      <c r="B170" s="3" t="s">
        <v>270</v>
      </c>
      <c r="C170" s="3" t="s">
        <v>154</v>
      </c>
      <c r="D170" s="3" t="s">
        <v>168</v>
      </c>
      <c r="E170" s="3" t="s">
        <v>166</v>
      </c>
    </row>
    <row r="171" spans="1:5" x14ac:dyDescent="0.25">
      <c r="A171" s="162">
        <v>2638</v>
      </c>
      <c r="B171" s="3" t="s">
        <v>271</v>
      </c>
      <c r="C171" s="3" t="s">
        <v>154</v>
      </c>
      <c r="D171" s="3" t="s">
        <v>198</v>
      </c>
      <c r="E171" s="3" t="s">
        <v>198</v>
      </c>
    </row>
    <row r="172" spans="1:5" x14ac:dyDescent="0.25">
      <c r="A172" s="162">
        <v>2639</v>
      </c>
      <c r="B172" s="3" t="s">
        <v>272</v>
      </c>
      <c r="C172" s="3" t="s">
        <v>154</v>
      </c>
      <c r="D172" s="3" t="s">
        <v>198</v>
      </c>
      <c r="E172" s="3" t="s">
        <v>198</v>
      </c>
    </row>
    <row r="173" spans="1:5" x14ac:dyDescent="0.25">
      <c r="A173" s="162">
        <v>1434</v>
      </c>
      <c r="B173" s="3" t="s">
        <v>273</v>
      </c>
      <c r="C173" s="3" t="s">
        <v>154</v>
      </c>
      <c r="D173" s="3" t="s">
        <v>159</v>
      </c>
      <c r="E173" s="3" t="s">
        <v>160</v>
      </c>
    </row>
    <row r="174" spans="1:5" x14ac:dyDescent="0.25">
      <c r="A174" s="162">
        <v>2715</v>
      </c>
      <c r="B174" s="3" t="s">
        <v>274</v>
      </c>
      <c r="C174" s="3" t="s">
        <v>154</v>
      </c>
      <c r="D174" s="3" t="s">
        <v>155</v>
      </c>
      <c r="E174" s="3" t="s">
        <v>155</v>
      </c>
    </row>
    <row r="175" spans="1:5" x14ac:dyDescent="0.25">
      <c r="A175" s="162">
        <v>2121</v>
      </c>
      <c r="B175" s="3" t="s">
        <v>275</v>
      </c>
      <c r="C175" s="3" t="s">
        <v>154</v>
      </c>
      <c r="D175" s="3" t="s">
        <v>170</v>
      </c>
      <c r="E175" s="3" t="s">
        <v>170</v>
      </c>
    </row>
    <row r="176" spans="1:5" x14ac:dyDescent="0.25">
      <c r="A176" s="162">
        <v>2122</v>
      </c>
      <c r="B176" s="3" t="s">
        <v>275</v>
      </c>
      <c r="C176" s="3" t="s">
        <v>154</v>
      </c>
      <c r="D176" s="3" t="s">
        <v>170</v>
      </c>
      <c r="E176" s="3" t="s">
        <v>170</v>
      </c>
    </row>
    <row r="177" spans="1:5" x14ac:dyDescent="0.25">
      <c r="A177" s="162">
        <v>2125</v>
      </c>
      <c r="B177" s="3" t="s">
        <v>275</v>
      </c>
      <c r="C177" s="3" t="s">
        <v>154</v>
      </c>
      <c r="D177" s="3" t="s">
        <v>170</v>
      </c>
      <c r="E177" s="3" t="s">
        <v>170</v>
      </c>
    </row>
    <row r="178" spans="1:5" x14ac:dyDescent="0.25">
      <c r="A178" s="162">
        <v>2124</v>
      </c>
      <c r="B178" s="3" t="s">
        <v>276</v>
      </c>
      <c r="C178" s="3" t="s">
        <v>154</v>
      </c>
      <c r="D178" s="3" t="s">
        <v>170</v>
      </c>
      <c r="E178" s="3" t="s">
        <v>170</v>
      </c>
    </row>
    <row r="179" spans="1:5" x14ac:dyDescent="0.25">
      <c r="A179" s="162">
        <v>1516</v>
      </c>
      <c r="B179" s="3" t="s">
        <v>277</v>
      </c>
      <c r="C179" s="3" t="s">
        <v>154</v>
      </c>
      <c r="D179" s="3" t="s">
        <v>179</v>
      </c>
      <c r="E179" s="3" t="s">
        <v>179</v>
      </c>
    </row>
    <row r="180" spans="1:5" x14ac:dyDescent="0.25">
      <c r="A180" s="162">
        <v>2030</v>
      </c>
      <c r="B180" s="3" t="s">
        <v>278</v>
      </c>
      <c r="C180" s="3" t="s">
        <v>154</v>
      </c>
      <c r="D180" s="3" t="s">
        <v>183</v>
      </c>
      <c r="E180" s="3" t="s">
        <v>183</v>
      </c>
    </row>
    <row r="181" spans="1:5" x14ac:dyDescent="0.25">
      <c r="A181" s="162">
        <v>1826</v>
      </c>
      <c r="B181" s="3" t="s">
        <v>279</v>
      </c>
      <c r="C181" s="3" t="s">
        <v>154</v>
      </c>
      <c r="D181" s="3" t="s">
        <v>159</v>
      </c>
      <c r="E181" s="3" t="s">
        <v>160</v>
      </c>
    </row>
    <row r="182" spans="1:5" x14ac:dyDescent="0.25">
      <c r="A182" s="162">
        <v>1343</v>
      </c>
      <c r="B182" s="3" t="s">
        <v>280</v>
      </c>
      <c r="C182" s="3" t="s">
        <v>154</v>
      </c>
      <c r="D182" s="3" t="s">
        <v>168</v>
      </c>
      <c r="E182" s="3" t="s">
        <v>166</v>
      </c>
    </row>
    <row r="183" spans="1:5" x14ac:dyDescent="0.25">
      <c r="A183" s="162">
        <v>1571</v>
      </c>
      <c r="B183" s="3" t="s">
        <v>281</v>
      </c>
      <c r="C183" s="3" t="s">
        <v>154</v>
      </c>
      <c r="D183" s="3" t="s">
        <v>179</v>
      </c>
      <c r="E183" s="3" t="s">
        <v>179</v>
      </c>
    </row>
    <row r="184" spans="1:5" x14ac:dyDescent="0.25">
      <c r="A184" s="162">
        <v>1827</v>
      </c>
      <c r="B184" s="3" t="s">
        <v>282</v>
      </c>
      <c r="C184" s="3" t="s">
        <v>154</v>
      </c>
      <c r="D184" s="3" t="s">
        <v>159</v>
      </c>
      <c r="E184" s="3" t="s">
        <v>160</v>
      </c>
    </row>
    <row r="185" spans="1:5" x14ac:dyDescent="0.25">
      <c r="A185" s="162">
        <v>2331</v>
      </c>
      <c r="B185" s="3" t="s">
        <v>283</v>
      </c>
      <c r="C185" s="3" t="s">
        <v>154</v>
      </c>
      <c r="D185" s="3" t="s">
        <v>157</v>
      </c>
      <c r="E185" s="3" t="s">
        <v>155</v>
      </c>
    </row>
    <row r="186" spans="1:5" x14ac:dyDescent="0.25">
      <c r="A186" s="162">
        <v>2332</v>
      </c>
      <c r="B186" s="3" t="s">
        <v>283</v>
      </c>
      <c r="C186" s="3" t="s">
        <v>154</v>
      </c>
      <c r="D186" s="3" t="s">
        <v>157</v>
      </c>
      <c r="E186" s="3" t="s">
        <v>155</v>
      </c>
    </row>
    <row r="187" spans="1:5" x14ac:dyDescent="0.25">
      <c r="A187" s="162">
        <v>2228</v>
      </c>
      <c r="B187" s="3" t="s">
        <v>284</v>
      </c>
      <c r="C187" s="3" t="s">
        <v>154</v>
      </c>
      <c r="D187" s="3" t="s">
        <v>170</v>
      </c>
      <c r="E187" s="3" t="s">
        <v>170</v>
      </c>
    </row>
    <row r="188" spans="1:5" x14ac:dyDescent="0.25">
      <c r="A188" s="162">
        <v>2333</v>
      </c>
      <c r="B188" s="3" t="s">
        <v>285</v>
      </c>
      <c r="C188" s="3" t="s">
        <v>154</v>
      </c>
      <c r="D188" s="3" t="s">
        <v>155</v>
      </c>
      <c r="E188" s="3" t="s">
        <v>155</v>
      </c>
    </row>
    <row r="189" spans="1:5" x14ac:dyDescent="0.25">
      <c r="A189" s="162">
        <v>1515</v>
      </c>
      <c r="B189" s="3" t="s">
        <v>286</v>
      </c>
      <c r="C189" s="3" t="s">
        <v>154</v>
      </c>
      <c r="D189" s="3" t="s">
        <v>179</v>
      </c>
      <c r="E189" s="3" t="s">
        <v>179</v>
      </c>
    </row>
    <row r="190" spans="1:5" x14ac:dyDescent="0.25">
      <c r="A190" s="162">
        <v>2641</v>
      </c>
      <c r="B190" s="3" t="s">
        <v>287</v>
      </c>
      <c r="C190" s="3" t="s">
        <v>154</v>
      </c>
      <c r="D190" s="3" t="s">
        <v>198</v>
      </c>
      <c r="E190" s="3" t="s">
        <v>198</v>
      </c>
    </row>
    <row r="191" spans="1:5" x14ac:dyDescent="0.25">
      <c r="A191" s="162">
        <v>2536</v>
      </c>
      <c r="B191" s="3" t="s">
        <v>288</v>
      </c>
      <c r="C191" s="3" t="s">
        <v>154</v>
      </c>
      <c r="D191" s="3" t="s">
        <v>198</v>
      </c>
      <c r="E191" s="3" t="s">
        <v>198</v>
      </c>
    </row>
    <row r="192" spans="1:5" x14ac:dyDescent="0.25">
      <c r="A192" s="162">
        <v>2717</v>
      </c>
      <c r="B192" s="3" t="s">
        <v>289</v>
      </c>
      <c r="C192" s="3" t="s">
        <v>154</v>
      </c>
      <c r="D192" s="3" t="s">
        <v>162</v>
      </c>
      <c r="E192" s="3" t="s">
        <v>163</v>
      </c>
    </row>
    <row r="193" spans="1:5" x14ac:dyDescent="0.25">
      <c r="A193" s="162">
        <v>1028</v>
      </c>
      <c r="B193" s="3" t="s">
        <v>290</v>
      </c>
      <c r="C193" s="3" t="s">
        <v>154</v>
      </c>
      <c r="D193" s="3" t="s">
        <v>168</v>
      </c>
      <c r="E193" s="3" t="s">
        <v>166</v>
      </c>
    </row>
    <row r="194" spans="1:5" x14ac:dyDescent="0.25">
      <c r="A194" s="162">
        <v>2031</v>
      </c>
      <c r="B194" s="3" t="s">
        <v>291</v>
      </c>
      <c r="C194" s="3" t="s">
        <v>154</v>
      </c>
      <c r="D194" s="3" t="s">
        <v>168</v>
      </c>
      <c r="E194" s="3" t="s">
        <v>166</v>
      </c>
    </row>
    <row r="195" spans="1:5" x14ac:dyDescent="0.25">
      <c r="A195" s="162">
        <v>2643</v>
      </c>
      <c r="B195" s="3" t="s">
        <v>292</v>
      </c>
      <c r="C195" s="3" t="s">
        <v>154</v>
      </c>
      <c r="D195" s="3" t="s">
        <v>198</v>
      </c>
      <c r="E195" s="3" t="s">
        <v>198</v>
      </c>
    </row>
    <row r="196" spans="1:5" x14ac:dyDescent="0.25">
      <c r="A196" s="162">
        <v>1029</v>
      </c>
      <c r="B196" s="3" t="s">
        <v>293</v>
      </c>
      <c r="C196" s="3" t="s">
        <v>154</v>
      </c>
      <c r="D196" s="3" t="s">
        <v>165</v>
      </c>
      <c r="E196" s="3" t="s">
        <v>166</v>
      </c>
    </row>
    <row r="197" spans="1:5" x14ac:dyDescent="0.25">
      <c r="A197" s="162">
        <v>1517</v>
      </c>
      <c r="B197" s="3" t="s">
        <v>294</v>
      </c>
      <c r="C197" s="3" t="s">
        <v>154</v>
      </c>
      <c r="D197" s="3" t="s">
        <v>179</v>
      </c>
      <c r="E197" s="3" t="s">
        <v>179</v>
      </c>
    </row>
    <row r="198" spans="1:5" x14ac:dyDescent="0.25">
      <c r="A198" s="162">
        <v>2537</v>
      </c>
      <c r="B198" s="3" t="s">
        <v>295</v>
      </c>
      <c r="C198" s="3" t="s">
        <v>154</v>
      </c>
      <c r="D198" s="3" t="s">
        <v>198</v>
      </c>
      <c r="E198" s="3" t="s">
        <v>198</v>
      </c>
    </row>
    <row r="199" spans="1:5" x14ac:dyDescent="0.25">
      <c r="A199" s="162">
        <v>2718</v>
      </c>
      <c r="B199" s="3" t="s">
        <v>296</v>
      </c>
      <c r="C199" s="3" t="s">
        <v>154</v>
      </c>
      <c r="D199" s="3" t="s">
        <v>155</v>
      </c>
      <c r="E199" s="3" t="s">
        <v>155</v>
      </c>
    </row>
    <row r="200" spans="1:5" x14ac:dyDescent="0.25">
      <c r="A200" s="162">
        <v>1438</v>
      </c>
      <c r="B200" s="3" t="s">
        <v>297</v>
      </c>
      <c r="C200" s="3" t="s">
        <v>154</v>
      </c>
      <c r="D200" s="3" t="s">
        <v>179</v>
      </c>
      <c r="E200" s="3" t="s">
        <v>179</v>
      </c>
    </row>
    <row r="201" spans="1:5" x14ac:dyDescent="0.25">
      <c r="A201" s="162">
        <v>2032</v>
      </c>
      <c r="B201" s="3" t="s">
        <v>298</v>
      </c>
      <c r="C201" s="3" t="s">
        <v>154</v>
      </c>
      <c r="D201" s="3" t="s">
        <v>189</v>
      </c>
      <c r="E201" s="3" t="s">
        <v>183</v>
      </c>
    </row>
    <row r="202" spans="1:5" x14ac:dyDescent="0.25">
      <c r="A202" s="162">
        <v>2538</v>
      </c>
      <c r="B202" s="3" t="s">
        <v>299</v>
      </c>
      <c r="C202" s="3" t="s">
        <v>154</v>
      </c>
      <c r="D202" s="3" t="s">
        <v>162</v>
      </c>
      <c r="E202" s="3" t="s">
        <v>163</v>
      </c>
    </row>
    <row r="203" spans="1:5" x14ac:dyDescent="0.25">
      <c r="A203" s="162">
        <v>2189</v>
      </c>
      <c r="B203" s="3" t="s">
        <v>300</v>
      </c>
      <c r="C203" s="3" t="s">
        <v>154</v>
      </c>
      <c r="D203" s="3" t="s">
        <v>157</v>
      </c>
      <c r="E203" s="3" t="s">
        <v>155</v>
      </c>
    </row>
    <row r="204" spans="1:5" x14ac:dyDescent="0.25">
      <c r="A204" s="162">
        <v>2642</v>
      </c>
      <c r="B204" s="3" t="s">
        <v>301</v>
      </c>
      <c r="C204" s="3" t="s">
        <v>154</v>
      </c>
      <c r="D204" s="3" t="s">
        <v>198</v>
      </c>
      <c r="E204" s="3" t="s">
        <v>198</v>
      </c>
    </row>
    <row r="205" spans="1:5" x14ac:dyDescent="0.25">
      <c r="A205" s="162">
        <v>1027</v>
      </c>
      <c r="B205" s="3" t="s">
        <v>302</v>
      </c>
      <c r="C205" s="3" t="s">
        <v>154</v>
      </c>
      <c r="D205" s="3" t="s">
        <v>168</v>
      </c>
      <c r="E205" s="3" t="s">
        <v>166</v>
      </c>
    </row>
    <row r="206" spans="1:5" x14ac:dyDescent="0.25">
      <c r="A206" s="162">
        <v>2334</v>
      </c>
      <c r="B206" s="3" t="s">
        <v>303</v>
      </c>
      <c r="C206" s="3" t="s">
        <v>154</v>
      </c>
      <c r="D206" s="3" t="s">
        <v>155</v>
      </c>
      <c r="E206" s="3" t="s">
        <v>155</v>
      </c>
    </row>
    <row r="207" spans="1:5" x14ac:dyDescent="0.25">
      <c r="A207" s="162">
        <v>2539</v>
      </c>
      <c r="B207" s="3" t="s">
        <v>304</v>
      </c>
      <c r="C207" s="3" t="s">
        <v>154</v>
      </c>
      <c r="D207" s="3" t="s">
        <v>198</v>
      </c>
      <c r="E207" s="3" t="s">
        <v>198</v>
      </c>
    </row>
    <row r="208" spans="1:5" x14ac:dyDescent="0.25">
      <c r="A208" s="162">
        <v>2337</v>
      </c>
      <c r="B208" s="3" t="s">
        <v>305</v>
      </c>
      <c r="C208" s="3" t="s">
        <v>154</v>
      </c>
      <c r="D208" s="3" t="s">
        <v>155</v>
      </c>
      <c r="E208" s="3" t="s">
        <v>155</v>
      </c>
    </row>
    <row r="209" spans="1:5" x14ac:dyDescent="0.25">
      <c r="A209" s="162">
        <v>1344</v>
      </c>
      <c r="B209" s="3" t="s">
        <v>306</v>
      </c>
      <c r="C209" s="3" t="s">
        <v>154</v>
      </c>
      <c r="D209" s="3" t="s">
        <v>168</v>
      </c>
      <c r="E209" s="3" t="s">
        <v>166</v>
      </c>
    </row>
    <row r="210" spans="1:5" x14ac:dyDescent="0.25">
      <c r="A210" s="162">
        <v>1929</v>
      </c>
      <c r="B210" s="3" t="s">
        <v>307</v>
      </c>
      <c r="C210" s="3" t="s">
        <v>154</v>
      </c>
      <c r="D210" s="3" t="s">
        <v>210</v>
      </c>
      <c r="E210" s="3" t="s">
        <v>160</v>
      </c>
    </row>
    <row r="211" spans="1:5" x14ac:dyDescent="0.25">
      <c r="A211" s="162">
        <v>2149</v>
      </c>
      <c r="B211" s="3" t="s">
        <v>308</v>
      </c>
      <c r="C211" s="3" t="s">
        <v>154</v>
      </c>
      <c r="D211" s="3" t="s">
        <v>170</v>
      </c>
      <c r="E211" s="3" t="s">
        <v>170</v>
      </c>
    </row>
    <row r="212" spans="1:5" x14ac:dyDescent="0.25">
      <c r="A212" s="162">
        <v>2719</v>
      </c>
      <c r="B212" s="3" t="s">
        <v>309</v>
      </c>
      <c r="C212" s="3" t="s">
        <v>154</v>
      </c>
      <c r="D212" s="3" t="s">
        <v>162</v>
      </c>
      <c r="E212" s="3" t="s">
        <v>163</v>
      </c>
    </row>
    <row r="213" spans="1:5" x14ac:dyDescent="0.25">
      <c r="A213" s="162">
        <v>2720</v>
      </c>
      <c r="B213" s="3" t="s">
        <v>186</v>
      </c>
      <c r="C213" s="3" t="s">
        <v>154</v>
      </c>
      <c r="D213" s="3" t="s">
        <v>186</v>
      </c>
      <c r="E213" s="3" t="s">
        <v>163</v>
      </c>
    </row>
    <row r="214" spans="1:5" x14ac:dyDescent="0.25">
      <c r="A214" s="162">
        <v>2721</v>
      </c>
      <c r="B214" s="3" t="s">
        <v>186</v>
      </c>
      <c r="C214" s="3" t="s">
        <v>154</v>
      </c>
      <c r="D214" s="3" t="s">
        <v>186</v>
      </c>
      <c r="E214" s="3" t="s">
        <v>163</v>
      </c>
    </row>
    <row r="215" spans="1:5" x14ac:dyDescent="0.25">
      <c r="A215" s="162">
        <v>2722</v>
      </c>
      <c r="B215" s="3" t="s">
        <v>186</v>
      </c>
      <c r="C215" s="3" t="s">
        <v>154</v>
      </c>
      <c r="D215" s="3" t="s">
        <v>186</v>
      </c>
      <c r="E215" s="3" t="s">
        <v>163</v>
      </c>
    </row>
    <row r="216" spans="1:5" x14ac:dyDescent="0.25">
      <c r="A216" s="162">
        <v>2723</v>
      </c>
      <c r="B216" s="3" t="s">
        <v>186</v>
      </c>
      <c r="C216" s="3" t="s">
        <v>154</v>
      </c>
      <c r="D216" s="3" t="s">
        <v>186</v>
      </c>
      <c r="E216" s="3" t="s">
        <v>163</v>
      </c>
    </row>
    <row r="217" spans="1:5" x14ac:dyDescent="0.25">
      <c r="A217" s="162">
        <v>2724</v>
      </c>
      <c r="B217" s="3" t="s">
        <v>186</v>
      </c>
      <c r="C217" s="3" t="s">
        <v>154</v>
      </c>
      <c r="D217" s="3" t="s">
        <v>186</v>
      </c>
      <c r="E217" s="3" t="s">
        <v>163</v>
      </c>
    </row>
    <row r="218" spans="1:5" x14ac:dyDescent="0.25">
      <c r="A218" s="162">
        <v>2540</v>
      </c>
      <c r="B218" s="3" t="s">
        <v>310</v>
      </c>
      <c r="C218" s="3" t="s">
        <v>154</v>
      </c>
      <c r="D218" s="3" t="s">
        <v>198</v>
      </c>
      <c r="E218" s="3" t="s">
        <v>198</v>
      </c>
    </row>
    <row r="219" spans="1:5" x14ac:dyDescent="0.25">
      <c r="A219" s="162">
        <v>2541</v>
      </c>
      <c r="B219" s="3" t="s">
        <v>310</v>
      </c>
      <c r="C219" s="3" t="s">
        <v>154</v>
      </c>
      <c r="D219" s="3" t="s">
        <v>198</v>
      </c>
      <c r="E219" s="3" t="s">
        <v>198</v>
      </c>
    </row>
    <row r="220" spans="1:5" x14ac:dyDescent="0.25">
      <c r="A220" s="162">
        <v>1745</v>
      </c>
      <c r="B220" s="3" t="s">
        <v>311</v>
      </c>
      <c r="C220" s="3" t="s">
        <v>154</v>
      </c>
      <c r="D220" s="3" t="s">
        <v>183</v>
      </c>
      <c r="E220" s="3" t="s">
        <v>183</v>
      </c>
    </row>
    <row r="221" spans="1:5" x14ac:dyDescent="0.25">
      <c r="A221" s="162">
        <v>1030</v>
      </c>
      <c r="B221" s="3" t="s">
        <v>312</v>
      </c>
      <c r="C221" s="3" t="s">
        <v>154</v>
      </c>
      <c r="D221" s="3" t="s">
        <v>168</v>
      </c>
      <c r="E221" s="3" t="s">
        <v>166</v>
      </c>
    </row>
    <row r="222" spans="1:5" x14ac:dyDescent="0.25">
      <c r="A222" s="162">
        <v>1518</v>
      </c>
      <c r="B222" s="3" t="s">
        <v>313</v>
      </c>
      <c r="C222" s="3" t="s">
        <v>154</v>
      </c>
      <c r="D222" s="3" t="s">
        <v>179</v>
      </c>
      <c r="E222" s="3" t="s">
        <v>179</v>
      </c>
    </row>
    <row r="223" spans="1:5" x14ac:dyDescent="0.25">
      <c r="A223" s="162">
        <v>1420</v>
      </c>
      <c r="B223" s="3" t="s">
        <v>314</v>
      </c>
      <c r="C223" s="3" t="s">
        <v>154</v>
      </c>
      <c r="D223" s="3" t="s">
        <v>179</v>
      </c>
      <c r="E223" s="3" t="s">
        <v>179</v>
      </c>
    </row>
    <row r="224" spans="1:5" x14ac:dyDescent="0.25">
      <c r="A224" s="162">
        <v>1062</v>
      </c>
      <c r="B224" s="3" t="s">
        <v>315</v>
      </c>
      <c r="C224" s="3" t="s">
        <v>154</v>
      </c>
      <c r="D224" s="3" t="s">
        <v>168</v>
      </c>
      <c r="E224" s="3" t="s">
        <v>166</v>
      </c>
    </row>
    <row r="225" spans="1:5" x14ac:dyDescent="0.25">
      <c r="A225" s="162">
        <v>2644</v>
      </c>
      <c r="B225" s="3" t="s">
        <v>316</v>
      </c>
      <c r="C225" s="3" t="s">
        <v>154</v>
      </c>
      <c r="D225" s="3" t="s">
        <v>198</v>
      </c>
      <c r="E225" s="3" t="s">
        <v>198</v>
      </c>
    </row>
    <row r="226" spans="1:5" x14ac:dyDescent="0.25">
      <c r="A226" s="162">
        <v>2035</v>
      </c>
      <c r="B226" s="3" t="s">
        <v>317</v>
      </c>
      <c r="C226" s="3" t="s">
        <v>154</v>
      </c>
      <c r="D226" s="3" t="s">
        <v>189</v>
      </c>
      <c r="E226" s="3" t="s">
        <v>183</v>
      </c>
    </row>
    <row r="227" spans="1:5" x14ac:dyDescent="0.25">
      <c r="A227" s="162">
        <v>1701</v>
      </c>
      <c r="B227" s="3" t="s">
        <v>318</v>
      </c>
      <c r="C227" s="3" t="s">
        <v>154</v>
      </c>
      <c r="D227" s="3" t="s">
        <v>183</v>
      </c>
      <c r="E227" s="3" t="s">
        <v>183</v>
      </c>
    </row>
    <row r="228" spans="1:5" x14ac:dyDescent="0.25">
      <c r="A228" s="162">
        <v>1702</v>
      </c>
      <c r="B228" s="3" t="s">
        <v>318</v>
      </c>
      <c r="C228" s="3" t="s">
        <v>154</v>
      </c>
      <c r="D228" s="3" t="s">
        <v>183</v>
      </c>
      <c r="E228" s="3" t="s">
        <v>183</v>
      </c>
    </row>
    <row r="229" spans="1:5" x14ac:dyDescent="0.25">
      <c r="A229" s="162">
        <v>1703</v>
      </c>
      <c r="B229" s="3" t="s">
        <v>318</v>
      </c>
      <c r="C229" s="3" t="s">
        <v>154</v>
      </c>
      <c r="D229" s="3" t="s">
        <v>183</v>
      </c>
      <c r="E229" s="3" t="s">
        <v>183</v>
      </c>
    </row>
    <row r="230" spans="1:5" x14ac:dyDescent="0.25">
      <c r="A230" s="162">
        <v>1704</v>
      </c>
      <c r="B230" s="3" t="s">
        <v>318</v>
      </c>
      <c r="C230" s="3" t="s">
        <v>154</v>
      </c>
      <c r="D230" s="3" t="s">
        <v>183</v>
      </c>
      <c r="E230" s="3" t="s">
        <v>183</v>
      </c>
    </row>
    <row r="231" spans="1:5" x14ac:dyDescent="0.25">
      <c r="A231" s="162">
        <v>1705</v>
      </c>
      <c r="B231" s="3" t="s">
        <v>318</v>
      </c>
      <c r="C231" s="3" t="s">
        <v>154</v>
      </c>
      <c r="D231" s="3" t="s">
        <v>183</v>
      </c>
      <c r="E231" s="3" t="s">
        <v>183</v>
      </c>
    </row>
    <row r="232" spans="1:5" x14ac:dyDescent="0.25">
      <c r="A232" s="162">
        <v>2038</v>
      </c>
      <c r="B232" s="3" t="s">
        <v>319</v>
      </c>
      <c r="C232" s="3" t="s">
        <v>154</v>
      </c>
      <c r="D232" s="3" t="s">
        <v>189</v>
      </c>
      <c r="E232" s="3" t="s">
        <v>183</v>
      </c>
    </row>
    <row r="233" spans="1:5" x14ac:dyDescent="0.25">
      <c r="A233" s="162">
        <v>1440</v>
      </c>
      <c r="B233" s="3" t="s">
        <v>320</v>
      </c>
      <c r="C233" s="3" t="s">
        <v>154</v>
      </c>
      <c r="D233" s="3" t="s">
        <v>179</v>
      </c>
      <c r="E233" s="3" t="s">
        <v>179</v>
      </c>
    </row>
    <row r="234" spans="1:5" x14ac:dyDescent="0.25">
      <c r="A234" s="162">
        <v>1833</v>
      </c>
      <c r="B234" s="3" t="s">
        <v>321</v>
      </c>
      <c r="C234" s="3" t="s">
        <v>154</v>
      </c>
      <c r="D234" s="3" t="s">
        <v>175</v>
      </c>
      <c r="E234" s="3" t="s">
        <v>160</v>
      </c>
    </row>
    <row r="235" spans="1:5" x14ac:dyDescent="0.25">
      <c r="A235" s="162">
        <v>1031</v>
      </c>
      <c r="B235" s="3" t="s">
        <v>322</v>
      </c>
      <c r="C235" s="3" t="s">
        <v>154</v>
      </c>
      <c r="D235" s="3" t="s">
        <v>168</v>
      </c>
      <c r="E235" s="3" t="s">
        <v>166</v>
      </c>
    </row>
    <row r="236" spans="1:5" x14ac:dyDescent="0.25">
      <c r="A236" s="162">
        <v>1354</v>
      </c>
      <c r="B236" s="3" t="s">
        <v>323</v>
      </c>
      <c r="C236" s="3" t="s">
        <v>154</v>
      </c>
      <c r="D236" s="3" t="s">
        <v>168</v>
      </c>
      <c r="E236" s="3" t="s">
        <v>166</v>
      </c>
    </row>
    <row r="237" spans="1:5" x14ac:dyDescent="0.25">
      <c r="A237" s="162">
        <v>1229</v>
      </c>
      <c r="B237" s="3" t="s">
        <v>324</v>
      </c>
      <c r="C237" s="3" t="s">
        <v>154</v>
      </c>
      <c r="D237" s="3" t="s">
        <v>165</v>
      </c>
      <c r="E237" s="3" t="s">
        <v>166</v>
      </c>
    </row>
    <row r="238" spans="1:5" x14ac:dyDescent="0.25">
      <c r="A238" s="162">
        <v>1930</v>
      </c>
      <c r="B238" s="3" t="s">
        <v>325</v>
      </c>
      <c r="C238" s="3" t="s">
        <v>154</v>
      </c>
      <c r="D238" s="3" t="s">
        <v>210</v>
      </c>
      <c r="E238" s="3" t="s">
        <v>160</v>
      </c>
    </row>
    <row r="239" spans="1:5" x14ac:dyDescent="0.25">
      <c r="A239" s="162">
        <v>1931</v>
      </c>
      <c r="B239" s="3" t="s">
        <v>325</v>
      </c>
      <c r="C239" s="3" t="s">
        <v>154</v>
      </c>
      <c r="D239" s="3" t="s">
        <v>210</v>
      </c>
      <c r="E239" s="3" t="s">
        <v>160</v>
      </c>
    </row>
    <row r="240" spans="1:5" x14ac:dyDescent="0.25">
      <c r="A240" s="162">
        <v>1032</v>
      </c>
      <c r="B240" s="3" t="s">
        <v>326</v>
      </c>
      <c r="C240" s="3" t="s">
        <v>154</v>
      </c>
      <c r="D240" s="3" t="s">
        <v>168</v>
      </c>
      <c r="E240" s="3" t="s">
        <v>166</v>
      </c>
    </row>
    <row r="241" spans="1:5" x14ac:dyDescent="0.25">
      <c r="A241" s="162">
        <v>1519</v>
      </c>
      <c r="B241" s="3" t="s">
        <v>327</v>
      </c>
      <c r="C241" s="3" t="s">
        <v>154</v>
      </c>
      <c r="D241" s="3" t="s">
        <v>179</v>
      </c>
      <c r="E241" s="3" t="s">
        <v>179</v>
      </c>
    </row>
    <row r="242" spans="1:5" x14ac:dyDescent="0.25">
      <c r="A242" s="162">
        <v>1033</v>
      </c>
      <c r="B242" s="3" t="s">
        <v>328</v>
      </c>
      <c r="C242" s="3" t="s">
        <v>154</v>
      </c>
      <c r="D242" s="3" t="s">
        <v>168</v>
      </c>
      <c r="E242" s="3" t="s">
        <v>166</v>
      </c>
    </row>
    <row r="243" spans="1:5" x14ac:dyDescent="0.25">
      <c r="A243" s="162">
        <v>1034</v>
      </c>
      <c r="B243" s="3" t="s">
        <v>329</v>
      </c>
      <c r="C243" s="3" t="s">
        <v>154</v>
      </c>
      <c r="D243" s="3" t="s">
        <v>168</v>
      </c>
      <c r="E243" s="3" t="s">
        <v>166</v>
      </c>
    </row>
    <row r="244" spans="1:5" x14ac:dyDescent="0.25">
      <c r="A244" s="162">
        <v>1230</v>
      </c>
      <c r="B244" s="3" t="s">
        <v>330</v>
      </c>
      <c r="C244" s="3" t="s">
        <v>154</v>
      </c>
      <c r="D244" s="3" t="s">
        <v>165</v>
      </c>
      <c r="E244" s="3" t="s">
        <v>166</v>
      </c>
    </row>
    <row r="245" spans="1:5" x14ac:dyDescent="0.25">
      <c r="A245" s="162">
        <v>2041</v>
      </c>
      <c r="B245" s="3" t="s">
        <v>331</v>
      </c>
      <c r="C245" s="3" t="s">
        <v>154</v>
      </c>
      <c r="D245" s="3" t="s">
        <v>157</v>
      </c>
      <c r="E245" s="3" t="s">
        <v>155</v>
      </c>
    </row>
    <row r="246" spans="1:5" x14ac:dyDescent="0.25">
      <c r="A246" s="162">
        <v>2040</v>
      </c>
      <c r="B246" s="3" t="s">
        <v>332</v>
      </c>
      <c r="C246" s="3" t="s">
        <v>154</v>
      </c>
      <c r="D246" s="3" t="s">
        <v>157</v>
      </c>
      <c r="E246" s="3" t="s">
        <v>155</v>
      </c>
    </row>
    <row r="247" spans="1:5" x14ac:dyDescent="0.25">
      <c r="A247" s="162">
        <v>1301</v>
      </c>
      <c r="B247" s="3" t="s">
        <v>333</v>
      </c>
      <c r="C247" s="3" t="s">
        <v>154</v>
      </c>
      <c r="D247" s="3" t="s">
        <v>168</v>
      </c>
      <c r="E247" s="3" t="s">
        <v>166</v>
      </c>
    </row>
    <row r="248" spans="1:5" x14ac:dyDescent="0.25">
      <c r="A248" s="162">
        <v>1302</v>
      </c>
      <c r="B248" s="3" t="s">
        <v>333</v>
      </c>
      <c r="C248" s="3" t="s">
        <v>154</v>
      </c>
      <c r="D248" s="3" t="s">
        <v>168</v>
      </c>
      <c r="E248" s="3" t="s">
        <v>166</v>
      </c>
    </row>
    <row r="249" spans="1:5" x14ac:dyDescent="0.25">
      <c r="A249" s="162">
        <v>1450</v>
      </c>
      <c r="B249" s="3" t="s">
        <v>334</v>
      </c>
      <c r="C249" s="3" t="s">
        <v>154</v>
      </c>
      <c r="D249" s="3" t="s">
        <v>159</v>
      </c>
      <c r="E249" s="3" t="s">
        <v>160</v>
      </c>
    </row>
    <row r="250" spans="1:5" x14ac:dyDescent="0.25">
      <c r="A250" s="162">
        <v>1470</v>
      </c>
      <c r="B250" s="3" t="s">
        <v>334</v>
      </c>
      <c r="C250" s="3" t="s">
        <v>154</v>
      </c>
      <c r="D250" s="3" t="s">
        <v>159</v>
      </c>
      <c r="E250" s="3" t="s">
        <v>160</v>
      </c>
    </row>
    <row r="251" spans="1:5" x14ac:dyDescent="0.25">
      <c r="A251" s="162">
        <v>1471</v>
      </c>
      <c r="B251" s="3" t="s">
        <v>334</v>
      </c>
      <c r="C251" s="3" t="s">
        <v>154</v>
      </c>
      <c r="D251" s="3" t="s">
        <v>159</v>
      </c>
      <c r="E251" s="3" t="s">
        <v>160</v>
      </c>
    </row>
    <row r="252" spans="1:5" x14ac:dyDescent="0.25">
      <c r="A252" s="162">
        <v>1834</v>
      </c>
      <c r="B252" s="3" t="s">
        <v>335</v>
      </c>
      <c r="C252" s="3" t="s">
        <v>154</v>
      </c>
      <c r="D252" s="3" t="s">
        <v>175</v>
      </c>
      <c r="E252" s="3" t="s">
        <v>160</v>
      </c>
    </row>
    <row r="253" spans="1:5" x14ac:dyDescent="0.25">
      <c r="A253" s="162">
        <v>1035</v>
      </c>
      <c r="B253" s="3" t="s">
        <v>336</v>
      </c>
      <c r="C253" s="3" t="s">
        <v>154</v>
      </c>
      <c r="D253" s="3" t="s">
        <v>168</v>
      </c>
      <c r="E253" s="3" t="s">
        <v>166</v>
      </c>
    </row>
    <row r="254" spans="1:5" x14ac:dyDescent="0.25">
      <c r="A254" s="162">
        <v>2338</v>
      </c>
      <c r="B254" s="3" t="s">
        <v>337</v>
      </c>
      <c r="C254" s="3" t="s">
        <v>154</v>
      </c>
      <c r="D254" s="3" t="s">
        <v>155</v>
      </c>
      <c r="E254" s="3" t="s">
        <v>155</v>
      </c>
    </row>
    <row r="255" spans="1:5" x14ac:dyDescent="0.25">
      <c r="A255" s="162">
        <v>1936</v>
      </c>
      <c r="B255" s="3" t="s">
        <v>338</v>
      </c>
      <c r="C255" s="3" t="s">
        <v>154</v>
      </c>
      <c r="D255" s="3" t="s">
        <v>210</v>
      </c>
      <c r="E255" s="3" t="s">
        <v>160</v>
      </c>
    </row>
    <row r="256" spans="1:5" x14ac:dyDescent="0.25">
      <c r="A256" s="162">
        <v>1036</v>
      </c>
      <c r="B256" s="3" t="s">
        <v>339</v>
      </c>
      <c r="C256" s="3" t="s">
        <v>154</v>
      </c>
      <c r="D256" s="3" t="s">
        <v>168</v>
      </c>
      <c r="E256" s="3" t="s">
        <v>166</v>
      </c>
    </row>
    <row r="257" spans="1:5" x14ac:dyDescent="0.25">
      <c r="A257" s="162">
        <v>2339</v>
      </c>
      <c r="B257" s="3" t="s">
        <v>340</v>
      </c>
      <c r="C257" s="3" t="s">
        <v>154</v>
      </c>
      <c r="D257" s="3" t="s">
        <v>157</v>
      </c>
      <c r="E257" s="3" t="s">
        <v>155</v>
      </c>
    </row>
    <row r="258" spans="1:5" x14ac:dyDescent="0.25">
      <c r="A258" s="162">
        <v>2340</v>
      </c>
      <c r="B258" s="3" t="s">
        <v>340</v>
      </c>
      <c r="C258" s="3" t="s">
        <v>154</v>
      </c>
      <c r="D258" s="3" t="s">
        <v>157</v>
      </c>
      <c r="E258" s="3" t="s">
        <v>155</v>
      </c>
    </row>
    <row r="259" spans="1:5" x14ac:dyDescent="0.25">
      <c r="A259" s="162">
        <v>1731</v>
      </c>
      <c r="B259" s="3" t="s">
        <v>341</v>
      </c>
      <c r="C259" s="3" t="s">
        <v>154</v>
      </c>
      <c r="D259" s="3" t="s">
        <v>159</v>
      </c>
      <c r="E259" s="3" t="s">
        <v>160</v>
      </c>
    </row>
    <row r="260" spans="1:5" x14ac:dyDescent="0.25">
      <c r="A260" s="162">
        <v>2341</v>
      </c>
      <c r="B260" s="3" t="s">
        <v>342</v>
      </c>
      <c r="C260" s="3" t="s">
        <v>154</v>
      </c>
      <c r="D260" s="3" t="s">
        <v>155</v>
      </c>
      <c r="E260" s="3" t="s">
        <v>155</v>
      </c>
    </row>
    <row r="261" spans="1:5" x14ac:dyDescent="0.25">
      <c r="A261" s="162">
        <v>1037</v>
      </c>
      <c r="B261" s="3" t="s">
        <v>343</v>
      </c>
      <c r="C261" s="3" t="s">
        <v>154</v>
      </c>
      <c r="D261" s="3" t="s">
        <v>168</v>
      </c>
      <c r="E261" s="3" t="s">
        <v>166</v>
      </c>
    </row>
    <row r="262" spans="1:5" x14ac:dyDescent="0.25">
      <c r="A262" s="162">
        <v>1451</v>
      </c>
      <c r="B262" s="3" t="s">
        <v>344</v>
      </c>
      <c r="C262" s="3" t="s">
        <v>154</v>
      </c>
      <c r="D262" s="3" t="s">
        <v>159</v>
      </c>
      <c r="E262" s="3" t="s">
        <v>160</v>
      </c>
    </row>
    <row r="263" spans="1:5" x14ac:dyDescent="0.25">
      <c r="A263" s="162">
        <v>2645</v>
      </c>
      <c r="B263" s="3" t="s">
        <v>345</v>
      </c>
      <c r="C263" s="3" t="s">
        <v>154</v>
      </c>
      <c r="D263" s="3" t="s">
        <v>198</v>
      </c>
      <c r="E263" s="3" t="s">
        <v>198</v>
      </c>
    </row>
    <row r="264" spans="1:5" x14ac:dyDescent="0.25">
      <c r="A264" s="162">
        <v>2646</v>
      </c>
      <c r="B264" s="3" t="s">
        <v>346</v>
      </c>
      <c r="C264" s="3" t="s">
        <v>154</v>
      </c>
      <c r="D264" s="3" t="s">
        <v>198</v>
      </c>
      <c r="E264" s="3" t="s">
        <v>198</v>
      </c>
    </row>
    <row r="265" spans="1:5" x14ac:dyDescent="0.25">
      <c r="A265" s="162">
        <v>1038</v>
      </c>
      <c r="B265" s="3" t="s">
        <v>347</v>
      </c>
      <c r="C265" s="3" t="s">
        <v>154</v>
      </c>
      <c r="D265" s="3" t="s">
        <v>168</v>
      </c>
      <c r="E265" s="3" t="s">
        <v>166</v>
      </c>
    </row>
    <row r="266" spans="1:5" x14ac:dyDescent="0.25">
      <c r="A266" s="162">
        <v>1937</v>
      </c>
      <c r="B266" s="3" t="s">
        <v>348</v>
      </c>
      <c r="C266" s="3" t="s">
        <v>154</v>
      </c>
      <c r="D266" s="3" t="s">
        <v>210</v>
      </c>
      <c r="E266" s="3" t="s">
        <v>160</v>
      </c>
    </row>
    <row r="267" spans="1:5" x14ac:dyDescent="0.25">
      <c r="A267" s="162">
        <v>1830</v>
      </c>
      <c r="B267" s="3" t="s">
        <v>349</v>
      </c>
      <c r="C267" s="3" t="s">
        <v>154</v>
      </c>
      <c r="D267" s="3" t="s">
        <v>175</v>
      </c>
      <c r="E267" s="3" t="s">
        <v>160</v>
      </c>
    </row>
    <row r="268" spans="1:5" x14ac:dyDescent="0.25">
      <c r="A268" s="162">
        <v>1831</v>
      </c>
      <c r="B268" s="3" t="s">
        <v>349</v>
      </c>
      <c r="C268" s="3" t="s">
        <v>154</v>
      </c>
      <c r="D268" s="3" t="s">
        <v>175</v>
      </c>
      <c r="E268" s="3" t="s">
        <v>160</v>
      </c>
    </row>
    <row r="269" spans="1:5" x14ac:dyDescent="0.25">
      <c r="A269" s="162">
        <v>1832</v>
      </c>
      <c r="B269" s="3" t="s">
        <v>349</v>
      </c>
      <c r="C269" s="3" t="s">
        <v>154</v>
      </c>
      <c r="D269" s="3" t="s">
        <v>175</v>
      </c>
      <c r="E269" s="3" t="s">
        <v>160</v>
      </c>
    </row>
    <row r="270" spans="1:5" x14ac:dyDescent="0.25">
      <c r="A270" s="162">
        <v>1835</v>
      </c>
      <c r="B270" s="3" t="s">
        <v>349</v>
      </c>
      <c r="C270" s="3" t="s">
        <v>154</v>
      </c>
      <c r="D270" s="3" t="s">
        <v>175</v>
      </c>
      <c r="E270" s="3" t="s">
        <v>160</v>
      </c>
    </row>
    <row r="271" spans="1:5" x14ac:dyDescent="0.25">
      <c r="A271" s="162">
        <v>1039</v>
      </c>
      <c r="B271" s="3" t="s">
        <v>350</v>
      </c>
      <c r="C271" s="3" t="s">
        <v>154</v>
      </c>
      <c r="D271" s="3" t="s">
        <v>168</v>
      </c>
      <c r="E271" s="3" t="s">
        <v>166</v>
      </c>
    </row>
    <row r="272" spans="1:5" x14ac:dyDescent="0.25">
      <c r="A272" s="162">
        <v>1346</v>
      </c>
      <c r="B272" s="3" t="s">
        <v>351</v>
      </c>
      <c r="C272" s="3" t="s">
        <v>154</v>
      </c>
      <c r="D272" s="3" t="s">
        <v>168</v>
      </c>
      <c r="E272" s="3" t="s">
        <v>166</v>
      </c>
    </row>
    <row r="273" spans="1:5" x14ac:dyDescent="0.25">
      <c r="A273" s="162">
        <v>2043</v>
      </c>
      <c r="B273" s="3" t="s">
        <v>352</v>
      </c>
      <c r="C273" s="3" t="s">
        <v>154</v>
      </c>
      <c r="D273" s="3" t="s">
        <v>157</v>
      </c>
      <c r="E273" s="3" t="s">
        <v>155</v>
      </c>
    </row>
    <row r="274" spans="1:5" x14ac:dyDescent="0.25">
      <c r="A274" s="162">
        <v>2044</v>
      </c>
      <c r="B274" s="3" t="s">
        <v>352</v>
      </c>
      <c r="C274" s="3" t="s">
        <v>154</v>
      </c>
      <c r="D274" s="3" t="s">
        <v>157</v>
      </c>
      <c r="E274" s="3" t="s">
        <v>155</v>
      </c>
    </row>
    <row r="275" spans="1:5" x14ac:dyDescent="0.25">
      <c r="A275" s="162">
        <v>1235</v>
      </c>
      <c r="B275" s="3" t="s">
        <v>353</v>
      </c>
      <c r="C275" s="3" t="s">
        <v>154</v>
      </c>
      <c r="D275" s="3" t="s">
        <v>165</v>
      </c>
      <c r="E275" s="3" t="s">
        <v>166</v>
      </c>
    </row>
    <row r="276" spans="1:5" x14ac:dyDescent="0.25">
      <c r="A276" s="162">
        <v>2343</v>
      </c>
      <c r="B276" s="3" t="s">
        <v>354</v>
      </c>
      <c r="C276" s="3" t="s">
        <v>154</v>
      </c>
      <c r="D276" s="3" t="s">
        <v>155</v>
      </c>
      <c r="E276" s="3" t="s">
        <v>155</v>
      </c>
    </row>
    <row r="277" spans="1:5" x14ac:dyDescent="0.25">
      <c r="A277" s="162">
        <v>1520</v>
      </c>
      <c r="B277" s="3" t="s">
        <v>355</v>
      </c>
      <c r="C277" s="3" t="s">
        <v>154</v>
      </c>
      <c r="D277" s="3" t="s">
        <v>179</v>
      </c>
      <c r="E277" s="3" t="s">
        <v>179</v>
      </c>
    </row>
    <row r="278" spans="1:5" x14ac:dyDescent="0.25">
      <c r="A278" s="162">
        <v>1521</v>
      </c>
      <c r="B278" s="3" t="s">
        <v>356</v>
      </c>
      <c r="C278" s="3" t="s">
        <v>154</v>
      </c>
      <c r="D278" s="3" t="s">
        <v>179</v>
      </c>
      <c r="E278" s="3" t="s">
        <v>179</v>
      </c>
    </row>
    <row r="279" spans="1:5" x14ac:dyDescent="0.25">
      <c r="A279" s="162">
        <v>1746</v>
      </c>
      <c r="B279" s="3" t="s">
        <v>357</v>
      </c>
      <c r="C279" s="3" t="s">
        <v>154</v>
      </c>
      <c r="D279" s="3" t="s">
        <v>183</v>
      </c>
      <c r="E279" s="3" t="s">
        <v>183</v>
      </c>
    </row>
    <row r="280" spans="1:5" x14ac:dyDescent="0.25">
      <c r="A280" s="162">
        <v>1040</v>
      </c>
      <c r="B280" s="3" t="s">
        <v>358</v>
      </c>
      <c r="C280" s="3" t="s">
        <v>154</v>
      </c>
      <c r="D280" s="3" t="s">
        <v>168</v>
      </c>
      <c r="E280" s="3" t="s">
        <v>166</v>
      </c>
    </row>
    <row r="281" spans="1:5" x14ac:dyDescent="0.25">
      <c r="A281" s="162">
        <v>1041</v>
      </c>
      <c r="B281" s="3" t="s">
        <v>358</v>
      </c>
      <c r="C281" s="3" t="s">
        <v>154</v>
      </c>
      <c r="D281" s="3" t="s">
        <v>168</v>
      </c>
      <c r="E281" s="3" t="s">
        <v>166</v>
      </c>
    </row>
    <row r="282" spans="1:5" x14ac:dyDescent="0.25">
      <c r="A282" s="162">
        <v>1747</v>
      </c>
      <c r="B282" s="3" t="s">
        <v>359</v>
      </c>
      <c r="C282" s="3" t="s">
        <v>154</v>
      </c>
      <c r="D282" s="3" t="s">
        <v>179</v>
      </c>
      <c r="E282" s="3" t="s">
        <v>179</v>
      </c>
    </row>
    <row r="283" spans="1:5" x14ac:dyDescent="0.25">
      <c r="A283" s="162">
        <v>1748</v>
      </c>
      <c r="B283" s="3" t="s">
        <v>360</v>
      </c>
      <c r="C283" s="3" t="s">
        <v>154</v>
      </c>
      <c r="D283" s="3" t="s">
        <v>183</v>
      </c>
      <c r="E283" s="3" t="s">
        <v>183</v>
      </c>
    </row>
    <row r="284" spans="1:5" x14ac:dyDescent="0.25">
      <c r="A284" s="162">
        <v>1236</v>
      </c>
      <c r="B284" s="3" t="s">
        <v>361</v>
      </c>
      <c r="C284" s="3" t="s">
        <v>154</v>
      </c>
      <c r="D284" s="3" t="s">
        <v>165</v>
      </c>
      <c r="E284" s="3" t="s">
        <v>166</v>
      </c>
    </row>
    <row r="285" spans="1:5" x14ac:dyDescent="0.25">
      <c r="A285" s="162">
        <v>1452</v>
      </c>
      <c r="B285" s="3" t="s">
        <v>362</v>
      </c>
      <c r="C285" s="3" t="s">
        <v>154</v>
      </c>
      <c r="D285" s="3" t="s">
        <v>179</v>
      </c>
      <c r="E285" s="3" t="s">
        <v>179</v>
      </c>
    </row>
    <row r="286" spans="1:5" x14ac:dyDescent="0.25">
      <c r="A286" s="162">
        <v>1749</v>
      </c>
      <c r="B286" s="3" t="s">
        <v>363</v>
      </c>
      <c r="C286" s="3" t="s">
        <v>154</v>
      </c>
      <c r="D286" s="3" t="s">
        <v>183</v>
      </c>
      <c r="E286" s="3" t="s">
        <v>183</v>
      </c>
    </row>
    <row r="287" spans="1:5" x14ac:dyDescent="0.25">
      <c r="A287" s="162">
        <v>2045</v>
      </c>
      <c r="B287" s="3" t="s">
        <v>364</v>
      </c>
      <c r="C287" s="3" t="s">
        <v>154</v>
      </c>
      <c r="D287" s="3" t="s">
        <v>157</v>
      </c>
      <c r="E287" s="3" t="s">
        <v>155</v>
      </c>
    </row>
    <row r="288" spans="1:5" x14ac:dyDescent="0.25">
      <c r="A288" s="162">
        <v>2047</v>
      </c>
      <c r="B288" s="3" t="s">
        <v>365</v>
      </c>
      <c r="C288" s="3" t="s">
        <v>154</v>
      </c>
      <c r="D288" s="3" t="s">
        <v>157</v>
      </c>
      <c r="E288" s="3" t="s">
        <v>155</v>
      </c>
    </row>
    <row r="289" spans="1:5" x14ac:dyDescent="0.25">
      <c r="A289" s="162">
        <v>1050</v>
      </c>
      <c r="B289" s="3" t="s">
        <v>366</v>
      </c>
      <c r="C289" s="3" t="s">
        <v>154</v>
      </c>
      <c r="D289" s="3" t="s">
        <v>168</v>
      </c>
      <c r="E289" s="3" t="s">
        <v>166</v>
      </c>
    </row>
    <row r="290" spans="1:5" x14ac:dyDescent="0.25">
      <c r="A290" s="162">
        <v>2601</v>
      </c>
      <c r="B290" s="3" t="s">
        <v>367</v>
      </c>
      <c r="C290" s="3" t="s">
        <v>154</v>
      </c>
      <c r="D290" s="3" t="s">
        <v>198</v>
      </c>
      <c r="E290" s="3" t="s">
        <v>198</v>
      </c>
    </row>
    <row r="291" spans="1:5" x14ac:dyDescent="0.25">
      <c r="A291" s="162">
        <v>2647</v>
      </c>
      <c r="B291" s="3" t="s">
        <v>368</v>
      </c>
      <c r="C291" s="3" t="s">
        <v>154</v>
      </c>
      <c r="D291" s="3" t="s">
        <v>198</v>
      </c>
      <c r="E291" s="3" t="s">
        <v>198</v>
      </c>
    </row>
    <row r="292" spans="1:5" x14ac:dyDescent="0.25">
      <c r="A292" s="162">
        <v>2136</v>
      </c>
      <c r="B292" s="3" t="s">
        <v>369</v>
      </c>
      <c r="C292" s="3" t="s">
        <v>154</v>
      </c>
      <c r="D292" s="3" t="s">
        <v>170</v>
      </c>
      <c r="E292" s="3" t="s">
        <v>170</v>
      </c>
    </row>
    <row r="293" spans="1:5" x14ac:dyDescent="0.25">
      <c r="A293" s="162">
        <v>1151</v>
      </c>
      <c r="B293" s="3" t="s">
        <v>370</v>
      </c>
      <c r="C293" s="3" t="s">
        <v>154</v>
      </c>
      <c r="D293" s="3" t="s">
        <v>168</v>
      </c>
      <c r="E293" s="3" t="s">
        <v>166</v>
      </c>
    </row>
    <row r="294" spans="1:5" x14ac:dyDescent="0.25">
      <c r="A294" s="162">
        <v>1938</v>
      </c>
      <c r="B294" s="3" t="s">
        <v>371</v>
      </c>
      <c r="C294" s="3" t="s">
        <v>154</v>
      </c>
      <c r="D294" s="3" t="s">
        <v>210</v>
      </c>
      <c r="E294" s="3" t="s">
        <v>160</v>
      </c>
    </row>
    <row r="295" spans="1:5" x14ac:dyDescent="0.25">
      <c r="A295" s="162">
        <v>2130</v>
      </c>
      <c r="B295" s="3" t="s">
        <v>372</v>
      </c>
      <c r="C295" s="3" t="s">
        <v>154</v>
      </c>
      <c r="D295" s="3" t="s">
        <v>170</v>
      </c>
      <c r="E295" s="3" t="s">
        <v>170</v>
      </c>
    </row>
    <row r="296" spans="1:5" x14ac:dyDescent="0.25">
      <c r="A296" s="162">
        <v>1522</v>
      </c>
      <c r="B296" s="3" t="s">
        <v>373</v>
      </c>
      <c r="C296" s="3" t="s">
        <v>154</v>
      </c>
      <c r="D296" s="3" t="s">
        <v>179</v>
      </c>
      <c r="E296" s="3" t="s">
        <v>179</v>
      </c>
    </row>
    <row r="297" spans="1:5" x14ac:dyDescent="0.25">
      <c r="A297" s="162">
        <v>2364</v>
      </c>
      <c r="B297" s="3" t="s">
        <v>374</v>
      </c>
      <c r="C297" s="3" t="s">
        <v>154</v>
      </c>
      <c r="D297" s="3" t="s">
        <v>157</v>
      </c>
      <c r="E297" s="3" t="s">
        <v>155</v>
      </c>
    </row>
    <row r="298" spans="1:5" x14ac:dyDescent="0.25">
      <c r="A298" s="162">
        <v>1347</v>
      </c>
      <c r="B298" s="3" t="s">
        <v>375</v>
      </c>
      <c r="C298" s="3" t="s">
        <v>154</v>
      </c>
      <c r="D298" s="3" t="s">
        <v>168</v>
      </c>
      <c r="E298" s="3" t="s">
        <v>166</v>
      </c>
    </row>
    <row r="299" spans="1:5" x14ac:dyDescent="0.25">
      <c r="A299" s="162">
        <v>2347</v>
      </c>
      <c r="B299" s="3" t="s">
        <v>376</v>
      </c>
      <c r="C299" s="3" t="s">
        <v>154</v>
      </c>
      <c r="D299" s="3" t="s">
        <v>155</v>
      </c>
      <c r="E299" s="3" t="s">
        <v>155</v>
      </c>
    </row>
    <row r="300" spans="1:5" x14ac:dyDescent="0.25">
      <c r="A300" s="162">
        <v>2348</v>
      </c>
      <c r="B300" s="3" t="s">
        <v>376</v>
      </c>
      <c r="C300" s="3" t="s">
        <v>154</v>
      </c>
      <c r="D300" s="3" t="s">
        <v>155</v>
      </c>
      <c r="E300" s="3" t="s">
        <v>155</v>
      </c>
    </row>
    <row r="301" spans="1:5" x14ac:dyDescent="0.25">
      <c r="A301" s="162">
        <v>1523</v>
      </c>
      <c r="B301" s="3" t="s">
        <v>377</v>
      </c>
      <c r="C301" s="3" t="s">
        <v>154</v>
      </c>
      <c r="D301" s="3" t="s">
        <v>179</v>
      </c>
      <c r="E301" s="3" t="s">
        <v>179</v>
      </c>
    </row>
    <row r="302" spans="1:5" x14ac:dyDescent="0.25">
      <c r="A302" s="162">
        <v>1237</v>
      </c>
      <c r="B302" s="3" t="s">
        <v>378</v>
      </c>
      <c r="C302" s="3" t="s">
        <v>154</v>
      </c>
      <c r="D302" s="3" t="s">
        <v>165</v>
      </c>
      <c r="E302" s="3" t="s">
        <v>166</v>
      </c>
    </row>
    <row r="303" spans="1:5" x14ac:dyDescent="0.25">
      <c r="A303" s="162">
        <v>1840</v>
      </c>
      <c r="B303" s="3" t="s">
        <v>379</v>
      </c>
      <c r="C303" s="3" t="s">
        <v>154</v>
      </c>
      <c r="D303" s="3" t="s">
        <v>175</v>
      </c>
      <c r="E303" s="3" t="s">
        <v>160</v>
      </c>
    </row>
    <row r="304" spans="1:5" x14ac:dyDescent="0.25">
      <c r="A304" s="162">
        <v>1841</v>
      </c>
      <c r="B304" s="3" t="s">
        <v>379</v>
      </c>
      <c r="C304" s="3" t="s">
        <v>154</v>
      </c>
      <c r="D304" s="3" t="s">
        <v>175</v>
      </c>
      <c r="E304" s="3" t="s">
        <v>160</v>
      </c>
    </row>
    <row r="305" spans="1:5" x14ac:dyDescent="0.25">
      <c r="A305" s="162">
        <v>1842</v>
      </c>
      <c r="B305" s="3" t="s">
        <v>379</v>
      </c>
      <c r="C305" s="3" t="s">
        <v>154</v>
      </c>
      <c r="D305" s="3" t="s">
        <v>175</v>
      </c>
      <c r="E305" s="3" t="s">
        <v>160</v>
      </c>
    </row>
    <row r="306" spans="1:5" x14ac:dyDescent="0.25">
      <c r="A306" s="162">
        <v>1843</v>
      </c>
      <c r="B306" s="3" t="s">
        <v>379</v>
      </c>
      <c r="C306" s="3" t="s">
        <v>154</v>
      </c>
      <c r="D306" s="3" t="s">
        <v>175</v>
      </c>
      <c r="E306" s="3" t="s">
        <v>160</v>
      </c>
    </row>
    <row r="307" spans="1:5" x14ac:dyDescent="0.25">
      <c r="A307" s="162">
        <v>1238</v>
      </c>
      <c r="B307" s="3" t="s">
        <v>380</v>
      </c>
      <c r="C307" s="3" t="s">
        <v>154</v>
      </c>
      <c r="D307" s="3" t="s">
        <v>165</v>
      </c>
      <c r="E307" s="3" t="s">
        <v>166</v>
      </c>
    </row>
    <row r="308" spans="1:5" x14ac:dyDescent="0.25">
      <c r="A308" s="162">
        <v>1053</v>
      </c>
      <c r="B308" s="3" t="s">
        <v>381</v>
      </c>
      <c r="C308" s="3" t="s">
        <v>154</v>
      </c>
      <c r="D308" s="3" t="s">
        <v>168</v>
      </c>
      <c r="E308" s="3" t="s">
        <v>166</v>
      </c>
    </row>
    <row r="309" spans="1:5" x14ac:dyDescent="0.25">
      <c r="A309" s="162">
        <v>1524</v>
      </c>
      <c r="B309" s="3" t="s">
        <v>382</v>
      </c>
      <c r="C309" s="3" t="s">
        <v>154</v>
      </c>
      <c r="D309" s="3" t="s">
        <v>179</v>
      </c>
      <c r="E309" s="3" t="s">
        <v>179</v>
      </c>
    </row>
    <row r="310" spans="1:5" x14ac:dyDescent="0.25">
      <c r="A310" s="162">
        <v>1240</v>
      </c>
      <c r="B310" s="3" t="s">
        <v>383</v>
      </c>
      <c r="C310" s="3" t="s">
        <v>154</v>
      </c>
      <c r="D310" s="3" t="s">
        <v>165</v>
      </c>
      <c r="E310" s="3" t="s">
        <v>166</v>
      </c>
    </row>
    <row r="311" spans="1:5" x14ac:dyDescent="0.25">
      <c r="A311" s="162">
        <v>1242</v>
      </c>
      <c r="B311" s="3" t="s">
        <v>384</v>
      </c>
      <c r="C311" s="3" t="s">
        <v>154</v>
      </c>
      <c r="D311" s="3" t="s">
        <v>165</v>
      </c>
      <c r="E311" s="3" t="s">
        <v>166</v>
      </c>
    </row>
    <row r="312" spans="1:5" x14ac:dyDescent="0.25">
      <c r="A312" s="162">
        <v>1453</v>
      </c>
      <c r="B312" s="3" t="s">
        <v>385</v>
      </c>
      <c r="C312" s="3" t="s">
        <v>154</v>
      </c>
      <c r="D312" s="3" t="s">
        <v>179</v>
      </c>
      <c r="E312" s="3" t="s">
        <v>179</v>
      </c>
    </row>
    <row r="313" spans="1:5" x14ac:dyDescent="0.25">
      <c r="A313" s="162">
        <v>1054</v>
      </c>
      <c r="B313" s="3" t="s">
        <v>386</v>
      </c>
      <c r="C313" s="3" t="s">
        <v>154</v>
      </c>
      <c r="D313" s="3" t="s">
        <v>168</v>
      </c>
      <c r="E313" s="3" t="s">
        <v>166</v>
      </c>
    </row>
    <row r="314" spans="1:5" x14ac:dyDescent="0.25">
      <c r="A314" s="162">
        <v>2420</v>
      </c>
      <c r="B314" s="3" t="s">
        <v>387</v>
      </c>
      <c r="C314" s="3" t="s">
        <v>154</v>
      </c>
      <c r="D314" s="3" t="s">
        <v>159</v>
      </c>
      <c r="E314" s="3" t="s">
        <v>160</v>
      </c>
    </row>
    <row r="315" spans="1:5" x14ac:dyDescent="0.25">
      <c r="A315" s="162">
        <v>2421</v>
      </c>
      <c r="B315" s="3" t="s">
        <v>387</v>
      </c>
      <c r="C315" s="3" t="s">
        <v>154</v>
      </c>
      <c r="D315" s="3" t="s">
        <v>159</v>
      </c>
      <c r="E315" s="3" t="s">
        <v>160</v>
      </c>
    </row>
    <row r="316" spans="1:5" x14ac:dyDescent="0.25">
      <c r="A316" s="162">
        <v>1773</v>
      </c>
      <c r="B316" s="3" t="s">
        <v>388</v>
      </c>
      <c r="C316" s="3" t="s">
        <v>154</v>
      </c>
      <c r="D316" s="3" t="s">
        <v>159</v>
      </c>
      <c r="E316" s="3" t="s">
        <v>160</v>
      </c>
    </row>
    <row r="317" spans="1:5" x14ac:dyDescent="0.25">
      <c r="A317" s="162">
        <v>1525</v>
      </c>
      <c r="B317" s="3" t="s">
        <v>389</v>
      </c>
      <c r="C317" s="3" t="s">
        <v>154</v>
      </c>
      <c r="D317" s="3" t="s">
        <v>179</v>
      </c>
      <c r="E317" s="3" t="s">
        <v>179</v>
      </c>
    </row>
    <row r="318" spans="1:5" x14ac:dyDescent="0.25">
      <c r="A318" s="162">
        <v>1460</v>
      </c>
      <c r="B318" s="3" t="s">
        <v>390</v>
      </c>
      <c r="C318" s="3" t="s">
        <v>154</v>
      </c>
      <c r="D318" s="3" t="s">
        <v>159</v>
      </c>
      <c r="E318" s="3" t="s">
        <v>160</v>
      </c>
    </row>
    <row r="319" spans="1:5" x14ac:dyDescent="0.25">
      <c r="A319" s="162">
        <v>1106</v>
      </c>
      <c r="B319" s="3" t="s">
        <v>391</v>
      </c>
      <c r="C319" s="3" t="s">
        <v>154</v>
      </c>
      <c r="D319" s="3" t="s">
        <v>168</v>
      </c>
      <c r="E319" s="3" t="s">
        <v>166</v>
      </c>
    </row>
    <row r="320" spans="1:5" x14ac:dyDescent="0.25">
      <c r="A320" s="162">
        <v>1116</v>
      </c>
      <c r="B320" s="3" t="s">
        <v>391</v>
      </c>
      <c r="C320" s="3" t="s">
        <v>154</v>
      </c>
      <c r="D320" s="3" t="s">
        <v>168</v>
      </c>
      <c r="E320" s="3" t="s">
        <v>166</v>
      </c>
    </row>
    <row r="321" spans="1:5" x14ac:dyDescent="0.25">
      <c r="A321" s="162">
        <v>1850</v>
      </c>
      <c r="B321" s="3" t="s">
        <v>392</v>
      </c>
      <c r="C321" s="3" t="s">
        <v>154</v>
      </c>
      <c r="D321" s="3" t="s">
        <v>159</v>
      </c>
      <c r="E321" s="3" t="s">
        <v>160</v>
      </c>
    </row>
    <row r="322" spans="1:5" x14ac:dyDescent="0.25">
      <c r="A322" s="162">
        <v>1851</v>
      </c>
      <c r="B322" s="3" t="s">
        <v>392</v>
      </c>
      <c r="C322" s="3" t="s">
        <v>154</v>
      </c>
      <c r="D322" s="3" t="s">
        <v>159</v>
      </c>
      <c r="E322" s="3" t="s">
        <v>160</v>
      </c>
    </row>
    <row r="323" spans="1:5" x14ac:dyDescent="0.25">
      <c r="A323" s="162">
        <v>1852</v>
      </c>
      <c r="B323" s="3" t="s">
        <v>392</v>
      </c>
      <c r="C323" s="3" t="s">
        <v>154</v>
      </c>
      <c r="D323" s="3" t="s">
        <v>159</v>
      </c>
      <c r="E323" s="3" t="s">
        <v>160</v>
      </c>
    </row>
    <row r="324" spans="1:5" x14ac:dyDescent="0.25">
      <c r="A324" s="162">
        <v>1853</v>
      </c>
      <c r="B324" s="3" t="s">
        <v>392</v>
      </c>
      <c r="C324" s="3" t="s">
        <v>154</v>
      </c>
      <c r="D324" s="3" t="s">
        <v>159</v>
      </c>
      <c r="E324" s="3" t="s">
        <v>160</v>
      </c>
    </row>
    <row r="325" spans="1:5" x14ac:dyDescent="0.25">
      <c r="A325" s="162">
        <v>1854</v>
      </c>
      <c r="B325" s="3" t="s">
        <v>392</v>
      </c>
      <c r="C325" s="3" t="s">
        <v>154</v>
      </c>
      <c r="D325" s="3" t="s">
        <v>159</v>
      </c>
      <c r="E325" s="3" t="s">
        <v>160</v>
      </c>
    </row>
    <row r="326" spans="1:5" x14ac:dyDescent="0.25">
      <c r="A326" s="162">
        <v>1056</v>
      </c>
      <c r="B326" s="3" t="s">
        <v>393</v>
      </c>
      <c r="C326" s="3" t="s">
        <v>154</v>
      </c>
      <c r="D326" s="3" t="s">
        <v>168</v>
      </c>
      <c r="E326" s="3" t="s">
        <v>166</v>
      </c>
    </row>
    <row r="327" spans="1:5" x14ac:dyDescent="0.25">
      <c r="A327" s="162">
        <v>1462</v>
      </c>
      <c r="B327" s="3" t="s">
        <v>394</v>
      </c>
      <c r="C327" s="3" t="s">
        <v>154</v>
      </c>
      <c r="D327" s="3" t="s">
        <v>179</v>
      </c>
      <c r="E327" s="3" t="s">
        <v>179</v>
      </c>
    </row>
    <row r="328" spans="1:5" x14ac:dyDescent="0.25">
      <c r="A328" s="162">
        <v>1901</v>
      </c>
      <c r="B328" s="3" t="s">
        <v>395</v>
      </c>
      <c r="C328" s="3" t="s">
        <v>154</v>
      </c>
      <c r="D328" s="3" t="s">
        <v>210</v>
      </c>
      <c r="E328" s="3" t="s">
        <v>160</v>
      </c>
    </row>
    <row r="329" spans="1:5" x14ac:dyDescent="0.25">
      <c r="A329" s="162">
        <v>1902</v>
      </c>
      <c r="B329" s="3" t="s">
        <v>395</v>
      </c>
      <c r="C329" s="3" t="s">
        <v>154</v>
      </c>
      <c r="D329" s="3" t="s">
        <v>210</v>
      </c>
      <c r="E329" s="3" t="s">
        <v>160</v>
      </c>
    </row>
    <row r="330" spans="1:5" x14ac:dyDescent="0.25">
      <c r="A330" s="162">
        <v>1903</v>
      </c>
      <c r="B330" s="3" t="s">
        <v>395</v>
      </c>
      <c r="C330" s="3" t="s">
        <v>154</v>
      </c>
      <c r="D330" s="3" t="s">
        <v>210</v>
      </c>
      <c r="E330" s="3" t="s">
        <v>160</v>
      </c>
    </row>
    <row r="331" spans="1:5" x14ac:dyDescent="0.25">
      <c r="A331" s="162">
        <v>1904</v>
      </c>
      <c r="B331" s="3" t="s">
        <v>395</v>
      </c>
      <c r="C331" s="3" t="s">
        <v>154</v>
      </c>
      <c r="D331" s="3" t="s">
        <v>210</v>
      </c>
      <c r="E331" s="3" t="s">
        <v>160</v>
      </c>
    </row>
    <row r="332" spans="1:5" x14ac:dyDescent="0.25">
      <c r="A332" s="162">
        <v>1905</v>
      </c>
      <c r="B332" s="3" t="s">
        <v>395</v>
      </c>
      <c r="C332" s="3" t="s">
        <v>154</v>
      </c>
      <c r="D332" s="3" t="s">
        <v>210</v>
      </c>
      <c r="E332" s="3" t="s">
        <v>160</v>
      </c>
    </row>
    <row r="333" spans="1:5" x14ac:dyDescent="0.25">
      <c r="A333" s="162">
        <v>1910</v>
      </c>
      <c r="B333" s="3" t="s">
        <v>395</v>
      </c>
      <c r="C333" s="3" t="s">
        <v>154</v>
      </c>
      <c r="D333" s="3" t="s">
        <v>210</v>
      </c>
      <c r="E333" s="3" t="s">
        <v>160</v>
      </c>
    </row>
    <row r="334" spans="1:5" x14ac:dyDescent="0.25">
      <c r="A334" s="162">
        <v>1940</v>
      </c>
      <c r="B334" s="3" t="s">
        <v>396</v>
      </c>
      <c r="C334" s="3" t="s">
        <v>154</v>
      </c>
      <c r="D334" s="3" t="s">
        <v>210</v>
      </c>
      <c r="E334" s="3" t="s">
        <v>160</v>
      </c>
    </row>
    <row r="335" spans="1:5" x14ac:dyDescent="0.25">
      <c r="A335" s="162">
        <v>2148</v>
      </c>
      <c r="B335" s="3" t="s">
        <v>397</v>
      </c>
      <c r="C335" s="3" t="s">
        <v>154</v>
      </c>
      <c r="D335" s="3" t="s">
        <v>170</v>
      </c>
      <c r="E335" s="3" t="s">
        <v>170</v>
      </c>
    </row>
    <row r="336" spans="1:5" x14ac:dyDescent="0.25">
      <c r="A336" s="162">
        <v>1526</v>
      </c>
      <c r="B336" s="3" t="s">
        <v>398</v>
      </c>
      <c r="C336" s="3" t="s">
        <v>154</v>
      </c>
      <c r="D336" s="3" t="s">
        <v>179</v>
      </c>
      <c r="E336" s="3" t="s">
        <v>179</v>
      </c>
    </row>
    <row r="337" spans="1:5" x14ac:dyDescent="0.25">
      <c r="A337" s="162">
        <v>1944</v>
      </c>
      <c r="B337" s="3" t="s">
        <v>399</v>
      </c>
      <c r="C337" s="3" t="s">
        <v>154</v>
      </c>
      <c r="D337" s="3" t="s">
        <v>210</v>
      </c>
      <c r="E337" s="3" t="s">
        <v>160</v>
      </c>
    </row>
    <row r="338" spans="1:5" x14ac:dyDescent="0.25">
      <c r="A338" s="162">
        <v>2345</v>
      </c>
      <c r="B338" s="3" t="s">
        <v>400</v>
      </c>
      <c r="C338" s="3" t="s">
        <v>154</v>
      </c>
      <c r="D338" s="3" t="s">
        <v>157</v>
      </c>
      <c r="E338" s="3" t="s">
        <v>155</v>
      </c>
    </row>
    <row r="339" spans="1:5" x14ac:dyDescent="0.25">
      <c r="A339" s="162">
        <v>2048</v>
      </c>
      <c r="B339" s="3" t="s">
        <v>401</v>
      </c>
      <c r="C339" s="3" t="s">
        <v>154</v>
      </c>
      <c r="D339" s="3" t="s">
        <v>189</v>
      </c>
      <c r="E339" s="3" t="s">
        <v>183</v>
      </c>
    </row>
    <row r="340" spans="1:5" x14ac:dyDescent="0.25">
      <c r="A340" s="162">
        <v>1945</v>
      </c>
      <c r="B340" s="3" t="s">
        <v>402</v>
      </c>
      <c r="C340" s="3" t="s">
        <v>154</v>
      </c>
      <c r="D340" s="3" t="s">
        <v>210</v>
      </c>
      <c r="E340" s="3" t="s">
        <v>160</v>
      </c>
    </row>
    <row r="341" spans="1:5" x14ac:dyDescent="0.25">
      <c r="A341" s="162">
        <v>2738</v>
      </c>
      <c r="B341" s="3" t="s">
        <v>403</v>
      </c>
      <c r="C341" s="3" t="s">
        <v>154</v>
      </c>
      <c r="D341" s="3" t="s">
        <v>162</v>
      </c>
      <c r="E341" s="3" t="s">
        <v>163</v>
      </c>
    </row>
    <row r="342" spans="1:5" x14ac:dyDescent="0.25">
      <c r="A342" s="162">
        <v>1752</v>
      </c>
      <c r="B342" s="3" t="s">
        <v>404</v>
      </c>
      <c r="C342" s="3" t="s">
        <v>154</v>
      </c>
      <c r="D342" s="3" t="s">
        <v>183</v>
      </c>
      <c r="E342" s="3" t="s">
        <v>183</v>
      </c>
    </row>
    <row r="343" spans="1:5" x14ac:dyDescent="0.25">
      <c r="A343" s="162">
        <v>2050</v>
      </c>
      <c r="B343" s="3" t="s">
        <v>405</v>
      </c>
      <c r="C343" s="3" t="s">
        <v>154</v>
      </c>
      <c r="D343" s="3" t="s">
        <v>157</v>
      </c>
      <c r="E343" s="3" t="s">
        <v>155</v>
      </c>
    </row>
    <row r="344" spans="1:5" x14ac:dyDescent="0.25">
      <c r="A344" s="162">
        <v>2051</v>
      </c>
      <c r="B344" s="3" t="s">
        <v>406</v>
      </c>
      <c r="C344" s="3" t="s">
        <v>154</v>
      </c>
      <c r="D344" s="3" t="s">
        <v>157</v>
      </c>
      <c r="E344" s="3" t="s">
        <v>155</v>
      </c>
    </row>
    <row r="345" spans="1:5" x14ac:dyDescent="0.25">
      <c r="A345" s="162">
        <v>2648</v>
      </c>
      <c r="B345" s="3" t="s">
        <v>407</v>
      </c>
      <c r="C345" s="3" t="s">
        <v>154</v>
      </c>
      <c r="D345" s="3" t="s">
        <v>198</v>
      </c>
      <c r="E345" s="3" t="s">
        <v>198</v>
      </c>
    </row>
    <row r="346" spans="1:5" x14ac:dyDescent="0.25">
      <c r="A346" s="162">
        <v>2649</v>
      </c>
      <c r="B346" s="3" t="s">
        <v>408</v>
      </c>
      <c r="C346" s="3" t="s">
        <v>154</v>
      </c>
      <c r="D346" s="3" t="s">
        <v>198</v>
      </c>
      <c r="E346" s="3" t="s">
        <v>198</v>
      </c>
    </row>
    <row r="347" spans="1:5" x14ac:dyDescent="0.25">
      <c r="A347" s="162">
        <v>2126</v>
      </c>
      <c r="B347" s="3" t="s">
        <v>409</v>
      </c>
      <c r="C347" s="3" t="s">
        <v>154</v>
      </c>
      <c r="D347" s="3" t="s">
        <v>170</v>
      </c>
      <c r="E347" s="3" t="s">
        <v>170</v>
      </c>
    </row>
    <row r="348" spans="1:5" x14ac:dyDescent="0.25">
      <c r="A348" s="162">
        <v>2739</v>
      </c>
      <c r="B348" s="3" t="s">
        <v>410</v>
      </c>
      <c r="C348" s="3" t="s">
        <v>154</v>
      </c>
      <c r="D348" s="3" t="s">
        <v>162</v>
      </c>
      <c r="E348" s="3" t="s">
        <v>163</v>
      </c>
    </row>
    <row r="349" spans="1:5" x14ac:dyDescent="0.25">
      <c r="A349" s="162">
        <v>1754</v>
      </c>
      <c r="B349" s="3" t="s">
        <v>411</v>
      </c>
      <c r="C349" s="3" t="s">
        <v>154</v>
      </c>
      <c r="D349" s="3" t="s">
        <v>159</v>
      </c>
      <c r="E349" s="3" t="s">
        <v>160</v>
      </c>
    </row>
    <row r="350" spans="1:5" x14ac:dyDescent="0.25">
      <c r="A350" s="162">
        <v>2052</v>
      </c>
      <c r="B350" s="3" t="s">
        <v>412</v>
      </c>
      <c r="C350" s="3" t="s">
        <v>154</v>
      </c>
      <c r="D350" s="3" t="s">
        <v>183</v>
      </c>
      <c r="E350" s="3" t="s">
        <v>183</v>
      </c>
    </row>
    <row r="351" spans="1:5" x14ac:dyDescent="0.25">
      <c r="A351" s="162">
        <v>2153</v>
      </c>
      <c r="B351" s="3" t="s">
        <v>413</v>
      </c>
      <c r="C351" s="3" t="s">
        <v>154</v>
      </c>
      <c r="D351" s="3" t="s">
        <v>170</v>
      </c>
      <c r="E351" s="3" t="s">
        <v>170</v>
      </c>
    </row>
    <row r="352" spans="1:5" x14ac:dyDescent="0.25">
      <c r="A352" s="162">
        <v>2155</v>
      </c>
      <c r="B352" s="3" t="s">
        <v>413</v>
      </c>
      <c r="C352" s="3" t="s">
        <v>154</v>
      </c>
      <c r="D352" s="3" t="s">
        <v>170</v>
      </c>
      <c r="E352" s="3" t="s">
        <v>170</v>
      </c>
    </row>
    <row r="353" spans="1:5" x14ac:dyDescent="0.25">
      <c r="A353" s="162">
        <v>2053</v>
      </c>
      <c r="B353" s="3" t="s">
        <v>414</v>
      </c>
      <c r="C353" s="3" t="s">
        <v>154</v>
      </c>
      <c r="D353" s="3" t="s">
        <v>183</v>
      </c>
      <c r="E353" s="3" t="s">
        <v>183</v>
      </c>
    </row>
    <row r="354" spans="1:5" x14ac:dyDescent="0.25">
      <c r="A354" s="162">
        <v>2176</v>
      </c>
      <c r="B354" s="3" t="s">
        <v>415</v>
      </c>
      <c r="C354" s="3" t="s">
        <v>154</v>
      </c>
      <c r="D354" s="3" t="s">
        <v>170</v>
      </c>
      <c r="E354" s="3" t="s">
        <v>170</v>
      </c>
    </row>
    <row r="355" spans="1:5" x14ac:dyDescent="0.25">
      <c r="A355" s="162">
        <v>1756</v>
      </c>
      <c r="B355" s="3" t="s">
        <v>416</v>
      </c>
      <c r="C355" s="3" t="s">
        <v>154</v>
      </c>
      <c r="D355" s="3" t="s">
        <v>179</v>
      </c>
      <c r="E355" s="3" t="s">
        <v>179</v>
      </c>
    </row>
    <row r="356" spans="1:5" x14ac:dyDescent="0.25">
      <c r="A356" s="162">
        <v>2552</v>
      </c>
      <c r="B356" s="3" t="s">
        <v>417</v>
      </c>
      <c r="C356" s="3" t="s">
        <v>154</v>
      </c>
      <c r="D356" s="3" t="s">
        <v>198</v>
      </c>
      <c r="E356" s="3" t="s">
        <v>198</v>
      </c>
    </row>
    <row r="357" spans="1:5" x14ac:dyDescent="0.25">
      <c r="A357" s="162">
        <v>1860</v>
      </c>
      <c r="B357" s="3" t="s">
        <v>418</v>
      </c>
      <c r="C357" s="3" t="s">
        <v>154</v>
      </c>
      <c r="D357" s="3" t="s">
        <v>172</v>
      </c>
      <c r="E357" s="3" t="s">
        <v>160</v>
      </c>
    </row>
    <row r="358" spans="1:5" x14ac:dyDescent="0.25">
      <c r="A358" s="162">
        <v>1844</v>
      </c>
      <c r="B358" s="3" t="s">
        <v>419</v>
      </c>
      <c r="C358" s="3" t="s">
        <v>154</v>
      </c>
      <c r="D358" s="3" t="s">
        <v>175</v>
      </c>
      <c r="E358" s="3" t="s">
        <v>160</v>
      </c>
    </row>
    <row r="359" spans="1:5" x14ac:dyDescent="0.25">
      <c r="A359" s="162">
        <v>2344</v>
      </c>
      <c r="B359" s="3" t="s">
        <v>420</v>
      </c>
      <c r="C359" s="3" t="s">
        <v>154</v>
      </c>
      <c r="D359" s="3" t="s">
        <v>155</v>
      </c>
      <c r="E359" s="3" t="s">
        <v>155</v>
      </c>
    </row>
    <row r="360" spans="1:5" x14ac:dyDescent="0.25">
      <c r="A360" s="162">
        <v>2346</v>
      </c>
      <c r="B360" s="3" t="s">
        <v>420</v>
      </c>
      <c r="C360" s="3" t="s">
        <v>154</v>
      </c>
      <c r="D360" s="3" t="s">
        <v>155</v>
      </c>
      <c r="E360" s="3" t="s">
        <v>155</v>
      </c>
    </row>
    <row r="361" spans="1:5" x14ac:dyDescent="0.25">
      <c r="A361" s="162">
        <v>2349</v>
      </c>
      <c r="B361" s="3" t="s">
        <v>420</v>
      </c>
      <c r="C361" s="3" t="s">
        <v>154</v>
      </c>
      <c r="D361" s="3" t="s">
        <v>155</v>
      </c>
      <c r="E361" s="3" t="s">
        <v>155</v>
      </c>
    </row>
    <row r="362" spans="1:5" x14ac:dyDescent="0.25">
      <c r="A362" s="162">
        <v>1243</v>
      </c>
      <c r="B362" s="3" t="s">
        <v>421</v>
      </c>
      <c r="C362" s="3" t="s">
        <v>154</v>
      </c>
      <c r="D362" s="3" t="s">
        <v>165</v>
      </c>
      <c r="E362" s="3" t="s">
        <v>166</v>
      </c>
    </row>
    <row r="363" spans="1:5" x14ac:dyDescent="0.25">
      <c r="A363" s="162">
        <v>1949</v>
      </c>
      <c r="B363" s="3" t="s">
        <v>422</v>
      </c>
      <c r="C363" s="3" t="s">
        <v>154</v>
      </c>
      <c r="D363" s="3" t="s">
        <v>210</v>
      </c>
      <c r="E363" s="3" t="s">
        <v>160</v>
      </c>
    </row>
    <row r="364" spans="1:5" x14ac:dyDescent="0.25">
      <c r="A364" s="162">
        <v>1757</v>
      </c>
      <c r="B364" s="3" t="s">
        <v>423</v>
      </c>
      <c r="C364" s="3" t="s">
        <v>154</v>
      </c>
      <c r="D364" s="3" t="s">
        <v>183</v>
      </c>
      <c r="E364" s="3" t="s">
        <v>183</v>
      </c>
    </row>
    <row r="365" spans="1:5" x14ac:dyDescent="0.25">
      <c r="A365" s="162">
        <v>1244</v>
      </c>
      <c r="B365" s="3" t="s">
        <v>424</v>
      </c>
      <c r="C365" s="3" t="s">
        <v>154</v>
      </c>
      <c r="D365" s="3" t="s">
        <v>165</v>
      </c>
      <c r="E365" s="3" t="s">
        <v>166</v>
      </c>
    </row>
    <row r="366" spans="1:5" x14ac:dyDescent="0.25">
      <c r="A366" s="162">
        <v>1527</v>
      </c>
      <c r="B366" s="3" t="s">
        <v>425</v>
      </c>
      <c r="C366" s="3" t="s">
        <v>154</v>
      </c>
      <c r="D366" s="3" t="s">
        <v>179</v>
      </c>
      <c r="E366" s="3" t="s">
        <v>179</v>
      </c>
    </row>
    <row r="367" spans="1:5" x14ac:dyDescent="0.25">
      <c r="A367" s="162">
        <v>1349</v>
      </c>
      <c r="B367" s="3" t="s">
        <v>426</v>
      </c>
      <c r="C367" s="3" t="s">
        <v>154</v>
      </c>
      <c r="D367" s="3" t="s">
        <v>168</v>
      </c>
      <c r="E367" s="3" t="s">
        <v>166</v>
      </c>
    </row>
    <row r="368" spans="1:5" x14ac:dyDescent="0.25">
      <c r="A368" s="162">
        <v>2054</v>
      </c>
      <c r="B368" s="3" t="s">
        <v>427</v>
      </c>
      <c r="C368" s="3" t="s">
        <v>154</v>
      </c>
      <c r="D368" s="3" t="s">
        <v>183</v>
      </c>
      <c r="E368" s="3" t="s">
        <v>183</v>
      </c>
    </row>
    <row r="369" spans="1:5" x14ac:dyDescent="0.25">
      <c r="A369" s="162">
        <v>1529</v>
      </c>
      <c r="B369" s="3" t="s">
        <v>428</v>
      </c>
      <c r="C369" s="3" t="s">
        <v>154</v>
      </c>
      <c r="D369" s="3" t="s">
        <v>183</v>
      </c>
      <c r="E369" s="3" t="s">
        <v>183</v>
      </c>
    </row>
    <row r="370" spans="1:5" x14ac:dyDescent="0.25">
      <c r="A370" s="162">
        <v>2186</v>
      </c>
      <c r="B370" s="3" t="s">
        <v>429</v>
      </c>
      <c r="C370" s="3" t="s">
        <v>154</v>
      </c>
      <c r="D370" s="3" t="s">
        <v>170</v>
      </c>
      <c r="E370" s="3" t="s">
        <v>170</v>
      </c>
    </row>
    <row r="371" spans="1:5" x14ac:dyDescent="0.25">
      <c r="A371" s="162">
        <v>2187</v>
      </c>
      <c r="B371" s="3" t="s">
        <v>430</v>
      </c>
      <c r="C371" s="3" t="s">
        <v>154</v>
      </c>
      <c r="D371" s="3" t="s">
        <v>170</v>
      </c>
      <c r="E371" s="3" t="s">
        <v>170</v>
      </c>
    </row>
    <row r="372" spans="1:5" x14ac:dyDescent="0.25">
      <c r="A372" s="162">
        <v>2055</v>
      </c>
      <c r="B372" s="3" t="s">
        <v>431</v>
      </c>
      <c r="C372" s="3" t="s">
        <v>154</v>
      </c>
      <c r="D372" s="3" t="s">
        <v>157</v>
      </c>
      <c r="E372" s="3" t="s">
        <v>155</v>
      </c>
    </row>
    <row r="373" spans="1:5" x14ac:dyDescent="0.25">
      <c r="A373" s="162">
        <v>2350</v>
      </c>
      <c r="B373" s="3" t="s">
        <v>432</v>
      </c>
      <c r="C373" s="3" t="s">
        <v>154</v>
      </c>
      <c r="D373" s="3" t="s">
        <v>155</v>
      </c>
      <c r="E373" s="3" t="s">
        <v>155</v>
      </c>
    </row>
    <row r="374" spans="1:5" x14ac:dyDescent="0.25">
      <c r="A374" s="162">
        <v>1350</v>
      </c>
      <c r="B374" s="3" t="s">
        <v>433</v>
      </c>
      <c r="C374" s="3" t="s">
        <v>154</v>
      </c>
      <c r="D374" s="3" t="s">
        <v>165</v>
      </c>
      <c r="E374" s="3" t="s">
        <v>166</v>
      </c>
    </row>
    <row r="375" spans="1:5" x14ac:dyDescent="0.25">
      <c r="A375" s="162">
        <v>1057</v>
      </c>
      <c r="B375" s="3" t="s">
        <v>434</v>
      </c>
      <c r="C375" s="3" t="s">
        <v>154</v>
      </c>
      <c r="D375" s="3" t="s">
        <v>168</v>
      </c>
      <c r="E375" s="3" t="s">
        <v>166</v>
      </c>
    </row>
    <row r="376" spans="1:5" x14ac:dyDescent="0.25">
      <c r="A376" s="162">
        <v>1351</v>
      </c>
      <c r="B376" s="3" t="s">
        <v>435</v>
      </c>
      <c r="C376" s="3" t="s">
        <v>154</v>
      </c>
      <c r="D376" s="3" t="s">
        <v>168</v>
      </c>
      <c r="E376" s="3" t="s">
        <v>166</v>
      </c>
    </row>
    <row r="377" spans="1:5" x14ac:dyDescent="0.25">
      <c r="A377" s="162">
        <v>1245</v>
      </c>
      <c r="B377" s="3" t="s">
        <v>436</v>
      </c>
      <c r="C377" s="3" t="s">
        <v>154</v>
      </c>
      <c r="D377" s="3" t="s">
        <v>165</v>
      </c>
      <c r="E377" s="3" t="s">
        <v>166</v>
      </c>
    </row>
    <row r="378" spans="1:5" x14ac:dyDescent="0.25">
      <c r="A378" s="162">
        <v>2553</v>
      </c>
      <c r="B378" s="3" t="s">
        <v>437</v>
      </c>
      <c r="C378" s="3" t="s">
        <v>154</v>
      </c>
      <c r="D378" s="3" t="s">
        <v>198</v>
      </c>
      <c r="E378" s="3" t="s">
        <v>198</v>
      </c>
    </row>
    <row r="379" spans="1:5" x14ac:dyDescent="0.25">
      <c r="A379" s="162">
        <v>1908</v>
      </c>
      <c r="B379" s="3" t="s">
        <v>438</v>
      </c>
      <c r="C379" s="3" t="s">
        <v>154</v>
      </c>
      <c r="D379" s="3" t="s">
        <v>210</v>
      </c>
      <c r="E379" s="3" t="s">
        <v>160</v>
      </c>
    </row>
    <row r="380" spans="1:5" x14ac:dyDescent="0.25">
      <c r="A380" s="162">
        <v>2554</v>
      </c>
      <c r="B380" s="3" t="s">
        <v>439</v>
      </c>
      <c r="C380" s="3" t="s">
        <v>154</v>
      </c>
      <c r="D380" s="3" t="s">
        <v>198</v>
      </c>
      <c r="E380" s="3" t="s">
        <v>198</v>
      </c>
    </row>
    <row r="381" spans="1:5" x14ac:dyDescent="0.25">
      <c r="A381" s="162">
        <v>2584</v>
      </c>
      <c r="B381" s="3" t="s">
        <v>439</v>
      </c>
      <c r="C381" s="3" t="s">
        <v>154</v>
      </c>
      <c r="D381" s="3" t="s">
        <v>198</v>
      </c>
      <c r="E381" s="3" t="s">
        <v>198</v>
      </c>
    </row>
    <row r="382" spans="1:5" x14ac:dyDescent="0.25">
      <c r="A382" s="162">
        <v>1760</v>
      </c>
      <c r="B382" s="3" t="s">
        <v>440</v>
      </c>
      <c r="C382" s="3" t="s">
        <v>154</v>
      </c>
      <c r="D382" s="3" t="s">
        <v>183</v>
      </c>
      <c r="E382" s="3" t="s">
        <v>183</v>
      </c>
    </row>
    <row r="383" spans="1:5" x14ac:dyDescent="0.25">
      <c r="A383" s="162">
        <v>2492</v>
      </c>
      <c r="B383" s="3" t="s">
        <v>441</v>
      </c>
      <c r="C383" s="3" t="s">
        <v>154</v>
      </c>
      <c r="D383" s="3" t="s">
        <v>170</v>
      </c>
      <c r="E383" s="3" t="s">
        <v>170</v>
      </c>
    </row>
    <row r="384" spans="1:5" x14ac:dyDescent="0.25">
      <c r="A384" s="162">
        <v>2494</v>
      </c>
      <c r="B384" s="3" t="s">
        <v>442</v>
      </c>
      <c r="C384" s="3" t="s">
        <v>154</v>
      </c>
      <c r="D384" s="3" t="s">
        <v>170</v>
      </c>
      <c r="E384" s="3" t="s">
        <v>170</v>
      </c>
    </row>
    <row r="385" spans="1:5" x14ac:dyDescent="0.25">
      <c r="A385" s="162">
        <v>2740</v>
      </c>
      <c r="B385" s="3" t="s">
        <v>162</v>
      </c>
      <c r="C385" s="3" t="s">
        <v>154</v>
      </c>
      <c r="D385" s="3" t="s">
        <v>162</v>
      </c>
      <c r="E385" s="3" t="s">
        <v>163</v>
      </c>
    </row>
    <row r="386" spans="1:5" x14ac:dyDescent="0.25">
      <c r="A386" s="162">
        <v>2741</v>
      </c>
      <c r="B386" s="3" t="s">
        <v>162</v>
      </c>
      <c r="C386" s="3" t="s">
        <v>154</v>
      </c>
      <c r="D386" s="3" t="s">
        <v>162</v>
      </c>
      <c r="E386" s="3" t="s">
        <v>163</v>
      </c>
    </row>
    <row r="387" spans="1:5" x14ac:dyDescent="0.25">
      <c r="A387" s="162">
        <v>2742</v>
      </c>
      <c r="B387" s="3" t="s">
        <v>162</v>
      </c>
      <c r="C387" s="3" t="s">
        <v>154</v>
      </c>
      <c r="D387" s="3" t="s">
        <v>162</v>
      </c>
      <c r="E387" s="3" t="s">
        <v>163</v>
      </c>
    </row>
    <row r="388" spans="1:5" x14ac:dyDescent="0.25">
      <c r="A388" s="162">
        <v>2744</v>
      </c>
      <c r="B388" s="3" t="s">
        <v>162</v>
      </c>
      <c r="C388" s="3" t="s">
        <v>154</v>
      </c>
      <c r="D388" s="3" t="s">
        <v>162</v>
      </c>
      <c r="E388" s="3" t="s">
        <v>163</v>
      </c>
    </row>
    <row r="389" spans="1:5" x14ac:dyDescent="0.25">
      <c r="A389" s="162">
        <v>2745</v>
      </c>
      <c r="B389" s="3" t="s">
        <v>162</v>
      </c>
      <c r="C389" s="3" t="s">
        <v>154</v>
      </c>
      <c r="D389" s="3" t="s">
        <v>162</v>
      </c>
      <c r="E389" s="3" t="s">
        <v>163</v>
      </c>
    </row>
    <row r="390" spans="1:5" x14ac:dyDescent="0.25">
      <c r="A390" s="162">
        <v>2746</v>
      </c>
      <c r="B390" s="3" t="s">
        <v>162</v>
      </c>
      <c r="C390" s="3" t="s">
        <v>154</v>
      </c>
      <c r="D390" s="3" t="s">
        <v>162</v>
      </c>
      <c r="E390" s="3" t="s">
        <v>163</v>
      </c>
    </row>
    <row r="391" spans="1:5" x14ac:dyDescent="0.25">
      <c r="A391" s="162">
        <v>1531</v>
      </c>
      <c r="B391" s="3" t="s">
        <v>443</v>
      </c>
      <c r="C391" s="3" t="s">
        <v>154</v>
      </c>
      <c r="D391" s="3" t="s">
        <v>179</v>
      </c>
      <c r="E391" s="3" t="s">
        <v>179</v>
      </c>
    </row>
    <row r="392" spans="1:5" x14ac:dyDescent="0.25">
      <c r="A392" s="162">
        <v>1355</v>
      </c>
      <c r="B392" s="3" t="s">
        <v>444</v>
      </c>
      <c r="C392" s="3" t="s">
        <v>154</v>
      </c>
      <c r="D392" s="3" t="s">
        <v>179</v>
      </c>
      <c r="E392" s="3" t="s">
        <v>179</v>
      </c>
    </row>
    <row r="393" spans="1:5" x14ac:dyDescent="0.25">
      <c r="A393" s="162">
        <v>2456</v>
      </c>
      <c r="B393" s="3" t="s">
        <v>445</v>
      </c>
      <c r="C393" s="3" t="s">
        <v>154</v>
      </c>
      <c r="D393" s="3" t="s">
        <v>170</v>
      </c>
      <c r="E393" s="3" t="s">
        <v>170</v>
      </c>
    </row>
    <row r="394" spans="1:5" x14ac:dyDescent="0.25">
      <c r="A394" s="162">
        <v>1951</v>
      </c>
      <c r="B394" s="3" t="s">
        <v>446</v>
      </c>
      <c r="C394" s="3" t="s">
        <v>154</v>
      </c>
      <c r="D394" s="3" t="s">
        <v>172</v>
      </c>
      <c r="E394" s="3" t="s">
        <v>160</v>
      </c>
    </row>
    <row r="395" spans="1:5" x14ac:dyDescent="0.25">
      <c r="A395" s="162">
        <v>1950</v>
      </c>
      <c r="B395" s="3" t="s">
        <v>447</v>
      </c>
      <c r="C395" s="3" t="s">
        <v>154</v>
      </c>
      <c r="D395" s="3" t="s">
        <v>172</v>
      </c>
      <c r="E395" s="3" t="s">
        <v>160</v>
      </c>
    </row>
    <row r="396" spans="1:5" x14ac:dyDescent="0.25">
      <c r="A396" s="162">
        <v>2458</v>
      </c>
      <c r="B396" s="3" t="s">
        <v>448</v>
      </c>
      <c r="C396" s="3" t="s">
        <v>154</v>
      </c>
      <c r="D396" s="3" t="s">
        <v>170</v>
      </c>
      <c r="E396" s="3" t="s">
        <v>170</v>
      </c>
    </row>
    <row r="397" spans="1:5" x14ac:dyDescent="0.25">
      <c r="A397" s="162">
        <v>2459</v>
      </c>
      <c r="B397" s="3" t="s">
        <v>449</v>
      </c>
      <c r="C397" s="3" t="s">
        <v>154</v>
      </c>
      <c r="D397" s="3" t="s">
        <v>170</v>
      </c>
      <c r="E397" s="3" t="s">
        <v>170</v>
      </c>
    </row>
    <row r="398" spans="1:5" x14ac:dyDescent="0.25">
      <c r="A398" s="162">
        <v>2461</v>
      </c>
      <c r="B398" s="3" t="s">
        <v>450</v>
      </c>
      <c r="C398" s="3" t="s">
        <v>154</v>
      </c>
      <c r="D398" s="3" t="s">
        <v>170</v>
      </c>
      <c r="E398" s="3" t="s">
        <v>170</v>
      </c>
    </row>
    <row r="399" spans="1:5" x14ac:dyDescent="0.25">
      <c r="A399" s="162">
        <v>2462</v>
      </c>
      <c r="B399" s="3" t="s">
        <v>451</v>
      </c>
      <c r="C399" s="3" t="s">
        <v>154</v>
      </c>
      <c r="D399" s="3" t="s">
        <v>170</v>
      </c>
      <c r="E399" s="3" t="s">
        <v>170</v>
      </c>
    </row>
    <row r="400" spans="1:5" x14ac:dyDescent="0.25">
      <c r="A400" s="162">
        <v>2464</v>
      </c>
      <c r="B400" s="3" t="s">
        <v>452</v>
      </c>
      <c r="C400" s="3" t="s">
        <v>154</v>
      </c>
      <c r="D400" s="3" t="s">
        <v>170</v>
      </c>
      <c r="E400" s="3" t="s">
        <v>170</v>
      </c>
    </row>
    <row r="401" spans="1:5" x14ac:dyDescent="0.25">
      <c r="A401" s="162">
        <v>2460</v>
      </c>
      <c r="B401" s="3" t="s">
        <v>453</v>
      </c>
      <c r="C401" s="3" t="s">
        <v>154</v>
      </c>
      <c r="D401" s="3" t="s">
        <v>170</v>
      </c>
      <c r="E401" s="3" t="s">
        <v>170</v>
      </c>
    </row>
    <row r="402" spans="1:5" x14ac:dyDescent="0.25">
      <c r="A402" s="162">
        <v>2495</v>
      </c>
      <c r="B402" s="3" t="s">
        <v>454</v>
      </c>
      <c r="C402" s="3" t="s">
        <v>154</v>
      </c>
      <c r="D402" s="3" t="s">
        <v>170</v>
      </c>
      <c r="E402" s="3" t="s">
        <v>170</v>
      </c>
    </row>
    <row r="403" spans="1:5" x14ac:dyDescent="0.25">
      <c r="A403" s="162">
        <v>2056</v>
      </c>
      <c r="B403" s="3" t="s">
        <v>455</v>
      </c>
      <c r="C403" s="3" t="s">
        <v>154</v>
      </c>
      <c r="D403" s="3" t="s">
        <v>189</v>
      </c>
      <c r="E403" s="3" t="s">
        <v>183</v>
      </c>
    </row>
    <row r="404" spans="1:5" x14ac:dyDescent="0.25">
      <c r="A404" s="162">
        <v>1247</v>
      </c>
      <c r="B404" s="3" t="s">
        <v>456</v>
      </c>
      <c r="C404" s="3" t="s">
        <v>154</v>
      </c>
      <c r="D404" s="3" t="s">
        <v>165</v>
      </c>
      <c r="E404" s="3" t="s">
        <v>166</v>
      </c>
    </row>
    <row r="405" spans="1:5" x14ac:dyDescent="0.25">
      <c r="A405" s="162">
        <v>1059</v>
      </c>
      <c r="B405" s="3" t="s">
        <v>457</v>
      </c>
      <c r="C405" s="3" t="s">
        <v>154</v>
      </c>
      <c r="D405" s="3" t="s">
        <v>168</v>
      </c>
      <c r="E405" s="3" t="s">
        <v>166</v>
      </c>
    </row>
    <row r="406" spans="1:5" x14ac:dyDescent="0.25">
      <c r="A406" s="162">
        <v>1845</v>
      </c>
      <c r="B406" s="3" t="s">
        <v>458</v>
      </c>
      <c r="C406" s="3" t="s">
        <v>154</v>
      </c>
      <c r="D406" s="3" t="s">
        <v>175</v>
      </c>
      <c r="E406" s="3" t="s">
        <v>160</v>
      </c>
    </row>
    <row r="407" spans="1:5" x14ac:dyDescent="0.25">
      <c r="A407" s="162">
        <v>2760</v>
      </c>
      <c r="B407" s="3" t="s">
        <v>459</v>
      </c>
      <c r="C407" s="3" t="s">
        <v>154</v>
      </c>
      <c r="D407" s="3" t="s">
        <v>189</v>
      </c>
      <c r="E407" s="3" t="s">
        <v>183</v>
      </c>
    </row>
    <row r="408" spans="1:5" x14ac:dyDescent="0.25">
      <c r="A408" s="162">
        <v>2761</v>
      </c>
      <c r="B408" s="3" t="s">
        <v>459</v>
      </c>
      <c r="C408" s="3" t="s">
        <v>154</v>
      </c>
      <c r="D408" s="3" t="s">
        <v>189</v>
      </c>
      <c r="E408" s="3" t="s">
        <v>183</v>
      </c>
    </row>
    <row r="409" spans="1:5" x14ac:dyDescent="0.25">
      <c r="A409" s="162">
        <v>1862</v>
      </c>
      <c r="B409" s="3" t="s">
        <v>460</v>
      </c>
      <c r="C409" s="3" t="s">
        <v>154</v>
      </c>
      <c r="D409" s="3" t="s">
        <v>159</v>
      </c>
      <c r="E409" s="3" t="s">
        <v>160</v>
      </c>
    </row>
    <row r="410" spans="1:5" x14ac:dyDescent="0.25">
      <c r="A410" s="162">
        <v>1535</v>
      </c>
      <c r="B410" s="3" t="s">
        <v>461</v>
      </c>
      <c r="C410" s="3" t="s">
        <v>154</v>
      </c>
      <c r="D410" s="3" t="s">
        <v>179</v>
      </c>
      <c r="E410" s="3" t="s">
        <v>179</v>
      </c>
    </row>
    <row r="411" spans="1:5" x14ac:dyDescent="0.25">
      <c r="A411" s="162">
        <v>2355</v>
      </c>
      <c r="B411" s="3" t="s">
        <v>462</v>
      </c>
      <c r="C411" s="3" t="s">
        <v>154</v>
      </c>
      <c r="D411" s="3" t="s">
        <v>157</v>
      </c>
      <c r="E411" s="3" t="s">
        <v>155</v>
      </c>
    </row>
    <row r="412" spans="1:5" x14ac:dyDescent="0.25">
      <c r="A412" s="162">
        <v>2650</v>
      </c>
      <c r="B412" s="3" t="s">
        <v>463</v>
      </c>
      <c r="C412" s="3" t="s">
        <v>154</v>
      </c>
      <c r="D412" s="3" t="s">
        <v>198</v>
      </c>
      <c r="E412" s="3" t="s">
        <v>198</v>
      </c>
    </row>
    <row r="413" spans="1:5" x14ac:dyDescent="0.25">
      <c r="A413" s="162">
        <v>1863</v>
      </c>
      <c r="B413" s="3" t="s">
        <v>464</v>
      </c>
      <c r="C413" s="3" t="s">
        <v>154</v>
      </c>
      <c r="D413" s="3" t="s">
        <v>159</v>
      </c>
      <c r="E413" s="3" t="s">
        <v>160</v>
      </c>
    </row>
    <row r="414" spans="1:5" x14ac:dyDescent="0.25">
      <c r="A414" s="162">
        <v>2747</v>
      </c>
      <c r="B414" s="3" t="s">
        <v>465</v>
      </c>
      <c r="C414" s="3" t="s">
        <v>154</v>
      </c>
      <c r="D414" s="3" t="s">
        <v>162</v>
      </c>
      <c r="E414" s="3" t="s">
        <v>163</v>
      </c>
    </row>
    <row r="415" spans="1:5" x14ac:dyDescent="0.25">
      <c r="A415" s="162">
        <v>2764</v>
      </c>
      <c r="B415" s="3" t="s">
        <v>466</v>
      </c>
      <c r="C415" s="3" t="s">
        <v>154</v>
      </c>
      <c r="D415" s="3" t="s">
        <v>155</v>
      </c>
      <c r="E415" s="3" t="s">
        <v>155</v>
      </c>
    </row>
    <row r="416" spans="1:5" x14ac:dyDescent="0.25">
      <c r="A416" s="162">
        <v>2651</v>
      </c>
      <c r="B416" s="3" t="s">
        <v>467</v>
      </c>
      <c r="C416" s="3" t="s">
        <v>154</v>
      </c>
      <c r="D416" s="3" t="s">
        <v>198</v>
      </c>
      <c r="E416" s="3" t="s">
        <v>198</v>
      </c>
    </row>
    <row r="417" spans="1:5" x14ac:dyDescent="0.25">
      <c r="A417" s="162">
        <v>2356</v>
      </c>
      <c r="B417" s="3" t="s">
        <v>468</v>
      </c>
      <c r="C417" s="3" t="s">
        <v>154</v>
      </c>
      <c r="D417" s="3" t="s">
        <v>155</v>
      </c>
      <c r="E417" s="3" t="s">
        <v>155</v>
      </c>
    </row>
    <row r="418" spans="1:5" x14ac:dyDescent="0.25">
      <c r="A418" s="162">
        <v>2357</v>
      </c>
      <c r="B418" s="3" t="s">
        <v>468</v>
      </c>
      <c r="C418" s="3" t="s">
        <v>154</v>
      </c>
      <c r="D418" s="3" t="s">
        <v>155</v>
      </c>
      <c r="E418" s="3" t="s">
        <v>155</v>
      </c>
    </row>
    <row r="419" spans="1:5" x14ac:dyDescent="0.25">
      <c r="A419" s="162">
        <v>1252</v>
      </c>
      <c r="B419" s="3" t="s">
        <v>469</v>
      </c>
      <c r="C419" s="3" t="s">
        <v>154</v>
      </c>
      <c r="D419" s="3" t="s">
        <v>165</v>
      </c>
      <c r="E419" s="3" t="s">
        <v>166</v>
      </c>
    </row>
    <row r="420" spans="1:5" x14ac:dyDescent="0.25">
      <c r="A420" s="162">
        <v>2556</v>
      </c>
      <c r="B420" s="3" t="s">
        <v>470</v>
      </c>
      <c r="C420" s="3" t="s">
        <v>154</v>
      </c>
      <c r="D420" s="3" t="s">
        <v>198</v>
      </c>
      <c r="E420" s="3" t="s">
        <v>198</v>
      </c>
    </row>
    <row r="421" spans="1:5" x14ac:dyDescent="0.25">
      <c r="A421" s="162">
        <v>1536</v>
      </c>
      <c r="B421" s="3" t="s">
        <v>471</v>
      </c>
      <c r="C421" s="3" t="s">
        <v>154</v>
      </c>
      <c r="D421" s="3" t="s">
        <v>179</v>
      </c>
      <c r="E421" s="3" t="s">
        <v>179</v>
      </c>
    </row>
    <row r="422" spans="1:5" x14ac:dyDescent="0.25">
      <c r="A422" s="162">
        <v>1066</v>
      </c>
      <c r="B422" s="3" t="s">
        <v>472</v>
      </c>
      <c r="C422" s="3" t="s">
        <v>154</v>
      </c>
      <c r="D422" s="3" t="s">
        <v>168</v>
      </c>
      <c r="E422" s="3" t="s">
        <v>166</v>
      </c>
    </row>
    <row r="423" spans="1:5" x14ac:dyDescent="0.25">
      <c r="A423" s="162">
        <v>2059</v>
      </c>
      <c r="B423" s="3" t="s">
        <v>473</v>
      </c>
      <c r="C423" s="3" t="s">
        <v>154</v>
      </c>
      <c r="D423" s="3" t="s">
        <v>157</v>
      </c>
      <c r="E423" s="3" t="s">
        <v>155</v>
      </c>
    </row>
    <row r="424" spans="1:5" x14ac:dyDescent="0.25">
      <c r="A424" s="162">
        <v>1537</v>
      </c>
      <c r="B424" s="3" t="s">
        <v>474</v>
      </c>
      <c r="C424" s="3" t="s">
        <v>154</v>
      </c>
      <c r="D424" s="3" t="s">
        <v>179</v>
      </c>
      <c r="E424" s="3" t="s">
        <v>179</v>
      </c>
    </row>
    <row r="425" spans="1:5" x14ac:dyDescent="0.25">
      <c r="A425" s="162">
        <v>2358</v>
      </c>
      <c r="B425" s="3" t="s">
        <v>475</v>
      </c>
      <c r="C425" s="3" t="s">
        <v>154</v>
      </c>
      <c r="D425" s="3" t="s">
        <v>157</v>
      </c>
      <c r="E425" s="3" t="s">
        <v>155</v>
      </c>
    </row>
    <row r="426" spans="1:5" x14ac:dyDescent="0.25">
      <c r="A426" s="162">
        <v>1864</v>
      </c>
      <c r="B426" s="3" t="s">
        <v>476</v>
      </c>
      <c r="C426" s="3" t="s">
        <v>154</v>
      </c>
      <c r="D426" s="3" t="s">
        <v>159</v>
      </c>
      <c r="E426" s="3" t="s">
        <v>160</v>
      </c>
    </row>
    <row r="427" spans="1:5" x14ac:dyDescent="0.25">
      <c r="A427" s="162">
        <v>1889</v>
      </c>
      <c r="B427" s="3" t="s">
        <v>476</v>
      </c>
      <c r="C427" s="3" t="s">
        <v>154</v>
      </c>
      <c r="D427" s="3" t="s">
        <v>159</v>
      </c>
      <c r="E427" s="3" t="s">
        <v>160</v>
      </c>
    </row>
    <row r="428" spans="1:5" x14ac:dyDescent="0.25">
      <c r="A428" s="162">
        <v>2060</v>
      </c>
      <c r="B428" s="3" t="s">
        <v>477</v>
      </c>
      <c r="C428" s="3" t="s">
        <v>154</v>
      </c>
      <c r="D428" s="3" t="s">
        <v>157</v>
      </c>
      <c r="E428" s="3" t="s">
        <v>155</v>
      </c>
    </row>
    <row r="429" spans="1:5" x14ac:dyDescent="0.25">
      <c r="A429" s="162">
        <v>2652</v>
      </c>
      <c r="B429" s="3" t="s">
        <v>478</v>
      </c>
      <c r="C429" s="3" t="s">
        <v>154</v>
      </c>
      <c r="D429" s="3" t="s">
        <v>198</v>
      </c>
      <c r="E429" s="3" t="s">
        <v>198</v>
      </c>
    </row>
    <row r="430" spans="1:5" x14ac:dyDescent="0.25">
      <c r="A430" s="162">
        <v>1538</v>
      </c>
      <c r="B430" s="3" t="s">
        <v>479</v>
      </c>
      <c r="C430" s="3" t="s">
        <v>154</v>
      </c>
      <c r="D430" s="3" t="s">
        <v>179</v>
      </c>
      <c r="E430" s="3" t="s">
        <v>179</v>
      </c>
    </row>
    <row r="431" spans="1:5" x14ac:dyDescent="0.25">
      <c r="A431" s="162">
        <v>2455</v>
      </c>
      <c r="B431" s="3" t="s">
        <v>480</v>
      </c>
      <c r="C431" s="3" t="s">
        <v>154</v>
      </c>
      <c r="D431" s="3" t="s">
        <v>170</v>
      </c>
      <c r="E431" s="3" t="s">
        <v>170</v>
      </c>
    </row>
    <row r="432" spans="1:5" x14ac:dyDescent="0.25">
      <c r="A432" s="162">
        <v>2191</v>
      </c>
      <c r="B432" s="3" t="s">
        <v>481</v>
      </c>
      <c r="C432" s="3" t="s">
        <v>154</v>
      </c>
      <c r="D432" s="3" t="s">
        <v>157</v>
      </c>
      <c r="E432" s="3" t="s">
        <v>155</v>
      </c>
    </row>
    <row r="433" spans="1:5" x14ac:dyDescent="0.25">
      <c r="A433" s="162">
        <v>1060</v>
      </c>
      <c r="B433" s="3" t="s">
        <v>482</v>
      </c>
      <c r="C433" s="3" t="s">
        <v>154</v>
      </c>
      <c r="D433" s="3" t="s">
        <v>168</v>
      </c>
      <c r="E433" s="3" t="s">
        <v>166</v>
      </c>
    </row>
    <row r="434" spans="1:5" x14ac:dyDescent="0.25">
      <c r="A434" s="162">
        <v>1061</v>
      </c>
      <c r="B434" s="3" t="s">
        <v>482</v>
      </c>
      <c r="C434" s="3" t="s">
        <v>154</v>
      </c>
      <c r="D434" s="3" t="s">
        <v>168</v>
      </c>
      <c r="E434" s="3" t="s">
        <v>166</v>
      </c>
    </row>
    <row r="435" spans="1:5" x14ac:dyDescent="0.25">
      <c r="A435" s="162">
        <v>1063</v>
      </c>
      <c r="B435" s="3" t="s">
        <v>482</v>
      </c>
      <c r="C435" s="3" t="s">
        <v>154</v>
      </c>
      <c r="D435" s="3" t="s">
        <v>168</v>
      </c>
      <c r="E435" s="3" t="s">
        <v>166</v>
      </c>
    </row>
    <row r="436" spans="1:5" x14ac:dyDescent="0.25">
      <c r="A436" s="162">
        <v>1532</v>
      </c>
      <c r="B436" s="3" t="s">
        <v>483</v>
      </c>
      <c r="C436" s="3" t="s">
        <v>154</v>
      </c>
      <c r="D436" s="3" t="s">
        <v>179</v>
      </c>
      <c r="E436" s="3" t="s">
        <v>179</v>
      </c>
    </row>
    <row r="437" spans="1:5" x14ac:dyDescent="0.25">
      <c r="A437" s="162">
        <v>1534</v>
      </c>
      <c r="B437" s="3" t="s">
        <v>484</v>
      </c>
      <c r="C437" s="3" t="s">
        <v>154</v>
      </c>
      <c r="D437" s="3" t="s">
        <v>179</v>
      </c>
      <c r="E437" s="3" t="s">
        <v>179</v>
      </c>
    </row>
    <row r="438" spans="1:5" x14ac:dyDescent="0.25">
      <c r="A438" s="162">
        <v>1360</v>
      </c>
      <c r="B438" s="3" t="s">
        <v>485</v>
      </c>
      <c r="C438" s="3" t="s">
        <v>154</v>
      </c>
      <c r="D438" s="3" t="s">
        <v>168</v>
      </c>
      <c r="E438" s="3" t="s">
        <v>166</v>
      </c>
    </row>
    <row r="439" spans="1:5" x14ac:dyDescent="0.25">
      <c r="A439" s="162">
        <v>2766</v>
      </c>
      <c r="B439" s="3" t="s">
        <v>486</v>
      </c>
      <c r="C439" s="3" t="s">
        <v>154</v>
      </c>
      <c r="D439" s="3" t="s">
        <v>189</v>
      </c>
      <c r="E439" s="3" t="s">
        <v>183</v>
      </c>
    </row>
    <row r="440" spans="1:5" x14ac:dyDescent="0.25">
      <c r="A440" s="162">
        <v>2061</v>
      </c>
      <c r="B440" s="3" t="s">
        <v>487</v>
      </c>
      <c r="C440" s="3" t="s">
        <v>154</v>
      </c>
      <c r="D440" s="3" t="s">
        <v>157</v>
      </c>
      <c r="E440" s="3" t="s">
        <v>155</v>
      </c>
    </row>
    <row r="441" spans="1:5" x14ac:dyDescent="0.25">
      <c r="A441" s="162">
        <v>2062</v>
      </c>
      <c r="B441" s="3" t="s">
        <v>488</v>
      </c>
      <c r="C441" s="3" t="s">
        <v>154</v>
      </c>
      <c r="D441" s="3" t="s">
        <v>189</v>
      </c>
      <c r="E441" s="3" t="s">
        <v>183</v>
      </c>
    </row>
    <row r="442" spans="1:5" x14ac:dyDescent="0.25">
      <c r="A442" s="162">
        <v>1865</v>
      </c>
      <c r="B442" s="3" t="s">
        <v>489</v>
      </c>
      <c r="C442" s="3" t="s">
        <v>154</v>
      </c>
      <c r="D442" s="3" t="s">
        <v>159</v>
      </c>
      <c r="E442" s="3" t="s">
        <v>160</v>
      </c>
    </row>
    <row r="443" spans="1:5" x14ac:dyDescent="0.25">
      <c r="A443" s="162">
        <v>2557</v>
      </c>
      <c r="B443" s="3" t="s">
        <v>490</v>
      </c>
      <c r="C443" s="3" t="s">
        <v>154</v>
      </c>
      <c r="D443" s="3" t="s">
        <v>198</v>
      </c>
      <c r="E443" s="3" t="s">
        <v>198</v>
      </c>
    </row>
    <row r="444" spans="1:5" x14ac:dyDescent="0.25">
      <c r="A444" s="162">
        <v>1068</v>
      </c>
      <c r="B444" s="3" t="s">
        <v>491</v>
      </c>
      <c r="C444" s="3" t="s">
        <v>154</v>
      </c>
      <c r="D444" s="3" t="s">
        <v>179</v>
      </c>
      <c r="E444" s="3" t="s">
        <v>179</v>
      </c>
    </row>
    <row r="445" spans="1:5" x14ac:dyDescent="0.25">
      <c r="A445" s="162">
        <v>2065</v>
      </c>
      <c r="B445" s="3" t="s">
        <v>492</v>
      </c>
      <c r="C445" s="3" t="s">
        <v>154</v>
      </c>
      <c r="D445" s="3" t="s">
        <v>157</v>
      </c>
      <c r="E445" s="3" t="s">
        <v>155</v>
      </c>
    </row>
    <row r="446" spans="1:5" x14ac:dyDescent="0.25">
      <c r="A446" s="162">
        <v>2558</v>
      </c>
      <c r="B446" s="3" t="s">
        <v>493</v>
      </c>
      <c r="C446" s="3" t="s">
        <v>154</v>
      </c>
      <c r="D446" s="3" t="s">
        <v>162</v>
      </c>
      <c r="E446" s="3" t="s">
        <v>163</v>
      </c>
    </row>
    <row r="447" spans="1:5" x14ac:dyDescent="0.25">
      <c r="A447" s="162">
        <v>1364</v>
      </c>
      <c r="B447" s="3" t="s">
        <v>494</v>
      </c>
      <c r="C447" s="3" t="s">
        <v>154</v>
      </c>
      <c r="D447" s="3" t="s">
        <v>179</v>
      </c>
      <c r="E447" s="3" t="s">
        <v>179</v>
      </c>
    </row>
    <row r="448" spans="1:5" x14ac:dyDescent="0.25">
      <c r="A448" s="162">
        <v>2653</v>
      </c>
      <c r="B448" s="3" t="s">
        <v>495</v>
      </c>
      <c r="C448" s="3" t="s">
        <v>154</v>
      </c>
      <c r="D448" s="3" t="s">
        <v>198</v>
      </c>
      <c r="E448" s="3" t="s">
        <v>198</v>
      </c>
    </row>
    <row r="449" spans="1:5" x14ac:dyDescent="0.25">
      <c r="A449" s="162">
        <v>2655</v>
      </c>
      <c r="B449" s="3" t="s">
        <v>496</v>
      </c>
      <c r="C449" s="3" t="s">
        <v>154</v>
      </c>
      <c r="D449" s="3" t="s">
        <v>198</v>
      </c>
      <c r="E449" s="3" t="s">
        <v>198</v>
      </c>
    </row>
    <row r="450" spans="1:5" x14ac:dyDescent="0.25">
      <c r="A450" s="162">
        <v>1253</v>
      </c>
      <c r="B450" s="3" t="s">
        <v>497</v>
      </c>
      <c r="C450" s="3" t="s">
        <v>154</v>
      </c>
      <c r="D450" s="3" t="s">
        <v>165</v>
      </c>
      <c r="E450" s="3" t="s">
        <v>166</v>
      </c>
    </row>
    <row r="451" spans="1:5" x14ac:dyDescent="0.25">
      <c r="A451" s="162">
        <v>1540</v>
      </c>
      <c r="B451" s="3" t="s">
        <v>498</v>
      </c>
      <c r="C451" s="3" t="s">
        <v>154</v>
      </c>
      <c r="D451" s="3" t="s">
        <v>179</v>
      </c>
      <c r="E451" s="3" t="s">
        <v>179</v>
      </c>
    </row>
    <row r="452" spans="1:5" x14ac:dyDescent="0.25">
      <c r="A452" s="162">
        <v>1069</v>
      </c>
      <c r="B452" s="3" t="s">
        <v>499</v>
      </c>
      <c r="C452" s="3" t="s">
        <v>154</v>
      </c>
      <c r="D452" s="3" t="s">
        <v>168</v>
      </c>
      <c r="E452" s="3" t="s">
        <v>166</v>
      </c>
    </row>
    <row r="453" spans="1:5" x14ac:dyDescent="0.25">
      <c r="A453" s="162">
        <v>1612</v>
      </c>
      <c r="B453" s="3" t="s">
        <v>500</v>
      </c>
      <c r="C453" s="3" t="s">
        <v>154</v>
      </c>
      <c r="D453" s="3" t="s">
        <v>179</v>
      </c>
      <c r="E453" s="3" t="s">
        <v>179</v>
      </c>
    </row>
    <row r="454" spans="1:5" x14ac:dyDescent="0.25">
      <c r="A454" s="162">
        <v>1960</v>
      </c>
      <c r="B454" s="3" t="s">
        <v>501</v>
      </c>
      <c r="C454" s="3" t="s">
        <v>154</v>
      </c>
      <c r="D454" s="3" t="s">
        <v>210</v>
      </c>
      <c r="E454" s="3" t="s">
        <v>160</v>
      </c>
    </row>
    <row r="455" spans="1:5" x14ac:dyDescent="0.25">
      <c r="A455" s="162">
        <v>1961</v>
      </c>
      <c r="B455" s="3" t="s">
        <v>501</v>
      </c>
      <c r="C455" s="3" t="s">
        <v>154</v>
      </c>
      <c r="D455" s="3" t="s">
        <v>210</v>
      </c>
      <c r="E455" s="3" t="s">
        <v>160</v>
      </c>
    </row>
    <row r="456" spans="1:5" x14ac:dyDescent="0.25">
      <c r="A456" s="162">
        <v>2359</v>
      </c>
      <c r="B456" s="3" t="s">
        <v>502</v>
      </c>
      <c r="C456" s="3" t="s">
        <v>154</v>
      </c>
      <c r="D456" s="3" t="s">
        <v>157</v>
      </c>
      <c r="E456" s="3" t="s">
        <v>155</v>
      </c>
    </row>
    <row r="457" spans="1:5" x14ac:dyDescent="0.25">
      <c r="A457" s="162">
        <v>1463</v>
      </c>
      <c r="B457" s="3" t="s">
        <v>503</v>
      </c>
      <c r="C457" s="3" t="s">
        <v>154</v>
      </c>
      <c r="D457" s="3" t="s">
        <v>159</v>
      </c>
      <c r="E457" s="3" t="s">
        <v>160</v>
      </c>
    </row>
    <row r="458" spans="1:5" x14ac:dyDescent="0.25">
      <c r="A458" s="162">
        <v>1366</v>
      </c>
      <c r="B458" s="3" t="s">
        <v>504</v>
      </c>
      <c r="C458" s="3" t="s">
        <v>154</v>
      </c>
      <c r="D458" s="3" t="s">
        <v>179</v>
      </c>
      <c r="E458" s="3" t="s">
        <v>179</v>
      </c>
    </row>
    <row r="459" spans="1:5" x14ac:dyDescent="0.25">
      <c r="A459" s="162">
        <v>1866</v>
      </c>
      <c r="B459" s="3" t="s">
        <v>505</v>
      </c>
      <c r="C459" s="3" t="s">
        <v>154</v>
      </c>
      <c r="D459" s="3" t="s">
        <v>159</v>
      </c>
      <c r="E459" s="3" t="s">
        <v>160</v>
      </c>
    </row>
    <row r="460" spans="1:5" x14ac:dyDescent="0.25">
      <c r="A460" s="162">
        <v>1201</v>
      </c>
      <c r="B460" s="3" t="s">
        <v>506</v>
      </c>
      <c r="C460" s="3" t="s">
        <v>154</v>
      </c>
      <c r="D460" s="3" t="s">
        <v>165</v>
      </c>
      <c r="E460" s="3" t="s">
        <v>166</v>
      </c>
    </row>
    <row r="461" spans="1:5" x14ac:dyDescent="0.25">
      <c r="A461" s="162">
        <v>1202</v>
      </c>
      <c r="B461" s="3" t="s">
        <v>506</v>
      </c>
      <c r="C461" s="3" t="s">
        <v>154</v>
      </c>
      <c r="D461" s="3" t="s">
        <v>165</v>
      </c>
      <c r="E461" s="3" t="s">
        <v>166</v>
      </c>
    </row>
    <row r="462" spans="1:5" x14ac:dyDescent="0.25">
      <c r="A462" s="162">
        <v>1203</v>
      </c>
      <c r="B462" s="3" t="s">
        <v>506</v>
      </c>
      <c r="C462" s="3" t="s">
        <v>154</v>
      </c>
      <c r="D462" s="3" t="s">
        <v>165</v>
      </c>
      <c r="E462" s="3" t="s">
        <v>166</v>
      </c>
    </row>
    <row r="463" spans="1:5" x14ac:dyDescent="0.25">
      <c r="A463" s="162">
        <v>1070</v>
      </c>
      <c r="B463" s="3" t="s">
        <v>507</v>
      </c>
      <c r="C463" s="3" t="s">
        <v>154</v>
      </c>
      <c r="D463" s="3" t="s">
        <v>168</v>
      </c>
      <c r="E463" s="3" t="s">
        <v>166</v>
      </c>
    </row>
    <row r="464" spans="1:5" x14ac:dyDescent="0.25">
      <c r="A464" s="162">
        <v>2762</v>
      </c>
      <c r="B464" s="3" t="s">
        <v>508</v>
      </c>
      <c r="C464" s="3" t="s">
        <v>154</v>
      </c>
      <c r="D464" s="3" t="s">
        <v>189</v>
      </c>
      <c r="E464" s="3" t="s">
        <v>183</v>
      </c>
    </row>
    <row r="465" spans="1:5" x14ac:dyDescent="0.25">
      <c r="A465" s="162">
        <v>2360</v>
      </c>
      <c r="B465" s="3" t="s">
        <v>509</v>
      </c>
      <c r="C465" s="3" t="s">
        <v>154</v>
      </c>
      <c r="D465" s="3" t="s">
        <v>157</v>
      </c>
      <c r="E465" s="3" t="s">
        <v>155</v>
      </c>
    </row>
    <row r="466" spans="1:5" x14ac:dyDescent="0.25">
      <c r="A466" s="162">
        <v>2361</v>
      </c>
      <c r="B466" s="3" t="s">
        <v>509</v>
      </c>
      <c r="C466" s="3" t="s">
        <v>154</v>
      </c>
      <c r="D466" s="3" t="s">
        <v>157</v>
      </c>
      <c r="E466" s="3" t="s">
        <v>155</v>
      </c>
    </row>
    <row r="467" spans="1:5" x14ac:dyDescent="0.25">
      <c r="A467" s="162">
        <v>2362</v>
      </c>
      <c r="B467" s="3" t="s">
        <v>509</v>
      </c>
      <c r="C467" s="3" t="s">
        <v>154</v>
      </c>
      <c r="D467" s="3" t="s">
        <v>157</v>
      </c>
      <c r="E467" s="3" t="s">
        <v>155</v>
      </c>
    </row>
    <row r="468" spans="1:5" x14ac:dyDescent="0.25">
      <c r="A468" s="162">
        <v>2367</v>
      </c>
      <c r="B468" s="3" t="s">
        <v>510</v>
      </c>
      <c r="C468" s="3" t="s">
        <v>154</v>
      </c>
      <c r="D468" s="3" t="s">
        <v>157</v>
      </c>
      <c r="E468" s="3" t="s">
        <v>155</v>
      </c>
    </row>
    <row r="469" spans="1:5" x14ac:dyDescent="0.25">
      <c r="A469" s="162">
        <v>2559</v>
      </c>
      <c r="B469" s="3" t="s">
        <v>511</v>
      </c>
      <c r="C469" s="3" t="s">
        <v>154</v>
      </c>
      <c r="D469" s="3" t="s">
        <v>198</v>
      </c>
      <c r="E469" s="3" t="s">
        <v>198</v>
      </c>
    </row>
    <row r="470" spans="1:5" x14ac:dyDescent="0.25">
      <c r="A470" s="162">
        <v>1965</v>
      </c>
      <c r="B470" s="3" t="s">
        <v>512</v>
      </c>
      <c r="C470" s="3" t="s">
        <v>154</v>
      </c>
      <c r="D470" s="3" t="s">
        <v>210</v>
      </c>
      <c r="E470" s="3" t="s">
        <v>160</v>
      </c>
    </row>
    <row r="471" spans="1:5" x14ac:dyDescent="0.25">
      <c r="A471" s="162">
        <v>1541</v>
      </c>
      <c r="B471" s="3" t="s">
        <v>513</v>
      </c>
      <c r="C471" s="3" t="s">
        <v>154</v>
      </c>
      <c r="D471" s="3" t="s">
        <v>179</v>
      </c>
      <c r="E471" s="3" t="s">
        <v>179</v>
      </c>
    </row>
    <row r="472" spans="1:5" x14ac:dyDescent="0.25">
      <c r="A472" s="162">
        <v>2657</v>
      </c>
      <c r="B472" s="3" t="s">
        <v>514</v>
      </c>
      <c r="C472" s="3" t="s">
        <v>154</v>
      </c>
      <c r="D472" s="3" t="s">
        <v>198</v>
      </c>
      <c r="E472" s="3" t="s">
        <v>198</v>
      </c>
    </row>
    <row r="473" spans="1:5" x14ac:dyDescent="0.25">
      <c r="A473" s="162">
        <v>2169</v>
      </c>
      <c r="B473" s="3" t="s">
        <v>515</v>
      </c>
      <c r="C473" s="3" t="s">
        <v>154</v>
      </c>
      <c r="D473" s="3" t="s">
        <v>157</v>
      </c>
      <c r="E473" s="3" t="s">
        <v>155</v>
      </c>
    </row>
    <row r="474" spans="1:5" x14ac:dyDescent="0.25">
      <c r="A474" s="162">
        <v>2170</v>
      </c>
      <c r="B474" s="3" t="s">
        <v>515</v>
      </c>
      <c r="C474" s="3" t="s">
        <v>154</v>
      </c>
      <c r="D474" s="3" t="s">
        <v>157</v>
      </c>
      <c r="E474" s="3" t="s">
        <v>155</v>
      </c>
    </row>
    <row r="475" spans="1:5" x14ac:dyDescent="0.25">
      <c r="A475" s="162">
        <v>2171</v>
      </c>
      <c r="B475" s="3" t="s">
        <v>515</v>
      </c>
      <c r="C475" s="3" t="s">
        <v>154</v>
      </c>
      <c r="D475" s="3" t="s">
        <v>170</v>
      </c>
      <c r="E475" s="3" t="s">
        <v>170</v>
      </c>
    </row>
    <row r="476" spans="1:5" x14ac:dyDescent="0.25">
      <c r="A476" s="162">
        <v>2269</v>
      </c>
      <c r="B476" s="3" t="s">
        <v>515</v>
      </c>
      <c r="C476" s="3" t="s">
        <v>154</v>
      </c>
      <c r="D476" s="3" t="s">
        <v>157</v>
      </c>
      <c r="E476" s="3" t="s">
        <v>155</v>
      </c>
    </row>
    <row r="477" spans="1:5" x14ac:dyDescent="0.25">
      <c r="A477" s="162">
        <v>2368</v>
      </c>
      <c r="B477" s="3" t="s">
        <v>516</v>
      </c>
      <c r="C477" s="3" t="s">
        <v>154</v>
      </c>
      <c r="D477" s="3" t="s">
        <v>155</v>
      </c>
      <c r="E477" s="3" t="s">
        <v>155</v>
      </c>
    </row>
    <row r="478" spans="1:5" x14ac:dyDescent="0.25">
      <c r="A478" s="162">
        <v>2767</v>
      </c>
      <c r="B478" s="3" t="s">
        <v>517</v>
      </c>
      <c r="C478" s="3" t="s">
        <v>154</v>
      </c>
      <c r="D478" s="3" t="s">
        <v>155</v>
      </c>
      <c r="E478" s="3" t="s">
        <v>155</v>
      </c>
    </row>
    <row r="479" spans="1:5" x14ac:dyDescent="0.25">
      <c r="A479" s="162">
        <v>2768</v>
      </c>
      <c r="B479" s="3" t="s">
        <v>518</v>
      </c>
      <c r="C479" s="3" t="s">
        <v>154</v>
      </c>
      <c r="D479" s="3" t="s">
        <v>155</v>
      </c>
      <c r="E479" s="3" t="s">
        <v>155</v>
      </c>
    </row>
    <row r="480" spans="1:5" x14ac:dyDescent="0.25">
      <c r="A480" s="162">
        <v>1867</v>
      </c>
      <c r="B480" s="3" t="s">
        <v>519</v>
      </c>
      <c r="C480" s="3" t="s">
        <v>154</v>
      </c>
      <c r="D480" s="3" t="s">
        <v>159</v>
      </c>
      <c r="E480" s="3" t="s">
        <v>160</v>
      </c>
    </row>
    <row r="481" spans="1:5" x14ac:dyDescent="0.25">
      <c r="A481" s="162">
        <v>2137</v>
      </c>
      <c r="B481" s="3" t="s">
        <v>520</v>
      </c>
      <c r="C481" s="3" t="s">
        <v>154</v>
      </c>
      <c r="D481" s="3" t="s">
        <v>170</v>
      </c>
      <c r="E481" s="3" t="s">
        <v>170</v>
      </c>
    </row>
    <row r="482" spans="1:5" x14ac:dyDescent="0.25">
      <c r="A482" s="162">
        <v>2769</v>
      </c>
      <c r="B482" s="3" t="s">
        <v>521</v>
      </c>
      <c r="C482" s="3" t="s">
        <v>154</v>
      </c>
      <c r="D482" s="3" t="s">
        <v>189</v>
      </c>
      <c r="E482" s="3" t="s">
        <v>183</v>
      </c>
    </row>
    <row r="483" spans="1:5" x14ac:dyDescent="0.25">
      <c r="A483" s="162">
        <v>2151</v>
      </c>
      <c r="B483" s="3" t="s">
        <v>522</v>
      </c>
      <c r="C483" s="3" t="s">
        <v>154</v>
      </c>
      <c r="D483" s="3" t="s">
        <v>170</v>
      </c>
      <c r="E483" s="3" t="s">
        <v>170</v>
      </c>
    </row>
    <row r="484" spans="1:5" x14ac:dyDescent="0.25">
      <c r="A484" s="162">
        <v>1254</v>
      </c>
      <c r="B484" s="3" t="s">
        <v>523</v>
      </c>
      <c r="C484" s="3" t="s">
        <v>154</v>
      </c>
      <c r="D484" s="3" t="s">
        <v>165</v>
      </c>
      <c r="E484" s="3" t="s">
        <v>166</v>
      </c>
    </row>
    <row r="485" spans="1:5" x14ac:dyDescent="0.25">
      <c r="A485" s="162">
        <v>1542</v>
      </c>
      <c r="B485" s="3" t="s">
        <v>524</v>
      </c>
      <c r="C485" s="3" t="s">
        <v>154</v>
      </c>
      <c r="D485" s="3" t="s">
        <v>179</v>
      </c>
      <c r="E485" s="3" t="s">
        <v>179</v>
      </c>
    </row>
    <row r="486" spans="1:5" x14ac:dyDescent="0.25">
      <c r="A486" s="162">
        <v>2770</v>
      </c>
      <c r="B486" s="3" t="s">
        <v>525</v>
      </c>
      <c r="C486" s="3" t="s">
        <v>154</v>
      </c>
      <c r="D486" s="3" t="s">
        <v>162</v>
      </c>
      <c r="E486" s="3" t="s">
        <v>163</v>
      </c>
    </row>
    <row r="487" spans="1:5" x14ac:dyDescent="0.25">
      <c r="A487" s="162">
        <v>2370</v>
      </c>
      <c r="B487" s="3" t="s">
        <v>526</v>
      </c>
      <c r="C487" s="3" t="s">
        <v>154</v>
      </c>
      <c r="D487" s="3" t="s">
        <v>157</v>
      </c>
      <c r="E487" s="3" t="s">
        <v>155</v>
      </c>
    </row>
    <row r="488" spans="1:5" x14ac:dyDescent="0.25">
      <c r="A488" s="162">
        <v>1966</v>
      </c>
      <c r="B488" s="3" t="s">
        <v>527</v>
      </c>
      <c r="C488" s="3" t="s">
        <v>154</v>
      </c>
      <c r="D488" s="3" t="s">
        <v>210</v>
      </c>
      <c r="E488" s="3" t="s">
        <v>160</v>
      </c>
    </row>
    <row r="489" spans="1:5" x14ac:dyDescent="0.25">
      <c r="A489" s="162">
        <v>2131</v>
      </c>
      <c r="B489" s="3" t="s">
        <v>528</v>
      </c>
      <c r="C489" s="3" t="s">
        <v>154</v>
      </c>
      <c r="D489" s="3" t="s">
        <v>170</v>
      </c>
      <c r="E489" s="3" t="s">
        <v>170</v>
      </c>
    </row>
    <row r="490" spans="1:5" x14ac:dyDescent="0.25">
      <c r="A490" s="162">
        <v>1367</v>
      </c>
      <c r="B490" s="3" t="s">
        <v>529</v>
      </c>
      <c r="C490" s="3" t="s">
        <v>154</v>
      </c>
      <c r="D490" s="3" t="s">
        <v>168</v>
      </c>
      <c r="E490" s="3" t="s">
        <v>166</v>
      </c>
    </row>
    <row r="491" spans="1:5" x14ac:dyDescent="0.25">
      <c r="A491" s="162">
        <v>1969</v>
      </c>
      <c r="B491" s="3" t="s">
        <v>530</v>
      </c>
      <c r="C491" s="3" t="s">
        <v>154</v>
      </c>
      <c r="D491" s="3" t="s">
        <v>172</v>
      </c>
      <c r="E491" s="3" t="s">
        <v>160</v>
      </c>
    </row>
    <row r="492" spans="1:5" x14ac:dyDescent="0.25">
      <c r="A492" s="162">
        <v>2119</v>
      </c>
      <c r="B492" s="3" t="s">
        <v>531</v>
      </c>
      <c r="C492" s="3" t="s">
        <v>154</v>
      </c>
      <c r="D492" s="3" t="s">
        <v>170</v>
      </c>
      <c r="E492" s="3" t="s">
        <v>170</v>
      </c>
    </row>
    <row r="493" spans="1:5" x14ac:dyDescent="0.25">
      <c r="A493" s="162">
        <v>2120</v>
      </c>
      <c r="B493" s="3" t="s">
        <v>532</v>
      </c>
      <c r="C493" s="3" t="s">
        <v>154</v>
      </c>
      <c r="D493" s="3" t="s">
        <v>170</v>
      </c>
      <c r="E493" s="3" t="s">
        <v>170</v>
      </c>
    </row>
    <row r="494" spans="1:5" x14ac:dyDescent="0.25">
      <c r="A494" s="162">
        <v>1368</v>
      </c>
      <c r="B494" s="3" t="s">
        <v>533</v>
      </c>
      <c r="C494" s="3" t="s">
        <v>154</v>
      </c>
      <c r="D494" s="3" t="s">
        <v>179</v>
      </c>
      <c r="E494" s="3" t="s">
        <v>179</v>
      </c>
    </row>
    <row r="495" spans="1:5" x14ac:dyDescent="0.25">
      <c r="A495" s="162">
        <v>1071</v>
      </c>
      <c r="B495" s="3" t="s">
        <v>534</v>
      </c>
      <c r="C495" s="3" t="s">
        <v>154</v>
      </c>
      <c r="D495" s="3" t="s">
        <v>168</v>
      </c>
      <c r="E495" s="3" t="s">
        <v>166</v>
      </c>
    </row>
    <row r="496" spans="1:5" x14ac:dyDescent="0.25">
      <c r="A496" s="162">
        <v>1543</v>
      </c>
      <c r="B496" s="3" t="s">
        <v>535</v>
      </c>
      <c r="C496" s="3" t="s">
        <v>154</v>
      </c>
      <c r="D496" s="3" t="s">
        <v>179</v>
      </c>
      <c r="E496" s="3" t="s">
        <v>179</v>
      </c>
    </row>
    <row r="497" spans="1:5" x14ac:dyDescent="0.25">
      <c r="A497" s="162">
        <v>2561</v>
      </c>
      <c r="B497" s="3" t="s">
        <v>536</v>
      </c>
      <c r="C497" s="3" t="s">
        <v>154</v>
      </c>
      <c r="D497" s="3" t="s">
        <v>198</v>
      </c>
      <c r="E497" s="3" t="s">
        <v>198</v>
      </c>
    </row>
    <row r="498" spans="1:5" x14ac:dyDescent="0.25">
      <c r="A498" s="162">
        <v>2562</v>
      </c>
      <c r="B498" s="3" t="s">
        <v>537</v>
      </c>
      <c r="C498" s="3" t="s">
        <v>154</v>
      </c>
      <c r="D498" s="3" t="s">
        <v>198</v>
      </c>
      <c r="E498" s="3" t="s">
        <v>198</v>
      </c>
    </row>
    <row r="499" spans="1:5" x14ac:dyDescent="0.25">
      <c r="A499" s="162">
        <v>1970</v>
      </c>
      <c r="B499" s="3" t="s">
        <v>538</v>
      </c>
      <c r="C499" s="3" t="s">
        <v>154</v>
      </c>
      <c r="D499" s="3" t="s">
        <v>210</v>
      </c>
      <c r="E499" s="3" t="s">
        <v>160</v>
      </c>
    </row>
    <row r="500" spans="1:5" x14ac:dyDescent="0.25">
      <c r="A500" s="162">
        <v>1971</v>
      </c>
      <c r="B500" s="3" t="s">
        <v>538</v>
      </c>
      <c r="C500" s="3" t="s">
        <v>154</v>
      </c>
      <c r="D500" s="3" t="s">
        <v>210</v>
      </c>
      <c r="E500" s="3" t="s">
        <v>160</v>
      </c>
    </row>
    <row r="501" spans="1:5" x14ac:dyDescent="0.25">
      <c r="A501" s="162">
        <v>1952</v>
      </c>
      <c r="B501" s="3" t="s">
        <v>539</v>
      </c>
      <c r="C501" s="3" t="s">
        <v>154</v>
      </c>
      <c r="D501" s="3" t="s">
        <v>172</v>
      </c>
      <c r="E501" s="3" t="s">
        <v>160</v>
      </c>
    </row>
    <row r="502" spans="1:5" x14ac:dyDescent="0.25">
      <c r="A502" s="162">
        <v>1255</v>
      </c>
      <c r="B502" s="3" t="s">
        <v>540</v>
      </c>
      <c r="C502" s="3" t="s">
        <v>154</v>
      </c>
      <c r="D502" s="3" t="s">
        <v>165</v>
      </c>
      <c r="E502" s="3" t="s">
        <v>166</v>
      </c>
    </row>
    <row r="503" spans="1:5" x14ac:dyDescent="0.25">
      <c r="A503" s="162">
        <v>2563</v>
      </c>
      <c r="B503" s="3" t="s">
        <v>541</v>
      </c>
      <c r="C503" s="3" t="s">
        <v>154</v>
      </c>
      <c r="D503" s="3" t="s">
        <v>198</v>
      </c>
      <c r="E503" s="3" t="s">
        <v>198</v>
      </c>
    </row>
    <row r="504" spans="1:5" x14ac:dyDescent="0.25">
      <c r="A504" s="162">
        <v>1906</v>
      </c>
      <c r="B504" s="3" t="s">
        <v>542</v>
      </c>
      <c r="C504" s="3" t="s">
        <v>154</v>
      </c>
      <c r="D504" s="3" t="s">
        <v>170</v>
      </c>
      <c r="E504" s="3" t="s">
        <v>170</v>
      </c>
    </row>
    <row r="505" spans="1:5" x14ac:dyDescent="0.25">
      <c r="A505" s="162">
        <v>1256</v>
      </c>
      <c r="B505" s="3" t="s">
        <v>543</v>
      </c>
      <c r="C505" s="3" t="s">
        <v>154</v>
      </c>
      <c r="D505" s="3" t="s">
        <v>165</v>
      </c>
      <c r="E505" s="3" t="s">
        <v>166</v>
      </c>
    </row>
    <row r="506" spans="1:5" x14ac:dyDescent="0.25">
      <c r="A506" s="162">
        <v>2066</v>
      </c>
      <c r="B506" s="3" t="s">
        <v>544</v>
      </c>
      <c r="C506" s="3" t="s">
        <v>154</v>
      </c>
      <c r="D506" s="3" t="s">
        <v>157</v>
      </c>
      <c r="E506" s="3" t="s">
        <v>155</v>
      </c>
    </row>
    <row r="507" spans="1:5" x14ac:dyDescent="0.25">
      <c r="A507" s="162">
        <v>2771</v>
      </c>
      <c r="B507" s="3" t="s">
        <v>545</v>
      </c>
      <c r="C507" s="3" t="s">
        <v>154</v>
      </c>
      <c r="D507" s="3" t="s">
        <v>189</v>
      </c>
      <c r="E507" s="3" t="s">
        <v>183</v>
      </c>
    </row>
    <row r="508" spans="1:5" x14ac:dyDescent="0.25">
      <c r="A508" s="162">
        <v>2067</v>
      </c>
      <c r="B508" s="3" t="s">
        <v>546</v>
      </c>
      <c r="C508" s="3" t="s">
        <v>154</v>
      </c>
      <c r="D508" s="3" t="s">
        <v>189</v>
      </c>
      <c r="E508" s="3" t="s">
        <v>183</v>
      </c>
    </row>
    <row r="509" spans="1:5" x14ac:dyDescent="0.25">
      <c r="A509" s="162">
        <v>1257</v>
      </c>
      <c r="B509" s="3" t="s">
        <v>547</v>
      </c>
      <c r="C509" s="3" t="s">
        <v>154</v>
      </c>
      <c r="D509" s="3" t="s">
        <v>165</v>
      </c>
      <c r="E509" s="3" t="s">
        <v>166</v>
      </c>
    </row>
    <row r="510" spans="1:5" x14ac:dyDescent="0.25">
      <c r="A510" s="162">
        <v>1370</v>
      </c>
      <c r="B510" s="3" t="s">
        <v>548</v>
      </c>
      <c r="C510" s="3" t="s">
        <v>154</v>
      </c>
      <c r="D510" s="3" t="s">
        <v>168</v>
      </c>
      <c r="E510" s="3" t="s">
        <v>166</v>
      </c>
    </row>
    <row r="511" spans="1:5" x14ac:dyDescent="0.25">
      <c r="A511" s="162">
        <v>2070</v>
      </c>
      <c r="B511" s="3" t="s">
        <v>549</v>
      </c>
      <c r="C511" s="3" t="s">
        <v>154</v>
      </c>
      <c r="D511" s="3" t="s">
        <v>189</v>
      </c>
      <c r="E511" s="3" t="s">
        <v>183</v>
      </c>
    </row>
    <row r="512" spans="1:5" x14ac:dyDescent="0.25">
      <c r="A512" s="162">
        <v>1770</v>
      </c>
      <c r="B512" s="3" t="s">
        <v>550</v>
      </c>
      <c r="C512" s="3" t="s">
        <v>154</v>
      </c>
      <c r="D512" s="3" t="s">
        <v>183</v>
      </c>
      <c r="E512" s="3" t="s">
        <v>183</v>
      </c>
    </row>
    <row r="513" spans="1:5" x14ac:dyDescent="0.25">
      <c r="A513" s="162">
        <v>1464</v>
      </c>
      <c r="B513" s="3" t="s">
        <v>551</v>
      </c>
      <c r="C513" s="3" t="s">
        <v>154</v>
      </c>
      <c r="D513" s="3" t="s">
        <v>159</v>
      </c>
      <c r="E513" s="3" t="s">
        <v>160</v>
      </c>
    </row>
    <row r="514" spans="1:5" x14ac:dyDescent="0.25">
      <c r="A514" s="162">
        <v>1545</v>
      </c>
      <c r="B514" s="3" t="s">
        <v>552</v>
      </c>
      <c r="C514" s="3" t="s">
        <v>154</v>
      </c>
      <c r="D514" s="3" t="s">
        <v>179</v>
      </c>
      <c r="E514" s="3" t="s">
        <v>179</v>
      </c>
    </row>
    <row r="515" spans="1:5" x14ac:dyDescent="0.25">
      <c r="A515" s="162">
        <v>1546</v>
      </c>
      <c r="B515" s="3" t="s">
        <v>552</v>
      </c>
      <c r="C515" s="3" t="s">
        <v>154</v>
      </c>
      <c r="D515" s="3" t="s">
        <v>179</v>
      </c>
      <c r="E515" s="3" t="s">
        <v>179</v>
      </c>
    </row>
    <row r="516" spans="1:5" x14ac:dyDescent="0.25">
      <c r="A516" s="162">
        <v>1072</v>
      </c>
      <c r="B516" s="3" t="s">
        <v>553</v>
      </c>
      <c r="C516" s="3" t="s">
        <v>154</v>
      </c>
      <c r="D516" s="3" t="s">
        <v>168</v>
      </c>
      <c r="E516" s="3" t="s">
        <v>166</v>
      </c>
    </row>
    <row r="517" spans="1:5" x14ac:dyDescent="0.25">
      <c r="A517" s="162">
        <v>2564</v>
      </c>
      <c r="B517" s="3" t="s">
        <v>554</v>
      </c>
      <c r="C517" s="3" t="s">
        <v>154</v>
      </c>
      <c r="D517" s="3" t="s">
        <v>198</v>
      </c>
      <c r="E517" s="3" t="s">
        <v>198</v>
      </c>
    </row>
    <row r="518" spans="1:5" x14ac:dyDescent="0.25">
      <c r="A518" s="162">
        <v>2565</v>
      </c>
      <c r="B518" s="3" t="s">
        <v>555</v>
      </c>
      <c r="C518" s="3" t="s">
        <v>154</v>
      </c>
      <c r="D518" s="3" t="s">
        <v>198</v>
      </c>
      <c r="E518" s="3" t="s">
        <v>198</v>
      </c>
    </row>
    <row r="519" spans="1:5" x14ac:dyDescent="0.25">
      <c r="A519" s="162">
        <v>2725</v>
      </c>
      <c r="B519" s="3" t="s">
        <v>556</v>
      </c>
      <c r="C519" s="3" t="s">
        <v>154</v>
      </c>
      <c r="D519" s="3" t="s">
        <v>186</v>
      </c>
      <c r="E519" s="3" t="s">
        <v>163</v>
      </c>
    </row>
    <row r="520" spans="1:5" x14ac:dyDescent="0.25">
      <c r="A520" s="162">
        <v>2726</v>
      </c>
      <c r="B520" s="3" t="s">
        <v>556</v>
      </c>
      <c r="C520" s="3" t="s">
        <v>154</v>
      </c>
      <c r="D520" s="3" t="s">
        <v>186</v>
      </c>
      <c r="E520" s="3" t="s">
        <v>163</v>
      </c>
    </row>
    <row r="521" spans="1:5" x14ac:dyDescent="0.25">
      <c r="A521" s="162">
        <v>2143</v>
      </c>
      <c r="B521" s="3" t="s">
        <v>557</v>
      </c>
      <c r="C521" s="3" t="s">
        <v>154</v>
      </c>
      <c r="D521" s="3" t="s">
        <v>170</v>
      </c>
      <c r="E521" s="3" t="s">
        <v>170</v>
      </c>
    </row>
    <row r="522" spans="1:5" x14ac:dyDescent="0.25">
      <c r="A522" s="162">
        <v>2144</v>
      </c>
      <c r="B522" s="3" t="s">
        <v>557</v>
      </c>
      <c r="C522" s="3" t="s">
        <v>154</v>
      </c>
      <c r="D522" s="3" t="s">
        <v>170</v>
      </c>
      <c r="E522" s="3" t="s">
        <v>170</v>
      </c>
    </row>
    <row r="523" spans="1:5" x14ac:dyDescent="0.25">
      <c r="A523" s="162">
        <v>2145</v>
      </c>
      <c r="B523" s="3" t="s">
        <v>557</v>
      </c>
      <c r="C523" s="3" t="s">
        <v>154</v>
      </c>
      <c r="D523" s="3" t="s">
        <v>170</v>
      </c>
      <c r="E523" s="3" t="s">
        <v>170</v>
      </c>
    </row>
    <row r="524" spans="1:5" x14ac:dyDescent="0.25">
      <c r="A524" s="162">
        <v>1074</v>
      </c>
      <c r="B524" s="3" t="s">
        <v>558</v>
      </c>
      <c r="C524" s="3" t="s">
        <v>154</v>
      </c>
      <c r="D524" s="3" t="s">
        <v>179</v>
      </c>
      <c r="E524" s="3" t="s">
        <v>179</v>
      </c>
    </row>
    <row r="525" spans="1:5" x14ac:dyDescent="0.25">
      <c r="A525" s="162">
        <v>2366</v>
      </c>
      <c r="B525" s="3" t="s">
        <v>559</v>
      </c>
      <c r="C525" s="3" t="s">
        <v>154</v>
      </c>
      <c r="D525" s="3" t="s">
        <v>157</v>
      </c>
      <c r="E525" s="3" t="s">
        <v>155</v>
      </c>
    </row>
    <row r="526" spans="1:5" x14ac:dyDescent="0.25">
      <c r="A526" s="162">
        <v>2659</v>
      </c>
      <c r="B526" s="3" t="s">
        <v>560</v>
      </c>
      <c r="C526" s="3" t="s">
        <v>154</v>
      </c>
      <c r="D526" s="3" t="s">
        <v>198</v>
      </c>
      <c r="E526" s="3" t="s">
        <v>198</v>
      </c>
    </row>
    <row r="527" spans="1:5" x14ac:dyDescent="0.25">
      <c r="A527" s="162">
        <v>2748</v>
      </c>
      <c r="B527" s="3" t="s">
        <v>561</v>
      </c>
      <c r="C527" s="3" t="s">
        <v>154</v>
      </c>
      <c r="D527" s="3" t="s">
        <v>162</v>
      </c>
      <c r="E527" s="3" t="s">
        <v>163</v>
      </c>
    </row>
    <row r="528" spans="1:5" x14ac:dyDescent="0.25">
      <c r="A528" s="162">
        <v>1373</v>
      </c>
      <c r="B528" s="3" t="s">
        <v>562</v>
      </c>
      <c r="C528" s="3" t="s">
        <v>154</v>
      </c>
      <c r="D528" s="3" t="s">
        <v>168</v>
      </c>
      <c r="E528" s="3" t="s">
        <v>166</v>
      </c>
    </row>
    <row r="529" spans="1:5" x14ac:dyDescent="0.25">
      <c r="A529" s="162">
        <v>2660</v>
      </c>
      <c r="B529" s="3" t="s">
        <v>563</v>
      </c>
      <c r="C529" s="3" t="s">
        <v>154</v>
      </c>
      <c r="D529" s="3" t="s">
        <v>198</v>
      </c>
      <c r="E529" s="3" t="s">
        <v>198</v>
      </c>
    </row>
    <row r="530" spans="1:5" x14ac:dyDescent="0.25">
      <c r="A530" s="162">
        <v>2375</v>
      </c>
      <c r="B530" s="3" t="s">
        <v>564</v>
      </c>
      <c r="C530" s="3" t="s">
        <v>154</v>
      </c>
      <c r="D530" s="3" t="s">
        <v>155</v>
      </c>
      <c r="E530" s="3" t="s">
        <v>155</v>
      </c>
    </row>
    <row r="531" spans="1:5" x14ac:dyDescent="0.25">
      <c r="A531" s="162">
        <v>1258</v>
      </c>
      <c r="B531" s="3" t="s">
        <v>565</v>
      </c>
      <c r="C531" s="3" t="s">
        <v>154</v>
      </c>
      <c r="D531" s="3" t="s">
        <v>165</v>
      </c>
      <c r="E531" s="3" t="s">
        <v>166</v>
      </c>
    </row>
    <row r="532" spans="1:5" x14ac:dyDescent="0.25">
      <c r="A532" s="162">
        <v>1560</v>
      </c>
      <c r="B532" s="3" t="s">
        <v>566</v>
      </c>
      <c r="C532" s="3" t="s">
        <v>154</v>
      </c>
      <c r="D532" s="3" t="s">
        <v>179</v>
      </c>
      <c r="E532" s="3" t="s">
        <v>179</v>
      </c>
    </row>
    <row r="533" spans="1:5" x14ac:dyDescent="0.25">
      <c r="A533" s="162">
        <v>1075</v>
      </c>
      <c r="B533" s="3" t="s">
        <v>567</v>
      </c>
      <c r="C533" s="3" t="s">
        <v>154</v>
      </c>
      <c r="D533" s="3" t="s">
        <v>168</v>
      </c>
      <c r="E533" s="3" t="s">
        <v>166</v>
      </c>
    </row>
    <row r="534" spans="1:5" x14ac:dyDescent="0.25">
      <c r="A534" s="162">
        <v>1982</v>
      </c>
      <c r="B534" s="3" t="s">
        <v>568</v>
      </c>
      <c r="C534" s="3" t="s">
        <v>154</v>
      </c>
      <c r="D534" s="3" t="s">
        <v>210</v>
      </c>
      <c r="E534" s="3" t="s">
        <v>160</v>
      </c>
    </row>
    <row r="535" spans="1:5" x14ac:dyDescent="0.25">
      <c r="A535" s="162">
        <v>2661</v>
      </c>
      <c r="B535" s="3" t="s">
        <v>569</v>
      </c>
      <c r="C535" s="3" t="s">
        <v>154</v>
      </c>
      <c r="D535" s="3" t="s">
        <v>198</v>
      </c>
      <c r="E535" s="3" t="s">
        <v>198</v>
      </c>
    </row>
    <row r="536" spans="1:5" x14ac:dyDescent="0.25">
      <c r="A536" s="162">
        <v>1561</v>
      </c>
      <c r="B536" s="3" t="s">
        <v>570</v>
      </c>
      <c r="C536" s="3" t="s">
        <v>154</v>
      </c>
      <c r="D536" s="3" t="s">
        <v>179</v>
      </c>
      <c r="E536" s="3" t="s">
        <v>179</v>
      </c>
    </row>
    <row r="537" spans="1:5" x14ac:dyDescent="0.25">
      <c r="A537" s="162">
        <v>1260</v>
      </c>
      <c r="B537" s="3" t="s">
        <v>571</v>
      </c>
      <c r="C537" s="3" t="s">
        <v>154</v>
      </c>
      <c r="D537" s="3" t="s">
        <v>165</v>
      </c>
      <c r="E537" s="3" t="s">
        <v>166</v>
      </c>
    </row>
    <row r="538" spans="1:5" x14ac:dyDescent="0.25">
      <c r="A538" s="162">
        <v>2662</v>
      </c>
      <c r="B538" s="3" t="s">
        <v>572</v>
      </c>
      <c r="C538" s="3" t="s">
        <v>154</v>
      </c>
      <c r="D538" s="3" t="s">
        <v>198</v>
      </c>
      <c r="E538" s="3" t="s">
        <v>198</v>
      </c>
    </row>
    <row r="539" spans="1:5" x14ac:dyDescent="0.25">
      <c r="A539" s="162">
        <v>2071</v>
      </c>
      <c r="B539" s="3" t="s">
        <v>573</v>
      </c>
      <c r="C539" s="3" t="s">
        <v>154</v>
      </c>
      <c r="D539" s="3" t="s">
        <v>189</v>
      </c>
      <c r="E539" s="3" t="s">
        <v>183</v>
      </c>
    </row>
    <row r="540" spans="1:5" x14ac:dyDescent="0.25">
      <c r="A540" s="162">
        <v>2663</v>
      </c>
      <c r="B540" s="3" t="s">
        <v>574</v>
      </c>
      <c r="C540" s="3" t="s">
        <v>154</v>
      </c>
      <c r="D540" s="3" t="s">
        <v>198</v>
      </c>
      <c r="E540" s="3" t="s">
        <v>198</v>
      </c>
    </row>
    <row r="541" spans="1:5" x14ac:dyDescent="0.25">
      <c r="A541" s="162">
        <v>2190</v>
      </c>
      <c r="B541" s="3" t="s">
        <v>575</v>
      </c>
      <c r="C541" s="3" t="s">
        <v>154</v>
      </c>
      <c r="D541" s="3" t="s">
        <v>157</v>
      </c>
      <c r="E541" s="3" t="s">
        <v>155</v>
      </c>
    </row>
    <row r="542" spans="1:5" x14ac:dyDescent="0.25">
      <c r="A542" s="162">
        <v>2664</v>
      </c>
      <c r="B542" s="3" t="s">
        <v>576</v>
      </c>
      <c r="C542" s="3" t="s">
        <v>154</v>
      </c>
      <c r="D542" s="3" t="s">
        <v>198</v>
      </c>
      <c r="E542" s="3" t="s">
        <v>198</v>
      </c>
    </row>
    <row r="543" spans="1:5" x14ac:dyDescent="0.25">
      <c r="A543" s="162">
        <v>1073</v>
      </c>
      <c r="B543" s="3" t="s">
        <v>577</v>
      </c>
      <c r="C543" s="3" t="s">
        <v>154</v>
      </c>
      <c r="D543" s="3" t="s">
        <v>168</v>
      </c>
      <c r="E543" s="3" t="s">
        <v>166</v>
      </c>
    </row>
    <row r="544" spans="1:5" x14ac:dyDescent="0.25">
      <c r="A544" s="162">
        <v>1772</v>
      </c>
      <c r="B544" s="3" t="s">
        <v>578</v>
      </c>
      <c r="C544" s="3" t="s">
        <v>154</v>
      </c>
      <c r="D544" s="3" t="s">
        <v>183</v>
      </c>
      <c r="E544" s="3" t="s">
        <v>183</v>
      </c>
    </row>
    <row r="545" spans="1:5" x14ac:dyDescent="0.25">
      <c r="A545" s="162">
        <v>1550</v>
      </c>
      <c r="B545" s="3" t="s">
        <v>579</v>
      </c>
      <c r="C545" s="3" t="s">
        <v>154</v>
      </c>
      <c r="D545" s="3" t="s">
        <v>179</v>
      </c>
      <c r="E545" s="3" t="s">
        <v>179</v>
      </c>
    </row>
    <row r="546" spans="1:5" x14ac:dyDescent="0.25">
      <c r="A546" s="162">
        <v>1259</v>
      </c>
      <c r="B546" s="3" t="s">
        <v>580</v>
      </c>
      <c r="C546" s="3" t="s">
        <v>154</v>
      </c>
      <c r="D546" s="3" t="s">
        <v>165</v>
      </c>
      <c r="E546" s="3" t="s">
        <v>166</v>
      </c>
    </row>
    <row r="547" spans="1:5" x14ac:dyDescent="0.25">
      <c r="A547" s="162">
        <v>1077</v>
      </c>
      <c r="B547" s="3" t="s">
        <v>581</v>
      </c>
      <c r="C547" s="3" t="s">
        <v>154</v>
      </c>
      <c r="D547" s="3" t="s">
        <v>168</v>
      </c>
      <c r="E547" s="3" t="s">
        <v>166</v>
      </c>
    </row>
    <row r="548" spans="1:5" x14ac:dyDescent="0.25">
      <c r="A548" s="162">
        <v>1562</v>
      </c>
      <c r="B548" s="3" t="s">
        <v>582</v>
      </c>
      <c r="C548" s="3" t="s">
        <v>154</v>
      </c>
      <c r="D548" s="3" t="s">
        <v>179</v>
      </c>
      <c r="E548" s="3" t="s">
        <v>179</v>
      </c>
    </row>
    <row r="549" spans="1:5" x14ac:dyDescent="0.25">
      <c r="A549" s="162">
        <v>1101</v>
      </c>
      <c r="B549" s="3" t="s">
        <v>583</v>
      </c>
      <c r="C549" s="3" t="s">
        <v>154</v>
      </c>
      <c r="D549" s="3" t="s">
        <v>168</v>
      </c>
      <c r="E549" s="3" t="s">
        <v>166</v>
      </c>
    </row>
    <row r="550" spans="1:5" x14ac:dyDescent="0.25">
      <c r="A550" s="162">
        <v>1102</v>
      </c>
      <c r="B550" s="3" t="s">
        <v>583</v>
      </c>
      <c r="C550" s="3" t="s">
        <v>154</v>
      </c>
      <c r="D550" s="3" t="s">
        <v>168</v>
      </c>
      <c r="E550" s="3" t="s">
        <v>166</v>
      </c>
    </row>
    <row r="551" spans="1:5" x14ac:dyDescent="0.25">
      <c r="A551" s="162">
        <v>1103</v>
      </c>
      <c r="B551" s="3" t="s">
        <v>583</v>
      </c>
      <c r="C551" s="3" t="s">
        <v>154</v>
      </c>
      <c r="D551" s="3" t="s">
        <v>168</v>
      </c>
      <c r="E551" s="3" t="s">
        <v>166</v>
      </c>
    </row>
    <row r="552" spans="1:5" x14ac:dyDescent="0.25">
      <c r="A552" s="162">
        <v>1104</v>
      </c>
      <c r="B552" s="3" t="s">
        <v>583</v>
      </c>
      <c r="C552" s="3" t="s">
        <v>154</v>
      </c>
      <c r="D552" s="3" t="s">
        <v>168</v>
      </c>
      <c r="E552" s="3" t="s">
        <v>166</v>
      </c>
    </row>
    <row r="553" spans="1:5" x14ac:dyDescent="0.25">
      <c r="A553" s="162">
        <v>1105</v>
      </c>
      <c r="B553" s="3" t="s">
        <v>583</v>
      </c>
      <c r="C553" s="3" t="s">
        <v>154</v>
      </c>
      <c r="D553" s="3" t="s">
        <v>168</v>
      </c>
      <c r="E553" s="3" t="s">
        <v>166</v>
      </c>
    </row>
    <row r="554" spans="1:5" x14ac:dyDescent="0.25">
      <c r="A554" s="162">
        <v>1107</v>
      </c>
      <c r="B554" s="3" t="s">
        <v>583</v>
      </c>
      <c r="C554" s="3" t="s">
        <v>154</v>
      </c>
      <c r="D554" s="3" t="s">
        <v>168</v>
      </c>
      <c r="E554" s="3" t="s">
        <v>166</v>
      </c>
    </row>
    <row r="555" spans="1:5" x14ac:dyDescent="0.25">
      <c r="A555" s="162">
        <v>1108</v>
      </c>
      <c r="B555" s="3" t="s">
        <v>583</v>
      </c>
      <c r="C555" s="3" t="s">
        <v>154</v>
      </c>
      <c r="D555" s="3" t="s">
        <v>168</v>
      </c>
      <c r="E555" s="3" t="s">
        <v>166</v>
      </c>
    </row>
    <row r="556" spans="1:5" x14ac:dyDescent="0.25">
      <c r="A556" s="162">
        <v>1109</v>
      </c>
      <c r="B556" s="3" t="s">
        <v>583</v>
      </c>
      <c r="C556" s="3" t="s">
        <v>154</v>
      </c>
      <c r="D556" s="3" t="s">
        <v>168</v>
      </c>
      <c r="E556" s="3" t="s">
        <v>166</v>
      </c>
    </row>
    <row r="557" spans="1:5" x14ac:dyDescent="0.25">
      <c r="A557" s="162">
        <v>1111</v>
      </c>
      <c r="B557" s="3" t="s">
        <v>583</v>
      </c>
      <c r="C557" s="3" t="s">
        <v>154</v>
      </c>
      <c r="D557" s="3" t="s">
        <v>168</v>
      </c>
      <c r="E557" s="3" t="s">
        <v>166</v>
      </c>
    </row>
    <row r="558" spans="1:5" x14ac:dyDescent="0.25">
      <c r="A558" s="162">
        <v>1115</v>
      </c>
      <c r="B558" s="3" t="s">
        <v>583</v>
      </c>
      <c r="C558" s="3" t="s">
        <v>154</v>
      </c>
      <c r="D558" s="3" t="s">
        <v>168</v>
      </c>
      <c r="E558" s="3" t="s">
        <v>166</v>
      </c>
    </row>
    <row r="559" spans="1:5" x14ac:dyDescent="0.25">
      <c r="A559" s="162">
        <v>1118</v>
      </c>
      <c r="B559" s="3" t="s">
        <v>583</v>
      </c>
      <c r="C559" s="3" t="s">
        <v>154</v>
      </c>
      <c r="D559" s="3" t="s">
        <v>168</v>
      </c>
      <c r="E559" s="3" t="s">
        <v>166</v>
      </c>
    </row>
    <row r="560" spans="1:5" x14ac:dyDescent="0.25">
      <c r="A560" s="162">
        <v>1119</v>
      </c>
      <c r="B560" s="3" t="s">
        <v>583</v>
      </c>
      <c r="C560" s="3" t="s">
        <v>154</v>
      </c>
      <c r="D560" s="3" t="s">
        <v>168</v>
      </c>
      <c r="E560" s="3" t="s">
        <v>166</v>
      </c>
    </row>
    <row r="561" spans="1:5" x14ac:dyDescent="0.25">
      <c r="A561" s="162">
        <v>1128</v>
      </c>
      <c r="B561" s="3" t="s">
        <v>583</v>
      </c>
      <c r="C561" s="3" t="s">
        <v>154</v>
      </c>
      <c r="D561" s="3" t="s">
        <v>168</v>
      </c>
      <c r="E561" s="3" t="s">
        <v>166</v>
      </c>
    </row>
    <row r="562" spans="1:5" x14ac:dyDescent="0.25">
      <c r="A562" s="162">
        <v>1129</v>
      </c>
      <c r="B562" s="3" t="s">
        <v>583</v>
      </c>
      <c r="C562" s="3" t="s">
        <v>154</v>
      </c>
      <c r="D562" s="3" t="s">
        <v>168</v>
      </c>
      <c r="E562" s="3" t="s">
        <v>166</v>
      </c>
    </row>
    <row r="563" spans="1:5" x14ac:dyDescent="0.25">
      <c r="A563" s="162">
        <v>1133</v>
      </c>
      <c r="B563" s="3" t="s">
        <v>583</v>
      </c>
      <c r="C563" s="3" t="s">
        <v>154</v>
      </c>
      <c r="D563" s="3" t="s">
        <v>168</v>
      </c>
      <c r="E563" s="3" t="s">
        <v>166</v>
      </c>
    </row>
    <row r="564" spans="1:5" x14ac:dyDescent="0.25">
      <c r="A564" s="162">
        <v>1138</v>
      </c>
      <c r="B564" s="3" t="s">
        <v>583</v>
      </c>
      <c r="C564" s="3" t="s">
        <v>154</v>
      </c>
      <c r="D564" s="3" t="s">
        <v>168</v>
      </c>
      <c r="E564" s="3" t="s">
        <v>166</v>
      </c>
    </row>
    <row r="565" spans="1:5" x14ac:dyDescent="0.25">
      <c r="A565" s="162">
        <v>1139</v>
      </c>
      <c r="B565" s="3" t="s">
        <v>583</v>
      </c>
      <c r="C565" s="3" t="s">
        <v>154</v>
      </c>
      <c r="D565" s="3" t="s">
        <v>168</v>
      </c>
      <c r="E565" s="3" t="s">
        <v>166</v>
      </c>
    </row>
    <row r="566" spans="1:5" x14ac:dyDescent="0.25">
      <c r="A566" s="162">
        <v>1144</v>
      </c>
      <c r="B566" s="3" t="s">
        <v>583</v>
      </c>
      <c r="C566" s="3" t="s">
        <v>154</v>
      </c>
      <c r="D566" s="3" t="s">
        <v>168</v>
      </c>
      <c r="E566" s="3" t="s">
        <v>166</v>
      </c>
    </row>
    <row r="567" spans="1:5" x14ac:dyDescent="0.25">
      <c r="A567" s="162">
        <v>1152</v>
      </c>
      <c r="B567" s="3" t="s">
        <v>583</v>
      </c>
      <c r="C567" s="3" t="s">
        <v>154</v>
      </c>
      <c r="D567" s="3" t="s">
        <v>168</v>
      </c>
      <c r="E567" s="3" t="s">
        <v>166</v>
      </c>
    </row>
    <row r="568" spans="1:5" x14ac:dyDescent="0.25">
      <c r="A568" s="162">
        <v>1195</v>
      </c>
      <c r="B568" s="3" t="s">
        <v>583</v>
      </c>
      <c r="C568" s="3" t="s">
        <v>154</v>
      </c>
      <c r="D568" s="3" t="s">
        <v>168</v>
      </c>
      <c r="E568" s="3" t="s">
        <v>166</v>
      </c>
    </row>
    <row r="569" spans="1:5" x14ac:dyDescent="0.25">
      <c r="A569" s="162">
        <v>1199</v>
      </c>
      <c r="B569" s="3" t="s">
        <v>583</v>
      </c>
      <c r="C569" s="3" t="s">
        <v>154</v>
      </c>
      <c r="D569" s="3" t="s">
        <v>168</v>
      </c>
      <c r="E569" s="3" t="s">
        <v>166</v>
      </c>
    </row>
    <row r="570" spans="1:5" x14ac:dyDescent="0.25">
      <c r="A570" s="162">
        <v>1564</v>
      </c>
      <c r="B570" s="3" t="s">
        <v>584</v>
      </c>
      <c r="C570" s="3" t="s">
        <v>154</v>
      </c>
      <c r="D570" s="3" t="s">
        <v>179</v>
      </c>
      <c r="E570" s="3" t="s">
        <v>179</v>
      </c>
    </row>
    <row r="571" spans="1:5" x14ac:dyDescent="0.25">
      <c r="A571" s="162">
        <v>1467</v>
      </c>
      <c r="B571" s="3" t="s">
        <v>585</v>
      </c>
      <c r="C571" s="3" t="s">
        <v>154</v>
      </c>
      <c r="D571" s="3" t="s">
        <v>159</v>
      </c>
      <c r="E571" s="3" t="s">
        <v>160</v>
      </c>
    </row>
    <row r="572" spans="1:5" x14ac:dyDescent="0.25">
      <c r="A572" s="162">
        <v>1262</v>
      </c>
      <c r="B572" s="3" t="s">
        <v>586</v>
      </c>
      <c r="C572" s="3" t="s">
        <v>154</v>
      </c>
      <c r="D572" s="3" t="s">
        <v>165</v>
      </c>
      <c r="E572" s="3" t="s">
        <v>166</v>
      </c>
    </row>
    <row r="573" spans="1:5" x14ac:dyDescent="0.25">
      <c r="A573" s="162">
        <v>1263</v>
      </c>
      <c r="B573" s="3" t="s">
        <v>586</v>
      </c>
      <c r="C573" s="3" t="s">
        <v>154</v>
      </c>
      <c r="D573" s="3" t="s">
        <v>165</v>
      </c>
      <c r="E573" s="3" t="s">
        <v>166</v>
      </c>
    </row>
    <row r="574" spans="1:5" x14ac:dyDescent="0.25">
      <c r="A574" s="162">
        <v>2180</v>
      </c>
      <c r="B574" s="3" t="s">
        <v>587</v>
      </c>
      <c r="C574" s="3" t="s">
        <v>154</v>
      </c>
      <c r="D574" s="3" t="s">
        <v>159</v>
      </c>
      <c r="E574" s="3" t="s">
        <v>160</v>
      </c>
    </row>
    <row r="575" spans="1:5" x14ac:dyDescent="0.25">
      <c r="A575" s="162">
        <v>2072</v>
      </c>
      <c r="B575" s="3" t="s">
        <v>588</v>
      </c>
      <c r="C575" s="3" t="s">
        <v>154</v>
      </c>
      <c r="D575" s="3" t="s">
        <v>155</v>
      </c>
      <c r="E575" s="3" t="s">
        <v>155</v>
      </c>
    </row>
    <row r="576" spans="1:5" x14ac:dyDescent="0.25">
      <c r="A576" s="162">
        <v>1775</v>
      </c>
      <c r="B576" s="3" t="s">
        <v>589</v>
      </c>
      <c r="C576" s="3" t="s">
        <v>154</v>
      </c>
      <c r="D576" s="3" t="s">
        <v>159</v>
      </c>
      <c r="E576" s="3" t="s">
        <v>160</v>
      </c>
    </row>
    <row r="577" spans="1:5" x14ac:dyDescent="0.25">
      <c r="A577" s="162">
        <v>1566</v>
      </c>
      <c r="B577" s="3" t="s">
        <v>590</v>
      </c>
      <c r="C577" s="3" t="s">
        <v>154</v>
      </c>
      <c r="D577" s="3" t="s">
        <v>179</v>
      </c>
      <c r="E577" s="3" t="s">
        <v>179</v>
      </c>
    </row>
    <row r="578" spans="1:5" x14ac:dyDescent="0.25">
      <c r="A578" s="162">
        <v>1776</v>
      </c>
      <c r="B578" s="3" t="s">
        <v>591</v>
      </c>
      <c r="C578" s="3" t="s">
        <v>154</v>
      </c>
      <c r="D578" s="3" t="s">
        <v>159</v>
      </c>
      <c r="E578" s="3" t="s">
        <v>160</v>
      </c>
    </row>
    <row r="579" spans="1:5" x14ac:dyDescent="0.25">
      <c r="A579" s="162">
        <v>1375</v>
      </c>
      <c r="B579" s="3" t="s">
        <v>592</v>
      </c>
      <c r="C579" s="3" t="s">
        <v>154</v>
      </c>
      <c r="D579" s="3" t="s">
        <v>168</v>
      </c>
      <c r="E579" s="3" t="s">
        <v>166</v>
      </c>
    </row>
    <row r="580" spans="1:5" x14ac:dyDescent="0.25">
      <c r="A580" s="162">
        <v>1590</v>
      </c>
      <c r="B580" s="3" t="s">
        <v>593</v>
      </c>
      <c r="C580" s="3" t="s">
        <v>154</v>
      </c>
      <c r="D580" s="3" t="s">
        <v>179</v>
      </c>
      <c r="E580" s="3" t="s">
        <v>179</v>
      </c>
    </row>
    <row r="581" spans="1:5" x14ac:dyDescent="0.25">
      <c r="A581" s="162">
        <v>1907</v>
      </c>
      <c r="B581" s="3" t="s">
        <v>594</v>
      </c>
      <c r="C581" s="3" t="s">
        <v>154</v>
      </c>
      <c r="D581" s="3" t="s">
        <v>210</v>
      </c>
      <c r="E581" s="3" t="s">
        <v>160</v>
      </c>
    </row>
    <row r="582" spans="1:5" x14ac:dyDescent="0.25">
      <c r="A582" s="162">
        <v>2777</v>
      </c>
      <c r="B582" s="3" t="s">
        <v>595</v>
      </c>
      <c r="C582" s="3" t="s">
        <v>154</v>
      </c>
      <c r="D582" s="3" t="s">
        <v>186</v>
      </c>
      <c r="E582" s="3" t="s">
        <v>163</v>
      </c>
    </row>
    <row r="583" spans="1:5" x14ac:dyDescent="0.25">
      <c r="A583" s="162">
        <v>2780</v>
      </c>
      <c r="B583" s="3" t="s">
        <v>596</v>
      </c>
      <c r="C583" s="3" t="s">
        <v>154</v>
      </c>
      <c r="D583" s="3" t="s">
        <v>155</v>
      </c>
      <c r="E583" s="3" t="s">
        <v>155</v>
      </c>
    </row>
    <row r="584" spans="1:5" x14ac:dyDescent="0.25">
      <c r="A584" s="162">
        <v>2783</v>
      </c>
      <c r="B584" s="3" t="s">
        <v>596</v>
      </c>
      <c r="C584" s="3" t="s">
        <v>154</v>
      </c>
      <c r="D584" s="3" t="s">
        <v>155</v>
      </c>
      <c r="E584" s="3" t="s">
        <v>155</v>
      </c>
    </row>
    <row r="585" spans="1:5" x14ac:dyDescent="0.25">
      <c r="A585" s="162">
        <v>1468</v>
      </c>
      <c r="B585" s="3" t="s">
        <v>597</v>
      </c>
      <c r="C585" s="3" t="s">
        <v>154</v>
      </c>
      <c r="D585" s="3" t="s">
        <v>179</v>
      </c>
      <c r="E585" s="3" t="s">
        <v>179</v>
      </c>
    </row>
    <row r="586" spans="1:5" x14ac:dyDescent="0.25">
      <c r="A586" s="162">
        <v>1876</v>
      </c>
      <c r="B586" s="3" t="s">
        <v>598</v>
      </c>
      <c r="C586" s="3" t="s">
        <v>154</v>
      </c>
      <c r="D586" s="3" t="s">
        <v>159</v>
      </c>
      <c r="E586" s="3" t="s">
        <v>160</v>
      </c>
    </row>
    <row r="587" spans="1:5" x14ac:dyDescent="0.25">
      <c r="A587" s="162">
        <v>1079</v>
      </c>
      <c r="B587" s="3" t="s">
        <v>599</v>
      </c>
      <c r="C587" s="3" t="s">
        <v>154</v>
      </c>
      <c r="D587" s="3" t="s">
        <v>168</v>
      </c>
      <c r="E587" s="3" t="s">
        <v>166</v>
      </c>
    </row>
    <row r="588" spans="1:5" x14ac:dyDescent="0.25">
      <c r="A588" s="162">
        <v>1080</v>
      </c>
      <c r="B588" s="3" t="s">
        <v>600</v>
      </c>
      <c r="C588" s="3" t="s">
        <v>154</v>
      </c>
      <c r="D588" s="3" t="s">
        <v>168</v>
      </c>
      <c r="E588" s="3" t="s">
        <v>166</v>
      </c>
    </row>
    <row r="589" spans="1:5" x14ac:dyDescent="0.25">
      <c r="A589" s="162">
        <v>1983</v>
      </c>
      <c r="B589" s="3" t="s">
        <v>601</v>
      </c>
      <c r="C589" s="3" t="s">
        <v>154</v>
      </c>
      <c r="D589" s="3" t="s">
        <v>210</v>
      </c>
      <c r="E589" s="3" t="s">
        <v>160</v>
      </c>
    </row>
    <row r="590" spans="1:5" x14ac:dyDescent="0.25">
      <c r="A590" s="162">
        <v>1469</v>
      </c>
      <c r="B590" s="3" t="s">
        <v>602</v>
      </c>
      <c r="C590" s="3" t="s">
        <v>154</v>
      </c>
      <c r="D590" s="3" t="s">
        <v>159</v>
      </c>
      <c r="E590" s="3" t="s">
        <v>160</v>
      </c>
    </row>
    <row r="591" spans="1:5" x14ac:dyDescent="0.25">
      <c r="A591" s="162">
        <v>2666</v>
      </c>
      <c r="B591" s="3" t="s">
        <v>603</v>
      </c>
      <c r="C591" s="3" t="s">
        <v>154</v>
      </c>
      <c r="D591" s="3" t="s">
        <v>198</v>
      </c>
      <c r="E591" s="3" t="s">
        <v>198</v>
      </c>
    </row>
    <row r="592" spans="1:5" x14ac:dyDescent="0.25">
      <c r="A592" s="162">
        <v>1376</v>
      </c>
      <c r="B592" s="3" t="s">
        <v>604</v>
      </c>
      <c r="C592" s="3" t="s">
        <v>154</v>
      </c>
      <c r="D592" s="3" t="s">
        <v>168</v>
      </c>
      <c r="E592" s="3" t="s">
        <v>166</v>
      </c>
    </row>
    <row r="593" spans="1:5" x14ac:dyDescent="0.25">
      <c r="A593" s="162">
        <v>1879</v>
      </c>
      <c r="B593" s="3" t="s">
        <v>605</v>
      </c>
      <c r="C593" s="3" t="s">
        <v>154</v>
      </c>
      <c r="D593" s="3" t="s">
        <v>159</v>
      </c>
      <c r="E593" s="3" t="s">
        <v>160</v>
      </c>
    </row>
    <row r="594" spans="1:5" x14ac:dyDescent="0.25">
      <c r="A594" s="162">
        <v>1264</v>
      </c>
      <c r="B594" s="3" t="s">
        <v>606</v>
      </c>
      <c r="C594" s="3" t="s">
        <v>154</v>
      </c>
      <c r="D594" s="3" t="s">
        <v>165</v>
      </c>
      <c r="E594" s="3" t="s">
        <v>166</v>
      </c>
    </row>
    <row r="595" spans="1:5" x14ac:dyDescent="0.25">
      <c r="A595" s="162">
        <v>1568</v>
      </c>
      <c r="B595" s="3" t="s">
        <v>607</v>
      </c>
      <c r="C595" s="3" t="s">
        <v>154</v>
      </c>
      <c r="D595" s="3" t="s">
        <v>179</v>
      </c>
      <c r="E595" s="3" t="s">
        <v>179</v>
      </c>
    </row>
    <row r="596" spans="1:5" x14ac:dyDescent="0.25">
      <c r="A596" s="162">
        <v>1569</v>
      </c>
      <c r="B596" s="3" t="s">
        <v>608</v>
      </c>
      <c r="C596" s="3" t="s">
        <v>154</v>
      </c>
      <c r="D596" s="3" t="s">
        <v>179</v>
      </c>
      <c r="E596" s="3" t="s">
        <v>179</v>
      </c>
    </row>
    <row r="597" spans="1:5" x14ac:dyDescent="0.25">
      <c r="A597" s="162">
        <v>1718</v>
      </c>
      <c r="B597" s="3" t="s">
        <v>609</v>
      </c>
      <c r="C597" s="3" t="s">
        <v>154</v>
      </c>
      <c r="D597" s="3" t="s">
        <v>159</v>
      </c>
      <c r="E597" s="3" t="s">
        <v>160</v>
      </c>
    </row>
    <row r="598" spans="1:5" x14ac:dyDescent="0.25">
      <c r="A598" s="162">
        <v>2568</v>
      </c>
      <c r="B598" s="3" t="s">
        <v>610</v>
      </c>
      <c r="C598" s="3" t="s">
        <v>154</v>
      </c>
      <c r="D598" s="3" t="s">
        <v>198</v>
      </c>
      <c r="E598" s="3" t="s">
        <v>198</v>
      </c>
    </row>
    <row r="599" spans="1:5" x14ac:dyDescent="0.25">
      <c r="A599" s="162">
        <v>2468</v>
      </c>
      <c r="B599" s="3" t="s">
        <v>611</v>
      </c>
      <c r="C599" s="3" t="s">
        <v>154</v>
      </c>
      <c r="D599" s="3" t="s">
        <v>170</v>
      </c>
      <c r="E599" s="3" t="s">
        <v>170</v>
      </c>
    </row>
    <row r="600" spans="1:5" x14ac:dyDescent="0.25">
      <c r="A600" s="162">
        <v>1880</v>
      </c>
      <c r="B600" s="3" t="s">
        <v>612</v>
      </c>
      <c r="C600" s="3" t="s">
        <v>154</v>
      </c>
      <c r="D600" s="3" t="s">
        <v>170</v>
      </c>
      <c r="E600" s="3" t="s">
        <v>170</v>
      </c>
    </row>
    <row r="601" spans="1:5" x14ac:dyDescent="0.25">
      <c r="A601" s="162">
        <v>1081</v>
      </c>
      <c r="B601" s="3" t="s">
        <v>613</v>
      </c>
      <c r="C601" s="3" t="s">
        <v>154</v>
      </c>
      <c r="D601" s="3" t="s">
        <v>179</v>
      </c>
      <c r="E601" s="3" t="s">
        <v>179</v>
      </c>
    </row>
    <row r="602" spans="1:5" x14ac:dyDescent="0.25">
      <c r="A602" s="162">
        <v>2081</v>
      </c>
      <c r="B602" s="3" t="s">
        <v>614</v>
      </c>
      <c r="C602" s="3" t="s">
        <v>154</v>
      </c>
      <c r="D602" s="3" t="s">
        <v>189</v>
      </c>
      <c r="E602" s="3" t="s">
        <v>183</v>
      </c>
    </row>
    <row r="603" spans="1:5" x14ac:dyDescent="0.25">
      <c r="A603" s="162">
        <v>2451</v>
      </c>
      <c r="B603" s="3" t="s">
        <v>615</v>
      </c>
      <c r="C603" s="3" t="s">
        <v>154</v>
      </c>
      <c r="D603" s="3" t="s">
        <v>170</v>
      </c>
      <c r="E603" s="3" t="s">
        <v>170</v>
      </c>
    </row>
    <row r="604" spans="1:5" x14ac:dyDescent="0.25">
      <c r="A604" s="162">
        <v>2452</v>
      </c>
      <c r="B604" s="3" t="s">
        <v>615</v>
      </c>
      <c r="C604" s="3" t="s">
        <v>154</v>
      </c>
      <c r="D604" s="3" t="s">
        <v>170</v>
      </c>
      <c r="E604" s="3" t="s">
        <v>170</v>
      </c>
    </row>
    <row r="605" spans="1:5" x14ac:dyDescent="0.25">
      <c r="A605" s="162">
        <v>2453</v>
      </c>
      <c r="B605" s="3" t="s">
        <v>615</v>
      </c>
      <c r="C605" s="3" t="s">
        <v>154</v>
      </c>
      <c r="D605" s="3" t="s">
        <v>170</v>
      </c>
      <c r="E605" s="3" t="s">
        <v>170</v>
      </c>
    </row>
    <row r="606" spans="1:5" x14ac:dyDescent="0.25">
      <c r="A606" s="162">
        <v>2454</v>
      </c>
      <c r="B606" s="3" t="s">
        <v>615</v>
      </c>
      <c r="C606" s="3" t="s">
        <v>154</v>
      </c>
      <c r="D606" s="3" t="s">
        <v>170</v>
      </c>
      <c r="E606" s="3" t="s">
        <v>170</v>
      </c>
    </row>
    <row r="607" spans="1:5" x14ac:dyDescent="0.25">
      <c r="A607" s="162">
        <v>1082</v>
      </c>
      <c r="B607" s="3" t="s">
        <v>616</v>
      </c>
      <c r="C607" s="3" t="s">
        <v>154</v>
      </c>
      <c r="D607" s="3" t="s">
        <v>168</v>
      </c>
      <c r="E607" s="3" t="s">
        <v>166</v>
      </c>
    </row>
    <row r="608" spans="1:5" x14ac:dyDescent="0.25">
      <c r="A608" s="162">
        <v>2571</v>
      </c>
      <c r="B608" s="3" t="s">
        <v>617</v>
      </c>
      <c r="C608" s="3" t="s">
        <v>154</v>
      </c>
      <c r="D608" s="3" t="s">
        <v>162</v>
      </c>
      <c r="E608" s="3" t="s">
        <v>163</v>
      </c>
    </row>
    <row r="609" spans="1:5" x14ac:dyDescent="0.25">
      <c r="A609" s="162">
        <v>1083</v>
      </c>
      <c r="B609" s="3" t="s">
        <v>618</v>
      </c>
      <c r="C609" s="3" t="s">
        <v>154</v>
      </c>
      <c r="D609" s="3" t="s">
        <v>168</v>
      </c>
      <c r="E609" s="3" t="s">
        <v>166</v>
      </c>
    </row>
    <row r="610" spans="1:5" x14ac:dyDescent="0.25">
      <c r="A610" s="162">
        <v>1378</v>
      </c>
      <c r="B610" s="3" t="s">
        <v>619</v>
      </c>
      <c r="C610" s="3" t="s">
        <v>154</v>
      </c>
      <c r="D610" s="3" t="s">
        <v>179</v>
      </c>
      <c r="E610" s="3" t="s">
        <v>179</v>
      </c>
    </row>
    <row r="611" spans="1:5" x14ac:dyDescent="0.25">
      <c r="A611" s="162">
        <v>2471</v>
      </c>
      <c r="B611" s="3" t="s">
        <v>620</v>
      </c>
      <c r="C611" s="3" t="s">
        <v>154</v>
      </c>
      <c r="D611" s="3" t="s">
        <v>170</v>
      </c>
      <c r="E611" s="3" t="s">
        <v>170</v>
      </c>
    </row>
    <row r="612" spans="1:5" x14ac:dyDescent="0.25">
      <c r="A612" s="162">
        <v>2472</v>
      </c>
      <c r="B612" s="3" t="s">
        <v>620</v>
      </c>
      <c r="C612" s="3" t="s">
        <v>154</v>
      </c>
      <c r="D612" s="3" t="s">
        <v>170</v>
      </c>
      <c r="E612" s="3" t="s">
        <v>170</v>
      </c>
    </row>
    <row r="613" spans="1:5" x14ac:dyDescent="0.25">
      <c r="A613" s="162">
        <v>2477</v>
      </c>
      <c r="B613" s="3" t="s">
        <v>620</v>
      </c>
      <c r="C613" s="3" t="s">
        <v>154</v>
      </c>
      <c r="D613" s="3" t="s">
        <v>159</v>
      </c>
      <c r="E613" s="3" t="s">
        <v>160</v>
      </c>
    </row>
    <row r="614" spans="1:5" x14ac:dyDescent="0.25">
      <c r="A614" s="162">
        <v>2479</v>
      </c>
      <c r="B614" s="3" t="s">
        <v>621</v>
      </c>
      <c r="C614" s="3" t="s">
        <v>154</v>
      </c>
      <c r="D614" s="3" t="s">
        <v>170</v>
      </c>
      <c r="E614" s="3" t="s">
        <v>170</v>
      </c>
    </row>
    <row r="615" spans="1:5" x14ac:dyDescent="0.25">
      <c r="A615" s="162">
        <v>1778</v>
      </c>
      <c r="B615" s="3" t="s">
        <v>622</v>
      </c>
      <c r="C615" s="3" t="s">
        <v>154</v>
      </c>
      <c r="D615" s="3" t="s">
        <v>183</v>
      </c>
      <c r="E615" s="3" t="s">
        <v>183</v>
      </c>
    </row>
    <row r="616" spans="1:5" x14ac:dyDescent="0.25">
      <c r="A616" s="162">
        <v>1570</v>
      </c>
      <c r="B616" s="3" t="s">
        <v>623</v>
      </c>
      <c r="C616" s="3" t="s">
        <v>154</v>
      </c>
      <c r="D616" s="3" t="s">
        <v>179</v>
      </c>
      <c r="E616" s="3" t="s">
        <v>179</v>
      </c>
    </row>
    <row r="617" spans="1:5" x14ac:dyDescent="0.25">
      <c r="A617" s="162">
        <v>2482</v>
      </c>
      <c r="B617" s="3" t="s">
        <v>624</v>
      </c>
      <c r="C617" s="3" t="s">
        <v>154</v>
      </c>
      <c r="D617" s="3" t="s">
        <v>170</v>
      </c>
      <c r="E617" s="3" t="s">
        <v>170</v>
      </c>
    </row>
    <row r="618" spans="1:5" x14ac:dyDescent="0.25">
      <c r="A618" s="162">
        <v>2481</v>
      </c>
      <c r="B618" s="3" t="s">
        <v>625</v>
      </c>
      <c r="C618" s="3" t="s">
        <v>154</v>
      </c>
      <c r="D618" s="3" t="s">
        <v>170</v>
      </c>
      <c r="E618" s="3" t="s">
        <v>170</v>
      </c>
    </row>
    <row r="619" spans="1:5" x14ac:dyDescent="0.25">
      <c r="A619" s="162">
        <v>2667</v>
      </c>
      <c r="B619" s="3" t="s">
        <v>626</v>
      </c>
      <c r="C619" s="3" t="s">
        <v>154</v>
      </c>
      <c r="D619" s="3" t="s">
        <v>198</v>
      </c>
      <c r="E619" s="3" t="s">
        <v>198</v>
      </c>
    </row>
    <row r="620" spans="1:5" x14ac:dyDescent="0.25">
      <c r="A620" s="162">
        <v>1379</v>
      </c>
      <c r="B620" s="3" t="s">
        <v>627</v>
      </c>
      <c r="C620" s="3" t="s">
        <v>154</v>
      </c>
      <c r="D620" s="3" t="s">
        <v>168</v>
      </c>
      <c r="E620" s="3" t="s">
        <v>166</v>
      </c>
    </row>
    <row r="621" spans="1:5" x14ac:dyDescent="0.25">
      <c r="A621" s="162">
        <v>1380</v>
      </c>
      <c r="B621" s="3" t="s">
        <v>628</v>
      </c>
      <c r="C621" s="3" t="s">
        <v>154</v>
      </c>
      <c r="D621" s="3" t="s">
        <v>168</v>
      </c>
      <c r="E621" s="3" t="s">
        <v>166</v>
      </c>
    </row>
    <row r="622" spans="1:5" x14ac:dyDescent="0.25">
      <c r="A622" s="162">
        <v>1984</v>
      </c>
      <c r="B622" s="3" t="s">
        <v>629</v>
      </c>
      <c r="C622" s="3" t="s">
        <v>154</v>
      </c>
      <c r="D622" s="3" t="s">
        <v>210</v>
      </c>
      <c r="E622" s="3" t="s">
        <v>160</v>
      </c>
    </row>
    <row r="623" spans="1:5" x14ac:dyDescent="0.25">
      <c r="A623" s="162">
        <v>2668</v>
      </c>
      <c r="B623" s="3" t="s">
        <v>630</v>
      </c>
      <c r="C623" s="3" t="s">
        <v>154</v>
      </c>
      <c r="D623" s="3" t="s">
        <v>198</v>
      </c>
      <c r="E623" s="3" t="s">
        <v>198</v>
      </c>
    </row>
    <row r="624" spans="1:5" x14ac:dyDescent="0.25">
      <c r="A624" s="162">
        <v>1885</v>
      </c>
      <c r="B624" s="3" t="s">
        <v>631</v>
      </c>
      <c r="C624" s="3" t="s">
        <v>154</v>
      </c>
      <c r="D624" s="3" t="s">
        <v>210</v>
      </c>
      <c r="E624" s="3" t="s">
        <v>160</v>
      </c>
    </row>
    <row r="625" spans="1:5" x14ac:dyDescent="0.25">
      <c r="A625" s="162">
        <v>1583</v>
      </c>
      <c r="B625" s="3" t="s">
        <v>632</v>
      </c>
      <c r="C625" s="3" t="s">
        <v>154</v>
      </c>
      <c r="D625" s="3" t="s">
        <v>179</v>
      </c>
      <c r="E625" s="3" t="s">
        <v>179</v>
      </c>
    </row>
    <row r="626" spans="1:5" x14ac:dyDescent="0.25">
      <c r="A626" s="162">
        <v>2379</v>
      </c>
      <c r="B626" s="3" t="s">
        <v>633</v>
      </c>
      <c r="C626" s="3" t="s">
        <v>154</v>
      </c>
      <c r="D626" s="3" t="s">
        <v>155</v>
      </c>
      <c r="E626" s="3" t="s">
        <v>155</v>
      </c>
    </row>
    <row r="627" spans="1:5" x14ac:dyDescent="0.25">
      <c r="A627" s="162">
        <v>1585</v>
      </c>
      <c r="B627" s="3" t="s">
        <v>634</v>
      </c>
      <c r="C627" s="3" t="s">
        <v>154</v>
      </c>
      <c r="D627" s="3" t="s">
        <v>168</v>
      </c>
      <c r="E627" s="3" t="s">
        <v>166</v>
      </c>
    </row>
    <row r="628" spans="1:5" x14ac:dyDescent="0.25">
      <c r="A628" s="162">
        <v>2669</v>
      </c>
      <c r="B628" s="3" t="s">
        <v>635</v>
      </c>
      <c r="C628" s="3" t="s">
        <v>154</v>
      </c>
      <c r="D628" s="3" t="s">
        <v>198</v>
      </c>
      <c r="E628" s="3" t="s">
        <v>198</v>
      </c>
    </row>
    <row r="629" spans="1:5" x14ac:dyDescent="0.25">
      <c r="A629" s="162">
        <v>1084</v>
      </c>
      <c r="B629" s="3" t="s">
        <v>636</v>
      </c>
      <c r="C629" s="3" t="s">
        <v>154</v>
      </c>
      <c r="D629" s="3" t="s">
        <v>168</v>
      </c>
      <c r="E629" s="3" t="s">
        <v>166</v>
      </c>
    </row>
    <row r="630" spans="1:5" x14ac:dyDescent="0.25">
      <c r="A630" s="162">
        <v>2573</v>
      </c>
      <c r="B630" s="3" t="s">
        <v>637</v>
      </c>
      <c r="C630" s="3" t="s">
        <v>154</v>
      </c>
      <c r="D630" s="3" t="s">
        <v>198</v>
      </c>
      <c r="E630" s="3" t="s">
        <v>198</v>
      </c>
    </row>
    <row r="631" spans="1:5" x14ac:dyDescent="0.25">
      <c r="A631" s="162">
        <v>2670</v>
      </c>
      <c r="B631" s="3" t="s">
        <v>638</v>
      </c>
      <c r="C631" s="3" t="s">
        <v>154</v>
      </c>
      <c r="D631" s="3" t="s">
        <v>198</v>
      </c>
      <c r="E631" s="3" t="s">
        <v>198</v>
      </c>
    </row>
    <row r="632" spans="1:5" x14ac:dyDescent="0.25">
      <c r="A632" s="162">
        <v>2574</v>
      </c>
      <c r="B632" s="3" t="s">
        <v>639</v>
      </c>
      <c r="C632" s="3" t="s">
        <v>154</v>
      </c>
      <c r="D632" s="3" t="s">
        <v>198</v>
      </c>
      <c r="E632" s="3" t="s">
        <v>198</v>
      </c>
    </row>
    <row r="633" spans="1:5" x14ac:dyDescent="0.25">
      <c r="A633" s="162">
        <v>1472</v>
      </c>
      <c r="B633" s="3" t="s">
        <v>640</v>
      </c>
      <c r="C633" s="3" t="s">
        <v>154</v>
      </c>
      <c r="D633" s="3" t="s">
        <v>159</v>
      </c>
      <c r="E633" s="3" t="s">
        <v>160</v>
      </c>
    </row>
    <row r="634" spans="1:5" x14ac:dyDescent="0.25">
      <c r="A634" s="162">
        <v>2671</v>
      </c>
      <c r="B634" s="3" t="s">
        <v>641</v>
      </c>
      <c r="C634" s="3" t="s">
        <v>154</v>
      </c>
      <c r="D634" s="3" t="s">
        <v>198</v>
      </c>
      <c r="E634" s="3" t="s">
        <v>198</v>
      </c>
    </row>
    <row r="635" spans="1:5" x14ac:dyDescent="0.25">
      <c r="A635" s="162">
        <v>1088</v>
      </c>
      <c r="B635" s="3" t="s">
        <v>642</v>
      </c>
      <c r="C635" s="3" t="s">
        <v>154</v>
      </c>
      <c r="D635" s="3" t="s">
        <v>168</v>
      </c>
      <c r="E635" s="3" t="s">
        <v>166</v>
      </c>
    </row>
    <row r="636" spans="1:5" x14ac:dyDescent="0.25">
      <c r="A636" s="162">
        <v>2672</v>
      </c>
      <c r="B636" s="3" t="s">
        <v>643</v>
      </c>
      <c r="C636" s="3" t="s">
        <v>154</v>
      </c>
      <c r="D636" s="3" t="s">
        <v>198</v>
      </c>
      <c r="E636" s="3" t="s">
        <v>198</v>
      </c>
    </row>
    <row r="637" spans="1:5" x14ac:dyDescent="0.25">
      <c r="A637" s="162">
        <v>2156</v>
      </c>
      <c r="B637" s="3" t="s">
        <v>644</v>
      </c>
      <c r="C637" s="3" t="s">
        <v>154</v>
      </c>
      <c r="D637" s="3" t="s">
        <v>170</v>
      </c>
      <c r="E637" s="3" t="s">
        <v>170</v>
      </c>
    </row>
    <row r="638" spans="1:5" x14ac:dyDescent="0.25">
      <c r="A638" s="162">
        <v>1586</v>
      </c>
      <c r="B638" s="3" t="s">
        <v>645</v>
      </c>
      <c r="C638" s="3" t="s">
        <v>154</v>
      </c>
      <c r="D638" s="3" t="s">
        <v>179</v>
      </c>
      <c r="E638" s="3" t="s">
        <v>179</v>
      </c>
    </row>
    <row r="639" spans="1:5" x14ac:dyDescent="0.25">
      <c r="A639" s="162">
        <v>1985</v>
      </c>
      <c r="B639" s="3" t="s">
        <v>646</v>
      </c>
      <c r="C639" s="3" t="s">
        <v>154</v>
      </c>
      <c r="D639" s="3" t="s">
        <v>172</v>
      </c>
      <c r="E639" s="3" t="s">
        <v>160</v>
      </c>
    </row>
    <row r="640" spans="1:5" x14ac:dyDescent="0.25">
      <c r="A640" s="162">
        <v>2465</v>
      </c>
      <c r="B640" s="3" t="s">
        <v>647</v>
      </c>
      <c r="C640" s="3" t="s">
        <v>154</v>
      </c>
      <c r="D640" s="3" t="s">
        <v>170</v>
      </c>
      <c r="E640" s="3" t="s">
        <v>170</v>
      </c>
    </row>
    <row r="641" spans="1:5" x14ac:dyDescent="0.25">
      <c r="A641" s="162">
        <v>2132</v>
      </c>
      <c r="B641" s="3" t="s">
        <v>648</v>
      </c>
      <c r="C641" s="3" t="s">
        <v>154</v>
      </c>
      <c r="D641" s="3" t="s">
        <v>170</v>
      </c>
      <c r="E641" s="3" t="s">
        <v>170</v>
      </c>
    </row>
    <row r="642" spans="1:5" x14ac:dyDescent="0.25">
      <c r="A642" s="162">
        <v>1089</v>
      </c>
      <c r="B642" s="3" t="s">
        <v>649</v>
      </c>
      <c r="C642" s="3" t="s">
        <v>154</v>
      </c>
      <c r="D642" s="3" t="s">
        <v>168</v>
      </c>
      <c r="E642" s="3" t="s">
        <v>166</v>
      </c>
    </row>
    <row r="643" spans="1:5" x14ac:dyDescent="0.25">
      <c r="A643" s="162">
        <v>1090</v>
      </c>
      <c r="B643" s="3" t="s">
        <v>649</v>
      </c>
      <c r="C643" s="3" t="s">
        <v>154</v>
      </c>
      <c r="D643" s="3" t="s">
        <v>168</v>
      </c>
      <c r="E643" s="3" t="s">
        <v>166</v>
      </c>
    </row>
    <row r="644" spans="1:5" x14ac:dyDescent="0.25">
      <c r="A644" s="162">
        <v>1266</v>
      </c>
      <c r="B644" s="3" t="s">
        <v>650</v>
      </c>
      <c r="C644" s="3" t="s">
        <v>154</v>
      </c>
      <c r="D644" s="3" t="s">
        <v>165</v>
      </c>
      <c r="E644" s="3" t="s">
        <v>166</v>
      </c>
    </row>
    <row r="645" spans="1:5" x14ac:dyDescent="0.25">
      <c r="A645" s="162">
        <v>2575</v>
      </c>
      <c r="B645" s="3" t="s">
        <v>651</v>
      </c>
      <c r="C645" s="3" t="s">
        <v>154</v>
      </c>
      <c r="D645" s="3" t="s">
        <v>198</v>
      </c>
      <c r="E645" s="3" t="s">
        <v>198</v>
      </c>
    </row>
    <row r="646" spans="1:5" x14ac:dyDescent="0.25">
      <c r="A646" s="162">
        <v>1474</v>
      </c>
      <c r="B646" s="3" t="s">
        <v>652</v>
      </c>
      <c r="C646" s="3" t="s">
        <v>154</v>
      </c>
      <c r="D646" s="3" t="s">
        <v>179</v>
      </c>
      <c r="E646" s="3" t="s">
        <v>179</v>
      </c>
    </row>
    <row r="647" spans="1:5" x14ac:dyDescent="0.25">
      <c r="A647" s="162">
        <v>2576</v>
      </c>
      <c r="B647" s="3" t="s">
        <v>653</v>
      </c>
      <c r="C647" s="3" t="s">
        <v>154</v>
      </c>
      <c r="D647" s="3" t="s">
        <v>162</v>
      </c>
      <c r="E647" s="3" t="s">
        <v>163</v>
      </c>
    </row>
    <row r="648" spans="1:5" x14ac:dyDescent="0.25">
      <c r="A648" s="162">
        <v>1092</v>
      </c>
      <c r="B648" s="3" t="s">
        <v>654</v>
      </c>
      <c r="C648" s="3" t="s">
        <v>154</v>
      </c>
      <c r="D648" s="3" t="s">
        <v>168</v>
      </c>
      <c r="E648" s="3" t="s">
        <v>166</v>
      </c>
    </row>
    <row r="649" spans="1:5" x14ac:dyDescent="0.25">
      <c r="A649" s="162">
        <v>2673</v>
      </c>
      <c r="B649" s="3" t="s">
        <v>655</v>
      </c>
      <c r="C649" s="3" t="s">
        <v>154</v>
      </c>
      <c r="D649" s="3" t="s">
        <v>198</v>
      </c>
      <c r="E649" s="3" t="s">
        <v>198</v>
      </c>
    </row>
    <row r="650" spans="1:5" x14ac:dyDescent="0.25">
      <c r="A650" s="162">
        <v>1580</v>
      </c>
      <c r="B650" s="3" t="s">
        <v>656</v>
      </c>
      <c r="C650" s="3" t="s">
        <v>154</v>
      </c>
      <c r="D650" s="3" t="s">
        <v>179</v>
      </c>
      <c r="E650" s="3" t="s">
        <v>179</v>
      </c>
    </row>
    <row r="651" spans="1:5" x14ac:dyDescent="0.25">
      <c r="A651" s="162">
        <v>1581</v>
      </c>
      <c r="B651" s="3" t="s">
        <v>656</v>
      </c>
      <c r="C651" s="3" t="s">
        <v>154</v>
      </c>
      <c r="D651" s="3" t="s">
        <v>179</v>
      </c>
      <c r="E651" s="3" t="s">
        <v>179</v>
      </c>
    </row>
    <row r="652" spans="1:5" x14ac:dyDescent="0.25">
      <c r="A652" s="162">
        <v>1582</v>
      </c>
      <c r="B652" s="3" t="s">
        <v>656</v>
      </c>
      <c r="C652" s="3" t="s">
        <v>154</v>
      </c>
      <c r="D652" s="3" t="s">
        <v>179</v>
      </c>
      <c r="E652" s="3" t="s">
        <v>179</v>
      </c>
    </row>
    <row r="653" spans="1:5" x14ac:dyDescent="0.25">
      <c r="A653" s="162">
        <v>1085</v>
      </c>
      <c r="B653" s="3" t="s">
        <v>657</v>
      </c>
      <c r="C653" s="3" t="s">
        <v>154</v>
      </c>
      <c r="D653" s="3" t="s">
        <v>168</v>
      </c>
      <c r="E653" s="3" t="s">
        <v>166</v>
      </c>
    </row>
    <row r="654" spans="1:5" x14ac:dyDescent="0.25">
      <c r="A654" s="162">
        <v>1086</v>
      </c>
      <c r="B654" s="3" t="s">
        <v>657</v>
      </c>
      <c r="C654" s="3" t="s">
        <v>154</v>
      </c>
      <c r="D654" s="3" t="s">
        <v>168</v>
      </c>
      <c r="E654" s="3" t="s">
        <v>166</v>
      </c>
    </row>
    <row r="655" spans="1:5" x14ac:dyDescent="0.25">
      <c r="A655" s="162">
        <v>1886</v>
      </c>
      <c r="B655" s="3" t="s">
        <v>658</v>
      </c>
      <c r="C655" s="3" t="s">
        <v>154</v>
      </c>
      <c r="D655" s="3" t="s">
        <v>159</v>
      </c>
      <c r="E655" s="3" t="s">
        <v>160</v>
      </c>
    </row>
    <row r="656" spans="1:5" x14ac:dyDescent="0.25">
      <c r="A656" s="162">
        <v>1441</v>
      </c>
      <c r="B656" s="3" t="s">
        <v>659</v>
      </c>
      <c r="C656" s="3" t="s">
        <v>154</v>
      </c>
      <c r="D656" s="3" t="s">
        <v>179</v>
      </c>
      <c r="E656" s="3" t="s">
        <v>179</v>
      </c>
    </row>
    <row r="657" spans="1:5" x14ac:dyDescent="0.25">
      <c r="A657" s="162">
        <v>1473</v>
      </c>
      <c r="B657" s="3" t="s">
        <v>659</v>
      </c>
      <c r="C657" s="3" t="s">
        <v>154</v>
      </c>
      <c r="D657" s="3" t="s">
        <v>179</v>
      </c>
      <c r="E657" s="3" t="s">
        <v>179</v>
      </c>
    </row>
    <row r="658" spans="1:5" x14ac:dyDescent="0.25">
      <c r="A658" s="162">
        <v>2493</v>
      </c>
      <c r="B658" s="3" t="s">
        <v>660</v>
      </c>
      <c r="C658" s="3" t="s">
        <v>154</v>
      </c>
      <c r="D658" s="3" t="s">
        <v>170</v>
      </c>
      <c r="E658" s="3" t="s">
        <v>170</v>
      </c>
    </row>
    <row r="659" spans="1:5" x14ac:dyDescent="0.25">
      <c r="A659" s="162">
        <v>2790</v>
      </c>
      <c r="B659" s="3" t="s">
        <v>661</v>
      </c>
      <c r="C659" s="3" t="s">
        <v>154</v>
      </c>
      <c r="D659" s="3" t="s">
        <v>186</v>
      </c>
      <c r="E659" s="3" t="s">
        <v>163</v>
      </c>
    </row>
    <row r="660" spans="1:5" x14ac:dyDescent="0.25">
      <c r="A660" s="162">
        <v>2791</v>
      </c>
      <c r="B660" s="3" t="s">
        <v>662</v>
      </c>
      <c r="C660" s="3" t="s">
        <v>154</v>
      </c>
      <c r="D660" s="3" t="s">
        <v>186</v>
      </c>
      <c r="E660" s="3" t="s">
        <v>163</v>
      </c>
    </row>
    <row r="661" spans="1:5" x14ac:dyDescent="0.25">
      <c r="A661" s="162">
        <v>2090</v>
      </c>
      <c r="B661" s="3" t="s">
        <v>663</v>
      </c>
      <c r="C661" s="3" t="s">
        <v>154</v>
      </c>
      <c r="D661" s="3" t="s">
        <v>189</v>
      </c>
      <c r="E661" s="3" t="s">
        <v>183</v>
      </c>
    </row>
    <row r="662" spans="1:5" x14ac:dyDescent="0.25">
      <c r="A662" s="162">
        <v>2188</v>
      </c>
      <c r="B662" s="3" t="s">
        <v>664</v>
      </c>
      <c r="C662" s="3" t="s">
        <v>154</v>
      </c>
      <c r="D662" s="3" t="s">
        <v>157</v>
      </c>
      <c r="E662" s="3" t="s">
        <v>155</v>
      </c>
    </row>
    <row r="663" spans="1:5" x14ac:dyDescent="0.25">
      <c r="A663" s="162">
        <v>1093</v>
      </c>
      <c r="B663" s="3" t="s">
        <v>665</v>
      </c>
      <c r="C663" s="3" t="s">
        <v>154</v>
      </c>
      <c r="D663" s="3" t="s">
        <v>168</v>
      </c>
      <c r="E663" s="3" t="s">
        <v>166</v>
      </c>
    </row>
    <row r="664" spans="1:5" x14ac:dyDescent="0.25">
      <c r="A664" s="162">
        <v>1094</v>
      </c>
      <c r="B664" s="3" t="s">
        <v>666</v>
      </c>
      <c r="C664" s="3" t="s">
        <v>154</v>
      </c>
      <c r="D664" s="3" t="s">
        <v>168</v>
      </c>
      <c r="E664" s="3" t="s">
        <v>166</v>
      </c>
    </row>
    <row r="665" spans="1:5" x14ac:dyDescent="0.25">
      <c r="A665" s="162">
        <v>2381</v>
      </c>
      <c r="B665" s="3" t="s">
        <v>667</v>
      </c>
      <c r="C665" s="3" t="s">
        <v>154</v>
      </c>
      <c r="D665" s="3" t="s">
        <v>157</v>
      </c>
      <c r="E665" s="3" t="s">
        <v>155</v>
      </c>
    </row>
    <row r="666" spans="1:5" x14ac:dyDescent="0.25">
      <c r="A666" s="162">
        <v>1588</v>
      </c>
      <c r="B666" s="3" t="s">
        <v>668</v>
      </c>
      <c r="C666" s="3" t="s">
        <v>154</v>
      </c>
      <c r="D666" s="3" t="s">
        <v>179</v>
      </c>
      <c r="E666" s="3" t="s">
        <v>179</v>
      </c>
    </row>
    <row r="667" spans="1:5" x14ac:dyDescent="0.25">
      <c r="A667" s="162">
        <v>2382</v>
      </c>
      <c r="B667" s="3" t="s">
        <v>669</v>
      </c>
      <c r="C667" s="3" t="s">
        <v>154</v>
      </c>
      <c r="D667" s="3" t="s">
        <v>155</v>
      </c>
      <c r="E667" s="3" t="s">
        <v>155</v>
      </c>
    </row>
    <row r="668" spans="1:5" x14ac:dyDescent="0.25">
      <c r="A668" s="162">
        <v>1095</v>
      </c>
      <c r="B668" s="3" t="s">
        <v>670</v>
      </c>
      <c r="C668" s="3" t="s">
        <v>154</v>
      </c>
      <c r="D668" s="3" t="s">
        <v>168</v>
      </c>
      <c r="E668" s="3" t="s">
        <v>166</v>
      </c>
    </row>
    <row r="669" spans="1:5" x14ac:dyDescent="0.25">
      <c r="A669" s="162">
        <v>1096</v>
      </c>
      <c r="B669" s="3" t="s">
        <v>671</v>
      </c>
      <c r="C669" s="3" t="s">
        <v>154</v>
      </c>
      <c r="D669" s="3" t="s">
        <v>168</v>
      </c>
      <c r="E669" s="3" t="s">
        <v>166</v>
      </c>
    </row>
    <row r="670" spans="1:5" x14ac:dyDescent="0.25">
      <c r="A670" s="162">
        <v>1267</v>
      </c>
      <c r="B670" s="3" t="s">
        <v>672</v>
      </c>
      <c r="C670" s="3" t="s">
        <v>154</v>
      </c>
      <c r="D670" s="3" t="s">
        <v>165</v>
      </c>
      <c r="E670" s="3" t="s">
        <v>166</v>
      </c>
    </row>
    <row r="671" spans="1:5" x14ac:dyDescent="0.25">
      <c r="A671" s="162">
        <v>1887</v>
      </c>
      <c r="B671" s="3" t="s">
        <v>673</v>
      </c>
      <c r="C671" s="3" t="s">
        <v>154</v>
      </c>
      <c r="D671" s="3" t="s">
        <v>159</v>
      </c>
      <c r="E671" s="3" t="s">
        <v>160</v>
      </c>
    </row>
    <row r="672" spans="1:5" x14ac:dyDescent="0.25">
      <c r="A672" s="162">
        <v>1475</v>
      </c>
      <c r="B672" s="3" t="s">
        <v>674</v>
      </c>
      <c r="C672" s="3" t="s">
        <v>154</v>
      </c>
      <c r="D672" s="3" t="s">
        <v>179</v>
      </c>
      <c r="E672" s="3" t="s">
        <v>179</v>
      </c>
    </row>
    <row r="673" spans="1:5" x14ac:dyDescent="0.25">
      <c r="A673" s="162">
        <v>1477</v>
      </c>
      <c r="B673" s="3" t="s">
        <v>675</v>
      </c>
      <c r="C673" s="3" t="s">
        <v>154</v>
      </c>
      <c r="D673" s="3" t="s">
        <v>179</v>
      </c>
      <c r="E673" s="3" t="s">
        <v>179</v>
      </c>
    </row>
    <row r="674" spans="1:5" x14ac:dyDescent="0.25">
      <c r="A674" s="162">
        <v>1890</v>
      </c>
      <c r="B674" s="3" t="s">
        <v>676</v>
      </c>
      <c r="C674" s="3" t="s">
        <v>154</v>
      </c>
      <c r="D674" s="3" t="s">
        <v>159</v>
      </c>
      <c r="E674" s="3" t="s">
        <v>160</v>
      </c>
    </row>
    <row r="675" spans="1:5" x14ac:dyDescent="0.25">
      <c r="A675" s="162">
        <v>1270</v>
      </c>
      <c r="B675" s="3" t="s">
        <v>677</v>
      </c>
      <c r="C675" s="3" t="s">
        <v>154</v>
      </c>
      <c r="D675" s="3" t="s">
        <v>165</v>
      </c>
      <c r="E675" s="3" t="s">
        <v>166</v>
      </c>
    </row>
    <row r="676" spans="1:5" x14ac:dyDescent="0.25">
      <c r="A676" s="162">
        <v>2152</v>
      </c>
      <c r="B676" s="3" t="s">
        <v>678</v>
      </c>
      <c r="C676" s="3" t="s">
        <v>154</v>
      </c>
      <c r="D676" s="3" t="s">
        <v>170</v>
      </c>
      <c r="E676" s="3" t="s">
        <v>170</v>
      </c>
    </row>
    <row r="677" spans="1:5" x14ac:dyDescent="0.25">
      <c r="A677" s="162">
        <v>1801</v>
      </c>
      <c r="B677" s="3" t="s">
        <v>679</v>
      </c>
      <c r="C677" s="3" t="s">
        <v>154</v>
      </c>
      <c r="D677" s="3" t="s">
        <v>159</v>
      </c>
      <c r="E677" s="3" t="s">
        <v>160</v>
      </c>
    </row>
    <row r="678" spans="1:5" x14ac:dyDescent="0.25">
      <c r="A678" s="162">
        <v>1806</v>
      </c>
      <c r="B678" s="3" t="s">
        <v>679</v>
      </c>
      <c r="C678" s="3" t="s">
        <v>154</v>
      </c>
      <c r="D678" s="3" t="s">
        <v>159</v>
      </c>
      <c r="E678" s="3" t="s">
        <v>160</v>
      </c>
    </row>
    <row r="679" spans="1:5" x14ac:dyDescent="0.25">
      <c r="A679" s="162">
        <v>1807</v>
      </c>
      <c r="B679" s="3" t="s">
        <v>679</v>
      </c>
      <c r="C679" s="3" t="s">
        <v>154</v>
      </c>
      <c r="D679" s="3" t="s">
        <v>159</v>
      </c>
      <c r="E679" s="3" t="s">
        <v>160</v>
      </c>
    </row>
    <row r="680" spans="1:5" x14ac:dyDescent="0.25">
      <c r="A680" s="162">
        <v>1808</v>
      </c>
      <c r="B680" s="3" t="s">
        <v>679</v>
      </c>
      <c r="C680" s="3" t="s">
        <v>154</v>
      </c>
      <c r="D680" s="3" t="s">
        <v>159</v>
      </c>
      <c r="E680" s="3" t="s">
        <v>160</v>
      </c>
    </row>
    <row r="681" spans="1:5" x14ac:dyDescent="0.25">
      <c r="A681" s="162">
        <v>1813</v>
      </c>
      <c r="B681" s="3" t="s">
        <v>679</v>
      </c>
      <c r="C681" s="3" t="s">
        <v>154</v>
      </c>
      <c r="D681" s="3" t="s">
        <v>159</v>
      </c>
      <c r="E681" s="3" t="s">
        <v>160</v>
      </c>
    </row>
    <row r="682" spans="1:5" x14ac:dyDescent="0.25">
      <c r="A682" s="162">
        <v>1815</v>
      </c>
      <c r="B682" s="3" t="s">
        <v>679</v>
      </c>
      <c r="C682" s="3" t="s">
        <v>154</v>
      </c>
      <c r="D682" s="3" t="s">
        <v>159</v>
      </c>
      <c r="E682" s="3" t="s">
        <v>160</v>
      </c>
    </row>
    <row r="683" spans="1:5" x14ac:dyDescent="0.25">
      <c r="A683" s="162">
        <v>1888</v>
      </c>
      <c r="B683" s="3" t="s">
        <v>679</v>
      </c>
      <c r="C683" s="3" t="s">
        <v>154</v>
      </c>
      <c r="D683" s="3" t="s">
        <v>159</v>
      </c>
      <c r="E683" s="3" t="s">
        <v>160</v>
      </c>
    </row>
    <row r="684" spans="1:5" x14ac:dyDescent="0.25">
      <c r="A684" s="162">
        <v>2543</v>
      </c>
      <c r="B684" s="3" t="s">
        <v>680</v>
      </c>
      <c r="C684" s="3" t="s">
        <v>154</v>
      </c>
      <c r="D684" s="3" t="s">
        <v>162</v>
      </c>
      <c r="E684" s="3" t="s">
        <v>163</v>
      </c>
    </row>
    <row r="685" spans="1:5" x14ac:dyDescent="0.25">
      <c r="A685" s="162">
        <v>1784</v>
      </c>
      <c r="B685" s="3" t="s">
        <v>681</v>
      </c>
      <c r="C685" s="3" t="s">
        <v>154</v>
      </c>
      <c r="D685" s="3" t="s">
        <v>183</v>
      </c>
      <c r="E685" s="3" t="s">
        <v>183</v>
      </c>
    </row>
    <row r="686" spans="1:5" x14ac:dyDescent="0.25">
      <c r="A686" s="162">
        <v>1601</v>
      </c>
      <c r="B686" s="3" t="s">
        <v>682</v>
      </c>
      <c r="C686" s="3" t="s">
        <v>154</v>
      </c>
      <c r="D686" s="3" t="s">
        <v>179</v>
      </c>
      <c r="E686" s="3" t="s">
        <v>179</v>
      </c>
    </row>
    <row r="687" spans="1:5" x14ac:dyDescent="0.25">
      <c r="A687" s="162">
        <v>1602</v>
      </c>
      <c r="B687" s="3" t="s">
        <v>682</v>
      </c>
      <c r="C687" s="3" t="s">
        <v>154</v>
      </c>
      <c r="D687" s="3" t="s">
        <v>179</v>
      </c>
      <c r="E687" s="3" t="s">
        <v>179</v>
      </c>
    </row>
    <row r="688" spans="1:5" x14ac:dyDescent="0.25">
      <c r="A688" s="162">
        <v>1603</v>
      </c>
      <c r="B688" s="3" t="s">
        <v>682</v>
      </c>
      <c r="C688" s="3" t="s">
        <v>154</v>
      </c>
      <c r="D688" s="3" t="s">
        <v>179</v>
      </c>
      <c r="E688" s="3" t="s">
        <v>179</v>
      </c>
    </row>
    <row r="689" spans="1:5" x14ac:dyDescent="0.25">
      <c r="A689" s="162">
        <v>1604</v>
      </c>
      <c r="B689" s="3" t="s">
        <v>682</v>
      </c>
      <c r="C689" s="3" t="s">
        <v>154</v>
      </c>
      <c r="D689" s="3" t="s">
        <v>179</v>
      </c>
      <c r="E689" s="3" t="s">
        <v>179</v>
      </c>
    </row>
    <row r="690" spans="1:5" x14ac:dyDescent="0.25">
      <c r="A690" s="162">
        <v>1605</v>
      </c>
      <c r="B690" s="3" t="s">
        <v>682</v>
      </c>
      <c r="C690" s="3" t="s">
        <v>154</v>
      </c>
      <c r="D690" s="3" t="s">
        <v>179</v>
      </c>
      <c r="E690" s="3" t="s">
        <v>179</v>
      </c>
    </row>
    <row r="691" spans="1:5" x14ac:dyDescent="0.25">
      <c r="A691" s="162">
        <v>1606</v>
      </c>
      <c r="B691" s="3" t="s">
        <v>682</v>
      </c>
      <c r="C691" s="3" t="s">
        <v>154</v>
      </c>
      <c r="D691" s="3" t="s">
        <v>179</v>
      </c>
      <c r="E691" s="3" t="s">
        <v>179</v>
      </c>
    </row>
    <row r="692" spans="1:5" x14ac:dyDescent="0.25">
      <c r="A692" s="162">
        <v>1607</v>
      </c>
      <c r="B692" s="3" t="s">
        <v>682</v>
      </c>
      <c r="C692" s="3" t="s">
        <v>154</v>
      </c>
      <c r="D692" s="3" t="s">
        <v>179</v>
      </c>
      <c r="E692" s="3" t="s">
        <v>179</v>
      </c>
    </row>
    <row r="693" spans="1:5" x14ac:dyDescent="0.25">
      <c r="A693" s="162">
        <v>1608</v>
      </c>
      <c r="B693" s="3" t="s">
        <v>682</v>
      </c>
      <c r="C693" s="3" t="s">
        <v>154</v>
      </c>
      <c r="D693" s="3" t="s">
        <v>179</v>
      </c>
      <c r="E693" s="3" t="s">
        <v>179</v>
      </c>
    </row>
    <row r="694" spans="1:5" x14ac:dyDescent="0.25">
      <c r="A694" s="162">
        <v>1609</v>
      </c>
      <c r="B694" s="3" t="s">
        <v>682</v>
      </c>
      <c r="C694" s="3" t="s">
        <v>154</v>
      </c>
      <c r="D694" s="3" t="s">
        <v>179</v>
      </c>
      <c r="E694" s="3" t="s">
        <v>179</v>
      </c>
    </row>
    <row r="695" spans="1:5" x14ac:dyDescent="0.25">
      <c r="A695" s="162">
        <v>1610</v>
      </c>
      <c r="B695" s="3" t="s">
        <v>682</v>
      </c>
      <c r="C695" s="3" t="s">
        <v>154</v>
      </c>
      <c r="D695" s="3" t="s">
        <v>179</v>
      </c>
      <c r="E695" s="3" t="s">
        <v>179</v>
      </c>
    </row>
    <row r="696" spans="1:5" x14ac:dyDescent="0.25">
      <c r="A696" s="162">
        <v>1613</v>
      </c>
      <c r="B696" s="3" t="s">
        <v>682</v>
      </c>
      <c r="C696" s="3" t="s">
        <v>154</v>
      </c>
      <c r="D696" s="3" t="s">
        <v>179</v>
      </c>
      <c r="E696" s="3" t="s">
        <v>179</v>
      </c>
    </row>
    <row r="697" spans="1:5" x14ac:dyDescent="0.25">
      <c r="A697" s="162">
        <v>1614</v>
      </c>
      <c r="B697" s="3" t="s">
        <v>682</v>
      </c>
      <c r="C697" s="3" t="s">
        <v>154</v>
      </c>
      <c r="D697" s="3" t="s">
        <v>179</v>
      </c>
      <c r="E697" s="3" t="s">
        <v>179</v>
      </c>
    </row>
    <row r="698" spans="1:5" x14ac:dyDescent="0.25">
      <c r="A698" s="162">
        <v>1615</v>
      </c>
      <c r="B698" s="3" t="s">
        <v>682</v>
      </c>
      <c r="C698" s="3" t="s">
        <v>154</v>
      </c>
      <c r="D698" s="3" t="s">
        <v>179</v>
      </c>
      <c r="E698" s="3" t="s">
        <v>179</v>
      </c>
    </row>
    <row r="699" spans="1:5" x14ac:dyDescent="0.25">
      <c r="A699" s="162">
        <v>1653</v>
      </c>
      <c r="B699" s="3" t="s">
        <v>682</v>
      </c>
      <c r="C699" s="3" t="s">
        <v>154</v>
      </c>
      <c r="D699" s="3" t="s">
        <v>179</v>
      </c>
      <c r="E699" s="3" t="s">
        <v>179</v>
      </c>
    </row>
    <row r="700" spans="1:5" x14ac:dyDescent="0.25">
      <c r="A700" s="162">
        <v>1654</v>
      </c>
      <c r="B700" s="3" t="s">
        <v>682</v>
      </c>
      <c r="C700" s="3" t="s">
        <v>154</v>
      </c>
      <c r="D700" s="3" t="s">
        <v>179</v>
      </c>
      <c r="E700" s="3" t="s">
        <v>179</v>
      </c>
    </row>
    <row r="701" spans="1:5" x14ac:dyDescent="0.25">
      <c r="A701" s="162">
        <v>1655</v>
      </c>
      <c r="B701" s="3" t="s">
        <v>682</v>
      </c>
      <c r="C701" s="3" t="s">
        <v>154</v>
      </c>
      <c r="D701" s="3" t="s">
        <v>179</v>
      </c>
      <c r="E701" s="3" t="s">
        <v>179</v>
      </c>
    </row>
    <row r="702" spans="1:5" x14ac:dyDescent="0.25">
      <c r="A702" s="162">
        <v>1097</v>
      </c>
      <c r="B702" s="3" t="s">
        <v>683</v>
      </c>
      <c r="C702" s="3" t="s">
        <v>154</v>
      </c>
      <c r="D702" s="3" t="s">
        <v>168</v>
      </c>
      <c r="E702" s="3" t="s">
        <v>166</v>
      </c>
    </row>
    <row r="703" spans="1:5" x14ac:dyDescent="0.25">
      <c r="A703" s="162">
        <v>1098</v>
      </c>
      <c r="B703" s="3" t="s">
        <v>684</v>
      </c>
      <c r="C703" s="3" t="s">
        <v>154</v>
      </c>
      <c r="D703" s="3" t="s">
        <v>168</v>
      </c>
      <c r="E703" s="3" t="s">
        <v>166</v>
      </c>
    </row>
    <row r="704" spans="1:5" x14ac:dyDescent="0.25">
      <c r="A704" s="162">
        <v>2093</v>
      </c>
      <c r="B704" s="3" t="s">
        <v>685</v>
      </c>
      <c r="C704" s="3" t="s">
        <v>154</v>
      </c>
      <c r="D704" s="3" t="s">
        <v>189</v>
      </c>
      <c r="E704" s="3" t="s">
        <v>183</v>
      </c>
    </row>
    <row r="705" spans="1:5" x14ac:dyDescent="0.25">
      <c r="A705" s="162">
        <v>2675</v>
      </c>
      <c r="B705" s="3" t="s">
        <v>686</v>
      </c>
      <c r="C705" s="3" t="s">
        <v>154</v>
      </c>
      <c r="D705" s="3" t="s">
        <v>198</v>
      </c>
      <c r="E705" s="3" t="s">
        <v>198</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H33"/>
  <sheetViews>
    <sheetView zoomScaleNormal="100" workbookViewId="0">
      <pane xSplit="3" ySplit="4" topLeftCell="D15" activePane="bottomRight" state="frozen"/>
      <selection pane="topRight" activeCell="D1" sqref="D1"/>
      <selection pane="bottomLeft" activeCell="A7" sqref="A7"/>
      <selection pane="bottomRight"/>
    </sheetView>
  </sheetViews>
  <sheetFormatPr defaultColWidth="9.44140625" defaultRowHeight="13.8" x14ac:dyDescent="0.25"/>
  <cols>
    <col min="1" max="1" width="53.5546875" style="3" customWidth="1"/>
    <col min="2" max="2" width="6.21875" style="3" bestFit="1" customWidth="1"/>
    <col min="3" max="3" width="20.33203125" style="3" bestFit="1" customWidth="1"/>
    <col min="4" max="4" width="29.5546875" style="3" customWidth="1"/>
    <col min="5" max="5" width="26.21875" style="3" bestFit="1" customWidth="1"/>
    <col min="6" max="6" width="35.5546875" style="3" customWidth="1"/>
    <col min="7" max="8" width="10.5546875" style="3" customWidth="1"/>
    <col min="9" max="16384" width="9.44140625" style="3"/>
  </cols>
  <sheetData>
    <row r="1" spans="1:8" x14ac:dyDescent="0.25">
      <c r="A1" s="15" t="s">
        <v>125</v>
      </c>
      <c r="B1" s="4"/>
    </row>
    <row r="2" spans="1:8" x14ac:dyDescent="0.25">
      <c r="A2" s="15" t="s">
        <v>126</v>
      </c>
      <c r="B2" s="4"/>
    </row>
    <row r="4" spans="1:8" s="60" customFormat="1" x14ac:dyDescent="0.3">
      <c r="A4" s="58" t="s">
        <v>84</v>
      </c>
      <c r="B4" s="169" t="s">
        <v>127</v>
      </c>
      <c r="C4" s="170" t="s">
        <v>128</v>
      </c>
      <c r="D4" s="170" t="s">
        <v>86</v>
      </c>
      <c r="E4" s="170" t="s">
        <v>9</v>
      </c>
      <c r="F4" s="170" t="s">
        <v>129</v>
      </c>
      <c r="G4" s="170" t="s">
        <v>89</v>
      </c>
      <c r="H4" s="170" t="s">
        <v>90</v>
      </c>
    </row>
    <row r="5" spans="1:8" x14ac:dyDescent="0.25">
      <c r="A5" s="59" t="s">
        <v>1694</v>
      </c>
      <c r="B5" s="3">
        <v>454</v>
      </c>
      <c r="C5" s="3" t="s">
        <v>1565</v>
      </c>
      <c r="D5" s="3" t="s">
        <v>1654</v>
      </c>
      <c r="E5" s="3" t="s">
        <v>179</v>
      </c>
      <c r="F5" s="3" t="s">
        <v>1695</v>
      </c>
      <c r="G5" s="3" t="s">
        <v>1630</v>
      </c>
      <c r="H5" s="3" t="s">
        <v>2732</v>
      </c>
    </row>
    <row r="6" spans="1:8" x14ac:dyDescent="0.25">
      <c r="A6" s="59" t="s">
        <v>1696</v>
      </c>
      <c r="B6" s="3">
        <v>442</v>
      </c>
      <c r="C6" s="3" t="s">
        <v>1697</v>
      </c>
      <c r="D6" s="3" t="s">
        <v>1561</v>
      </c>
      <c r="E6" s="3" t="s">
        <v>170</v>
      </c>
      <c r="F6" s="3" t="s">
        <v>1698</v>
      </c>
      <c r="G6" s="3" t="s">
        <v>1630</v>
      </c>
      <c r="H6" s="3" t="s">
        <v>2734</v>
      </c>
    </row>
    <row r="7" spans="1:8" x14ac:dyDescent="0.25">
      <c r="A7" s="59" t="s">
        <v>1699</v>
      </c>
      <c r="B7" s="3">
        <v>436</v>
      </c>
      <c r="C7" s="3" t="s">
        <v>1697</v>
      </c>
      <c r="D7" s="3" t="s">
        <v>1700</v>
      </c>
      <c r="E7" s="3" t="s">
        <v>189</v>
      </c>
      <c r="F7" s="3" t="s">
        <v>1698</v>
      </c>
      <c r="G7" s="3" t="s">
        <v>1630</v>
      </c>
      <c r="H7" s="3" t="s">
        <v>2734</v>
      </c>
    </row>
    <row r="8" spans="1:8" x14ac:dyDescent="0.25">
      <c r="A8" s="59" t="s">
        <v>1701</v>
      </c>
      <c r="B8" s="3">
        <v>438</v>
      </c>
      <c r="C8" s="3" t="s">
        <v>1697</v>
      </c>
      <c r="D8" s="3" t="s">
        <v>1702</v>
      </c>
      <c r="E8" s="3" t="s">
        <v>170</v>
      </c>
      <c r="F8" s="3" t="s">
        <v>1698</v>
      </c>
      <c r="G8" s="3" t="s">
        <v>1630</v>
      </c>
      <c r="H8" s="3" t="s">
        <v>2734</v>
      </c>
    </row>
    <row r="9" spans="1:8" x14ac:dyDescent="0.25">
      <c r="A9" s="59" t="s">
        <v>1703</v>
      </c>
      <c r="B9" s="3">
        <v>443</v>
      </c>
      <c r="C9" s="3" t="s">
        <v>1697</v>
      </c>
      <c r="D9" s="3" t="s">
        <v>1702</v>
      </c>
      <c r="E9" s="3" t="s">
        <v>170</v>
      </c>
      <c r="F9" s="3" t="s">
        <v>2719</v>
      </c>
      <c r="G9" s="3" t="s">
        <v>1630</v>
      </c>
      <c r="H9" s="3" t="s">
        <v>2734</v>
      </c>
    </row>
    <row r="10" spans="1:8" x14ac:dyDescent="0.25">
      <c r="A10" s="59" t="s">
        <v>1707</v>
      </c>
      <c r="B10" s="3">
        <v>452</v>
      </c>
      <c r="C10" s="3" t="s">
        <v>1708</v>
      </c>
      <c r="D10" s="3" t="s">
        <v>1709</v>
      </c>
      <c r="E10" s="3" t="s">
        <v>157</v>
      </c>
      <c r="F10" s="3" t="s">
        <v>1710</v>
      </c>
      <c r="G10" s="3" t="s">
        <v>1630</v>
      </c>
      <c r="H10" s="3" t="s">
        <v>2733</v>
      </c>
    </row>
    <row r="11" spans="1:8" x14ac:dyDescent="0.25">
      <c r="A11" s="59" t="s">
        <v>1711</v>
      </c>
      <c r="B11" s="3">
        <v>451</v>
      </c>
      <c r="C11" s="3" t="s">
        <v>1708</v>
      </c>
      <c r="D11" s="3" t="s">
        <v>1712</v>
      </c>
      <c r="E11" s="3" t="s">
        <v>159</v>
      </c>
      <c r="F11" s="3" t="s">
        <v>1710</v>
      </c>
      <c r="G11" s="3" t="s">
        <v>1630</v>
      </c>
      <c r="H11" s="3" t="s">
        <v>2734</v>
      </c>
    </row>
    <row r="12" spans="1:8" x14ac:dyDescent="0.25">
      <c r="A12" s="59" t="s">
        <v>1713</v>
      </c>
      <c r="B12" s="3">
        <v>453</v>
      </c>
      <c r="C12" s="3" t="s">
        <v>1708</v>
      </c>
      <c r="D12" s="3" t="s">
        <v>1714</v>
      </c>
      <c r="E12" s="3" t="s">
        <v>168</v>
      </c>
      <c r="F12" s="3" t="s">
        <v>1710</v>
      </c>
      <c r="G12" s="3" t="s">
        <v>1630</v>
      </c>
      <c r="H12" s="3" t="s">
        <v>2734</v>
      </c>
    </row>
    <row r="13" spans="1:8" x14ac:dyDescent="0.25">
      <c r="A13" s="59" t="s">
        <v>1715</v>
      </c>
      <c r="B13" s="3">
        <v>447</v>
      </c>
      <c r="C13" s="3" t="s">
        <v>1708</v>
      </c>
      <c r="D13" s="3" t="s">
        <v>1654</v>
      </c>
      <c r="E13" s="3" t="s">
        <v>179</v>
      </c>
      <c r="F13" s="3" t="s">
        <v>1710</v>
      </c>
      <c r="G13" s="3" t="s">
        <v>1630</v>
      </c>
      <c r="H13" s="3" t="s">
        <v>2732</v>
      </c>
    </row>
    <row r="14" spans="1:8" x14ac:dyDescent="0.25">
      <c r="A14" s="59" t="s">
        <v>1716</v>
      </c>
      <c r="B14" s="3">
        <v>407</v>
      </c>
      <c r="C14" s="3" t="s">
        <v>1565</v>
      </c>
      <c r="D14" s="3" t="s">
        <v>1679</v>
      </c>
      <c r="E14" s="3" t="s">
        <v>170</v>
      </c>
      <c r="F14" s="3" t="s">
        <v>1716</v>
      </c>
      <c r="G14" s="3" t="s">
        <v>1527</v>
      </c>
      <c r="H14" s="3" t="s">
        <v>2732</v>
      </c>
    </row>
    <row r="15" spans="1:8" x14ac:dyDescent="0.25">
      <c r="A15" s="59" t="s">
        <v>1717</v>
      </c>
      <c r="B15" s="3">
        <v>10665</v>
      </c>
      <c r="C15" s="3" t="s">
        <v>1697</v>
      </c>
      <c r="D15" s="3" t="s">
        <v>1719</v>
      </c>
      <c r="E15" s="3" t="s">
        <v>175</v>
      </c>
      <c r="F15" s="3" t="s">
        <v>1720</v>
      </c>
      <c r="G15" s="3" t="s">
        <v>1630</v>
      </c>
      <c r="H15" s="3" t="s">
        <v>2734</v>
      </c>
    </row>
    <row r="16" spans="1:8" x14ac:dyDescent="0.25">
      <c r="A16" s="59" t="s">
        <v>1721</v>
      </c>
      <c r="B16" s="3">
        <v>416</v>
      </c>
      <c r="C16" s="3" t="s">
        <v>1565</v>
      </c>
      <c r="D16" s="3" t="s">
        <v>1561</v>
      </c>
      <c r="E16" s="3" t="s">
        <v>170</v>
      </c>
      <c r="F16" s="3" t="s">
        <v>1722</v>
      </c>
      <c r="G16" s="3" t="s">
        <v>1527</v>
      </c>
      <c r="H16" s="3" t="s">
        <v>2732</v>
      </c>
    </row>
    <row r="17" spans="1:8" x14ac:dyDescent="0.25">
      <c r="A17" s="59" t="s">
        <v>1723</v>
      </c>
      <c r="B17" s="3">
        <v>16580</v>
      </c>
      <c r="C17" s="3" t="s">
        <v>1697</v>
      </c>
      <c r="D17" s="3" t="s">
        <v>1654</v>
      </c>
      <c r="E17" s="3" t="s">
        <v>1725</v>
      </c>
      <c r="F17" s="3" t="s">
        <v>1726</v>
      </c>
      <c r="G17" s="3" t="s">
        <v>1630</v>
      </c>
      <c r="H17" s="3" t="s">
        <v>2734</v>
      </c>
    </row>
    <row r="18" spans="1:8" x14ac:dyDescent="0.25">
      <c r="A18" s="59" t="s">
        <v>1728</v>
      </c>
      <c r="B18" s="3">
        <v>445</v>
      </c>
      <c r="C18" s="3" t="s">
        <v>1697</v>
      </c>
      <c r="D18" s="3" t="s">
        <v>1729</v>
      </c>
      <c r="E18" s="3" t="s">
        <v>170</v>
      </c>
      <c r="F18" s="3" t="s">
        <v>1573</v>
      </c>
      <c r="G18" s="3" t="s">
        <v>1527</v>
      </c>
      <c r="H18" s="3" t="s">
        <v>2732</v>
      </c>
    </row>
    <row r="19" spans="1:8" x14ac:dyDescent="0.25">
      <c r="A19" s="59" t="s">
        <v>1730</v>
      </c>
      <c r="B19" s="3">
        <v>20195</v>
      </c>
      <c r="C19" s="3" t="s">
        <v>1697</v>
      </c>
      <c r="D19" s="3" t="s">
        <v>1603</v>
      </c>
      <c r="E19" s="3" t="s">
        <v>168</v>
      </c>
      <c r="F19" s="3" t="s">
        <v>1732</v>
      </c>
      <c r="G19" s="3" t="s">
        <v>1630</v>
      </c>
      <c r="H19" s="3" t="s">
        <v>2734</v>
      </c>
    </row>
    <row r="20" spans="1:8" x14ac:dyDescent="0.25">
      <c r="A20" s="59" t="s">
        <v>1734</v>
      </c>
      <c r="B20" s="3">
        <v>410</v>
      </c>
      <c r="C20" s="3" t="s">
        <v>1735</v>
      </c>
      <c r="D20" s="3" t="s">
        <v>1736</v>
      </c>
      <c r="E20" s="3" t="s">
        <v>155</v>
      </c>
      <c r="F20" s="3" t="s">
        <v>1737</v>
      </c>
      <c r="G20" s="3" t="s">
        <v>1630</v>
      </c>
      <c r="H20" s="3" t="s">
        <v>2734</v>
      </c>
    </row>
    <row r="21" spans="1:8" x14ac:dyDescent="0.25">
      <c r="A21" s="59" t="s">
        <v>1738</v>
      </c>
      <c r="B21" s="3">
        <v>414</v>
      </c>
      <c r="C21" s="3" t="s">
        <v>1735</v>
      </c>
      <c r="D21" s="3" t="s">
        <v>1739</v>
      </c>
      <c r="E21" s="3" t="s">
        <v>1740</v>
      </c>
      <c r="F21" s="3" t="s">
        <v>1741</v>
      </c>
      <c r="G21" s="3" t="s">
        <v>1630</v>
      </c>
      <c r="H21" s="3" t="s">
        <v>2733</v>
      </c>
    </row>
    <row r="22" spans="1:8" x14ac:dyDescent="0.25">
      <c r="A22" s="59" t="s">
        <v>1745</v>
      </c>
      <c r="B22" s="3">
        <v>13125</v>
      </c>
      <c r="C22" s="3" t="s">
        <v>1697</v>
      </c>
      <c r="D22" s="3" t="s">
        <v>1747</v>
      </c>
      <c r="E22" s="3" t="s">
        <v>162</v>
      </c>
      <c r="F22" s="3" t="s">
        <v>1720</v>
      </c>
      <c r="G22" s="3" t="s">
        <v>1630</v>
      </c>
      <c r="H22" s="3" t="s">
        <v>2734</v>
      </c>
    </row>
    <row r="23" spans="1:8" x14ac:dyDescent="0.25">
      <c r="A23" s="59" t="s">
        <v>1748</v>
      </c>
      <c r="B23" s="3">
        <v>405</v>
      </c>
      <c r="C23" s="3" t="s">
        <v>1735</v>
      </c>
      <c r="D23" s="3" t="s">
        <v>1639</v>
      </c>
      <c r="E23" s="3" t="s">
        <v>170</v>
      </c>
      <c r="F23" s="3" t="s">
        <v>1573</v>
      </c>
      <c r="G23" s="3" t="s">
        <v>1527</v>
      </c>
      <c r="H23" s="3" t="s">
        <v>2732</v>
      </c>
    </row>
    <row r="24" spans="1:8" x14ac:dyDescent="0.25">
      <c r="A24" s="59" t="s">
        <v>1749</v>
      </c>
      <c r="B24" s="3">
        <v>450</v>
      </c>
      <c r="C24" s="3" t="s">
        <v>1708</v>
      </c>
      <c r="D24" s="3" t="s">
        <v>1750</v>
      </c>
      <c r="E24" s="3" t="s">
        <v>170</v>
      </c>
      <c r="F24" s="3" t="s">
        <v>1573</v>
      </c>
      <c r="G24" s="3" t="s">
        <v>1527</v>
      </c>
      <c r="H24" s="3" t="s">
        <v>2732</v>
      </c>
    </row>
    <row r="25" spans="1:8" x14ac:dyDescent="0.25">
      <c r="A25" s="59" t="s">
        <v>1751</v>
      </c>
      <c r="B25" s="3">
        <v>1471</v>
      </c>
      <c r="C25" s="3" t="s">
        <v>1708</v>
      </c>
      <c r="D25" s="3" t="s">
        <v>1753</v>
      </c>
      <c r="E25" s="3" t="s">
        <v>198</v>
      </c>
      <c r="F25" s="3" t="s">
        <v>1573</v>
      </c>
      <c r="G25" s="3" t="s">
        <v>1527</v>
      </c>
      <c r="H25" s="3" t="s">
        <v>2732</v>
      </c>
    </row>
    <row r="26" spans="1:8" x14ac:dyDescent="0.25">
      <c r="A26" s="59" t="s">
        <v>1754</v>
      </c>
      <c r="B26" s="3">
        <v>13237</v>
      </c>
      <c r="C26" s="3" t="s">
        <v>1697</v>
      </c>
      <c r="D26" s="3" t="s">
        <v>1756</v>
      </c>
      <c r="E26" s="3" t="s">
        <v>179</v>
      </c>
      <c r="F26" s="3" t="s">
        <v>1732</v>
      </c>
      <c r="G26" s="3" t="s">
        <v>1630</v>
      </c>
      <c r="H26" s="3" t="s">
        <v>2734</v>
      </c>
    </row>
    <row r="27" spans="1:8" x14ac:dyDescent="0.25">
      <c r="A27" s="59" t="s">
        <v>1759</v>
      </c>
      <c r="B27" s="3">
        <v>6749</v>
      </c>
      <c r="C27" s="3" t="s">
        <v>1708</v>
      </c>
      <c r="D27" s="3" t="s">
        <v>1743</v>
      </c>
      <c r="E27" s="3" t="s">
        <v>162</v>
      </c>
      <c r="F27" s="3" t="s">
        <v>1760</v>
      </c>
      <c r="G27" s="3" t="s">
        <v>1630</v>
      </c>
      <c r="H27" s="3" t="s">
        <v>2734</v>
      </c>
    </row>
    <row r="28" spans="1:8" x14ac:dyDescent="0.25">
      <c r="A28" s="59" t="s">
        <v>1761</v>
      </c>
      <c r="B28" s="3">
        <v>408</v>
      </c>
      <c r="C28" s="3" t="s">
        <v>1735</v>
      </c>
      <c r="D28" s="3" t="s">
        <v>1539</v>
      </c>
      <c r="E28" s="3" t="s">
        <v>168</v>
      </c>
      <c r="F28" s="3" t="s">
        <v>1760</v>
      </c>
      <c r="G28" s="3" t="s">
        <v>1630</v>
      </c>
      <c r="H28" s="3" t="s">
        <v>3035</v>
      </c>
    </row>
    <row r="29" spans="1:8" x14ac:dyDescent="0.25">
      <c r="A29" s="59" t="s">
        <v>1762</v>
      </c>
      <c r="B29" s="3">
        <v>8880</v>
      </c>
      <c r="C29" s="3" t="s">
        <v>1697</v>
      </c>
      <c r="D29" s="3" t="s">
        <v>1763</v>
      </c>
      <c r="E29" s="3" t="s">
        <v>170</v>
      </c>
      <c r="F29" s="3" t="s">
        <v>1764</v>
      </c>
      <c r="G29" s="3" t="s">
        <v>1630</v>
      </c>
      <c r="H29" s="3" t="s">
        <v>2734</v>
      </c>
    </row>
    <row r="30" spans="1:8" x14ac:dyDescent="0.25">
      <c r="A30" s="59" t="s">
        <v>1765</v>
      </c>
      <c r="B30" s="3">
        <v>14491</v>
      </c>
      <c r="C30" s="3" t="s">
        <v>1697</v>
      </c>
      <c r="D30" s="3" t="s">
        <v>1767</v>
      </c>
      <c r="E30" s="3" t="s">
        <v>179</v>
      </c>
      <c r="F30" s="3" t="s">
        <v>1768</v>
      </c>
      <c r="G30" s="3" t="s">
        <v>1630</v>
      </c>
      <c r="H30" s="3" t="s">
        <v>2734</v>
      </c>
    </row>
    <row r="31" spans="1:8" x14ac:dyDescent="0.25">
      <c r="A31" s="59" t="s">
        <v>1770</v>
      </c>
      <c r="B31" s="3">
        <v>437</v>
      </c>
      <c r="C31" s="3" t="s">
        <v>1697</v>
      </c>
      <c r="D31" s="3" t="s">
        <v>1771</v>
      </c>
      <c r="E31" s="3" t="s">
        <v>1725</v>
      </c>
      <c r="F31" s="3" t="s">
        <v>1698</v>
      </c>
      <c r="G31" s="3" t="s">
        <v>1630</v>
      </c>
      <c r="H31" s="3" t="s">
        <v>2734</v>
      </c>
    </row>
    <row r="32" spans="1:8" x14ac:dyDescent="0.25">
      <c r="A32" s="59" t="s">
        <v>1772</v>
      </c>
      <c r="B32" s="3">
        <v>449</v>
      </c>
      <c r="C32" s="3" t="s">
        <v>1708</v>
      </c>
      <c r="D32" s="3" t="s">
        <v>1773</v>
      </c>
      <c r="E32" s="3" t="s">
        <v>175</v>
      </c>
      <c r="F32" s="3" t="s">
        <v>1774</v>
      </c>
      <c r="G32" s="3" t="s">
        <v>1630</v>
      </c>
      <c r="H32" s="3" t="s">
        <v>2732</v>
      </c>
    </row>
    <row r="33" spans="1:8" x14ac:dyDescent="0.25">
      <c r="A33" s="59" t="s">
        <v>1775</v>
      </c>
      <c r="B33" s="3">
        <v>4062</v>
      </c>
      <c r="C33" s="3" t="s">
        <v>1708</v>
      </c>
      <c r="D33" s="3" t="s">
        <v>1767</v>
      </c>
      <c r="E33" s="3" t="s">
        <v>179</v>
      </c>
      <c r="F33" s="3" t="s">
        <v>1774</v>
      </c>
      <c r="G33" s="3" t="s">
        <v>1630</v>
      </c>
      <c r="H33" s="3" t="s">
        <v>2732</v>
      </c>
    </row>
  </sheetData>
  <pageMargins left="0.2" right="0.2" top="0.5" bottom="0.25" header="0.3" footer="0.3"/>
  <pageSetup scale="7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59999389629810485"/>
  </sheetPr>
  <dimension ref="A1:AJ265"/>
  <sheetViews>
    <sheetView zoomScaleNormal="100" workbookViewId="0">
      <pane xSplit="3" ySplit="4" topLeftCell="D5" activePane="bottomRight" state="frozen"/>
      <selection pane="topRight" activeCell="D1" sqref="D1"/>
      <selection pane="bottomLeft" activeCell="A6" sqref="A6"/>
      <selection pane="bottomRight"/>
    </sheetView>
  </sheetViews>
  <sheetFormatPr defaultColWidth="8.5546875" defaultRowHeight="13.8" x14ac:dyDescent="0.25"/>
  <cols>
    <col min="1" max="1" width="46.5546875" style="3" bestFit="1" customWidth="1"/>
    <col min="2" max="2" width="17.77734375" style="52" bestFit="1" customWidth="1"/>
    <col min="3" max="3" width="20.21875" style="52" bestFit="1" customWidth="1"/>
    <col min="4" max="4" width="21.5546875" style="62" bestFit="1" customWidth="1"/>
    <col min="5" max="5" width="21.5546875" style="3" bestFit="1" customWidth="1"/>
    <col min="6" max="16" width="21.5546875" style="7" bestFit="1" customWidth="1"/>
    <col min="17" max="20" width="22.5546875" style="7" bestFit="1" customWidth="1"/>
    <col min="21" max="21" width="21.5546875" style="62" bestFit="1" customWidth="1"/>
    <col min="22" max="26" width="21.5546875" style="64" bestFit="1" customWidth="1"/>
    <col min="27" max="36" width="21.5546875" style="62" bestFit="1" customWidth="1"/>
    <col min="37" max="37" width="9.44140625" style="3" customWidth="1"/>
    <col min="38" max="16384" width="8.5546875" style="3"/>
  </cols>
  <sheetData>
    <row r="1" spans="1:36" ht="14.85" customHeight="1" x14ac:dyDescent="0.25">
      <c r="A1" s="15" t="s">
        <v>125</v>
      </c>
      <c r="I1" s="126"/>
      <c r="J1" s="126"/>
      <c r="K1" s="126"/>
      <c r="L1" s="126"/>
      <c r="M1" s="126"/>
      <c r="N1" s="126"/>
      <c r="O1" s="126"/>
      <c r="P1" s="126"/>
      <c r="Q1" s="126"/>
      <c r="R1" s="126"/>
      <c r="S1" s="126"/>
      <c r="T1" s="126"/>
    </row>
    <row r="2" spans="1:36" ht="14.85" customHeight="1" thickBot="1" x14ac:dyDescent="0.3">
      <c r="A2" s="15" t="s">
        <v>131</v>
      </c>
      <c r="I2" s="126"/>
      <c r="J2" s="126"/>
      <c r="K2" s="126"/>
      <c r="L2" s="126"/>
      <c r="M2" s="126"/>
      <c r="N2" s="126"/>
      <c r="O2" s="126"/>
      <c r="P2" s="126"/>
      <c r="Q2" s="126"/>
      <c r="R2" s="126"/>
      <c r="S2" s="126"/>
      <c r="T2" s="126"/>
    </row>
    <row r="3" spans="1:36" s="15" customFormat="1" ht="28.2" thickBot="1" x14ac:dyDescent="0.3">
      <c r="A3" s="242"/>
      <c r="B3" s="6"/>
      <c r="C3" s="242"/>
      <c r="D3" s="334" t="s">
        <v>2476</v>
      </c>
      <c r="E3" s="248" t="s">
        <v>2478</v>
      </c>
      <c r="F3" s="247" t="s">
        <v>132</v>
      </c>
      <c r="G3" s="247" t="s">
        <v>133</v>
      </c>
      <c r="H3" s="338" t="s">
        <v>26</v>
      </c>
      <c r="I3" s="338" t="s">
        <v>96</v>
      </c>
      <c r="J3" s="338" t="s">
        <v>97</v>
      </c>
      <c r="K3" s="338" t="s">
        <v>98</v>
      </c>
      <c r="L3" s="338" t="s">
        <v>99</v>
      </c>
      <c r="M3" s="338" t="s">
        <v>134</v>
      </c>
      <c r="N3" s="338" t="s">
        <v>135</v>
      </c>
      <c r="O3" s="338" t="s">
        <v>102</v>
      </c>
      <c r="P3" s="338" t="s">
        <v>103</v>
      </c>
      <c r="Q3" s="338" t="s">
        <v>104</v>
      </c>
      <c r="R3" s="338" t="s">
        <v>105</v>
      </c>
      <c r="S3" s="338" t="s">
        <v>106</v>
      </c>
      <c r="T3" s="338" t="s">
        <v>136</v>
      </c>
      <c r="U3" s="342" t="s">
        <v>137</v>
      </c>
      <c r="V3" s="376" t="s">
        <v>138</v>
      </c>
      <c r="W3" s="376"/>
      <c r="X3" s="376"/>
      <c r="Y3" s="376"/>
      <c r="Z3" s="376"/>
      <c r="AA3" s="387" t="s">
        <v>139</v>
      </c>
      <c r="AB3" s="387"/>
      <c r="AC3" s="387"/>
      <c r="AD3" s="387"/>
      <c r="AE3" s="387"/>
      <c r="AF3" s="387" t="s">
        <v>140</v>
      </c>
      <c r="AG3" s="387"/>
      <c r="AH3" s="387"/>
      <c r="AI3" s="387"/>
      <c r="AJ3" s="387"/>
    </row>
    <row r="4" spans="1:36" s="15" customFormat="1" ht="14.85" customHeight="1" thickBot="1" x14ac:dyDescent="0.3">
      <c r="A4" s="15" t="s">
        <v>108</v>
      </c>
      <c r="B4" s="6" t="s">
        <v>127</v>
      </c>
      <c r="C4" s="6" t="s">
        <v>128</v>
      </c>
      <c r="D4" s="303" t="s">
        <v>2735</v>
      </c>
      <c r="E4" s="250" t="s">
        <v>2735</v>
      </c>
      <c r="F4" s="249" t="s">
        <v>2735</v>
      </c>
      <c r="G4" s="249" t="s">
        <v>2735</v>
      </c>
      <c r="H4" s="249" t="s">
        <v>2735</v>
      </c>
      <c r="I4" s="249" t="s">
        <v>2735</v>
      </c>
      <c r="J4" s="249" t="s">
        <v>2735</v>
      </c>
      <c r="K4" s="249" t="s">
        <v>2735</v>
      </c>
      <c r="L4" s="249" t="s">
        <v>2735</v>
      </c>
      <c r="M4" s="249" t="s">
        <v>2735</v>
      </c>
      <c r="N4" s="249" t="s">
        <v>2735</v>
      </c>
      <c r="O4" s="249" t="s">
        <v>2735</v>
      </c>
      <c r="P4" s="249" t="s">
        <v>2735</v>
      </c>
      <c r="Q4" s="249" t="s">
        <v>2735</v>
      </c>
      <c r="R4" s="249" t="s">
        <v>2735</v>
      </c>
      <c r="S4" s="249" t="s">
        <v>2735</v>
      </c>
      <c r="T4" s="249" t="s">
        <v>2735</v>
      </c>
      <c r="U4" s="303" t="s">
        <v>2735</v>
      </c>
      <c r="V4" s="321" t="s">
        <v>2631</v>
      </c>
      <c r="W4" s="321" t="s">
        <v>2737</v>
      </c>
      <c r="X4" s="321" t="s">
        <v>2738</v>
      </c>
      <c r="Y4" s="321" t="s">
        <v>2736</v>
      </c>
      <c r="Z4" s="321" t="s">
        <v>2735</v>
      </c>
      <c r="AA4" s="245" t="s">
        <v>2631</v>
      </c>
      <c r="AB4" s="245" t="s">
        <v>2737</v>
      </c>
      <c r="AC4" s="245" t="s">
        <v>2738</v>
      </c>
      <c r="AD4" s="245" t="s">
        <v>2736</v>
      </c>
      <c r="AE4" s="245" t="s">
        <v>2735</v>
      </c>
      <c r="AF4" s="245" t="s">
        <v>2631</v>
      </c>
      <c r="AG4" s="245" t="s">
        <v>2737</v>
      </c>
      <c r="AH4" s="245" t="s">
        <v>2738</v>
      </c>
      <c r="AI4" s="245" t="s">
        <v>2736</v>
      </c>
      <c r="AJ4" s="245" t="s">
        <v>2735</v>
      </c>
    </row>
    <row r="5" spans="1:36" ht="14.85" customHeight="1" x14ac:dyDescent="0.25">
      <c r="A5" s="241" t="s">
        <v>1694</v>
      </c>
      <c r="B5" s="241">
        <v>454</v>
      </c>
      <c r="C5" s="241" t="s">
        <v>1565</v>
      </c>
      <c r="D5" s="335">
        <v>114</v>
      </c>
      <c r="E5" s="308">
        <v>0.86650000000000005</v>
      </c>
      <c r="F5" s="339">
        <v>59740766</v>
      </c>
      <c r="G5" s="339">
        <v>15412960</v>
      </c>
      <c r="H5" s="339">
        <v>75153726</v>
      </c>
      <c r="I5" s="339">
        <v>10184636</v>
      </c>
      <c r="J5" s="339">
        <v>24772153</v>
      </c>
      <c r="K5" s="339">
        <v>33403202</v>
      </c>
      <c r="L5" s="339">
        <v>335720</v>
      </c>
      <c r="M5" s="339">
        <v>0</v>
      </c>
      <c r="N5" s="339">
        <v>73465</v>
      </c>
      <c r="O5" s="339">
        <v>44195</v>
      </c>
      <c r="P5" s="339">
        <v>153616</v>
      </c>
      <c r="Q5" s="339">
        <v>5563780</v>
      </c>
      <c r="R5" s="339">
        <v>0</v>
      </c>
      <c r="S5" s="339">
        <v>622959</v>
      </c>
      <c r="T5" s="339">
        <v>0</v>
      </c>
      <c r="U5" s="335">
        <v>5792</v>
      </c>
      <c r="V5" s="331">
        <v>6.37</v>
      </c>
      <c r="W5" s="331">
        <v>6.24</v>
      </c>
      <c r="X5" s="64">
        <v>5.78</v>
      </c>
      <c r="Y5" s="64">
        <v>5.77</v>
      </c>
      <c r="Z5" s="331">
        <v>6.22</v>
      </c>
      <c r="AA5" s="335">
        <v>38030</v>
      </c>
      <c r="AB5" s="335">
        <v>37647</v>
      </c>
      <c r="AC5" s="335">
        <v>34013</v>
      </c>
      <c r="AD5" s="335">
        <v>31025</v>
      </c>
      <c r="AE5" s="335">
        <v>36054</v>
      </c>
      <c r="AF5" s="335">
        <v>123331</v>
      </c>
      <c r="AG5" s="335">
        <v>100949</v>
      </c>
      <c r="AH5" s="335">
        <v>77859</v>
      </c>
      <c r="AI5" s="343">
        <v>80883</v>
      </c>
      <c r="AJ5" s="335">
        <v>65946</v>
      </c>
    </row>
    <row r="6" spans="1:36" x14ac:dyDescent="0.25">
      <c r="A6" s="128" t="s">
        <v>1696</v>
      </c>
      <c r="B6" s="241">
        <v>442</v>
      </c>
      <c r="C6" s="128" t="s">
        <v>1697</v>
      </c>
      <c r="D6" s="336">
        <v>136</v>
      </c>
      <c r="E6" s="308">
        <v>0.95250000000000001</v>
      </c>
      <c r="F6" s="340">
        <v>66761286</v>
      </c>
      <c r="G6" s="340">
        <v>13941538</v>
      </c>
      <c r="H6" s="340">
        <v>80702824</v>
      </c>
      <c r="I6" s="340">
        <v>8289046</v>
      </c>
      <c r="J6" s="340">
        <v>8082275</v>
      </c>
      <c r="K6" s="340">
        <v>47363295</v>
      </c>
      <c r="L6" s="340">
        <v>6399889</v>
      </c>
      <c r="M6" s="340">
        <v>0</v>
      </c>
      <c r="N6" s="340">
        <v>60847</v>
      </c>
      <c r="O6" s="340">
        <v>0</v>
      </c>
      <c r="P6" s="340">
        <v>8635969</v>
      </c>
      <c r="Q6" s="340">
        <v>1499487</v>
      </c>
      <c r="R6" s="340">
        <v>372016</v>
      </c>
      <c r="S6" s="340">
        <v>0</v>
      </c>
      <c r="T6" s="340">
        <v>0</v>
      </c>
      <c r="U6" s="336">
        <v>2232</v>
      </c>
      <c r="V6" s="332">
        <v>11.32</v>
      </c>
      <c r="W6" s="332">
        <v>12.48</v>
      </c>
      <c r="X6" s="64">
        <v>16.989999999999998</v>
      </c>
      <c r="Y6" s="64">
        <v>16.510000000000002</v>
      </c>
      <c r="Z6" s="332">
        <v>21.18</v>
      </c>
      <c r="AA6" s="336">
        <v>46648</v>
      </c>
      <c r="AB6" s="336">
        <v>46287</v>
      </c>
      <c r="AC6" s="336">
        <v>45559</v>
      </c>
      <c r="AD6" s="336">
        <v>44527</v>
      </c>
      <c r="AE6" s="336">
        <v>47280</v>
      </c>
      <c r="AF6" s="336">
        <v>45908</v>
      </c>
      <c r="AG6" s="336">
        <v>54754</v>
      </c>
      <c r="AH6" s="336">
        <v>50968</v>
      </c>
      <c r="AI6" s="344">
        <v>47970</v>
      </c>
      <c r="AJ6" s="336">
        <v>46857</v>
      </c>
    </row>
    <row r="7" spans="1:36" x14ac:dyDescent="0.25">
      <c r="A7" s="128" t="s">
        <v>1699</v>
      </c>
      <c r="B7" s="241">
        <v>436</v>
      </c>
      <c r="C7" s="128" t="s">
        <v>1697</v>
      </c>
      <c r="D7" s="336">
        <v>109</v>
      </c>
      <c r="E7" s="308">
        <v>0.85880000000000001</v>
      </c>
      <c r="F7" s="340">
        <v>42959055</v>
      </c>
      <c r="G7" s="340">
        <v>17327343</v>
      </c>
      <c r="H7" s="340">
        <v>60286398</v>
      </c>
      <c r="I7" s="340">
        <v>4851232</v>
      </c>
      <c r="J7" s="340">
        <v>8277651</v>
      </c>
      <c r="K7" s="340">
        <v>33678529</v>
      </c>
      <c r="L7" s="340">
        <v>3062013</v>
      </c>
      <c r="M7" s="340">
        <v>0</v>
      </c>
      <c r="N7" s="340">
        <v>2325</v>
      </c>
      <c r="O7" s="340">
        <v>0</v>
      </c>
      <c r="P7" s="340">
        <v>5661815</v>
      </c>
      <c r="Q7" s="340">
        <v>4617246</v>
      </c>
      <c r="R7" s="340">
        <v>135587</v>
      </c>
      <c r="S7" s="340">
        <v>0</v>
      </c>
      <c r="T7" s="340">
        <v>0</v>
      </c>
      <c r="U7" s="336">
        <v>1959</v>
      </c>
      <c r="V7" s="332">
        <v>11.8</v>
      </c>
      <c r="W7" s="332">
        <v>12.62</v>
      </c>
      <c r="X7" s="64">
        <v>16</v>
      </c>
      <c r="Y7" s="64">
        <v>17.59</v>
      </c>
      <c r="Z7" s="332">
        <v>17.440000000000001</v>
      </c>
      <c r="AA7" s="336">
        <v>35683</v>
      </c>
      <c r="AB7" s="336">
        <v>35686</v>
      </c>
      <c r="AC7" s="336">
        <v>35000</v>
      </c>
      <c r="AD7" s="336">
        <v>28086</v>
      </c>
      <c r="AE7" s="336">
        <v>34166</v>
      </c>
      <c r="AF7" s="336">
        <v>27127</v>
      </c>
      <c r="AG7" s="336">
        <v>28653</v>
      </c>
      <c r="AH7" s="336">
        <v>31700</v>
      </c>
      <c r="AI7" s="344">
        <v>31678</v>
      </c>
      <c r="AJ7" s="336">
        <v>31815</v>
      </c>
    </row>
    <row r="8" spans="1:36" x14ac:dyDescent="0.25">
      <c r="A8" s="128" t="s">
        <v>1701</v>
      </c>
      <c r="B8" s="241">
        <v>438</v>
      </c>
      <c r="C8" s="128" t="s">
        <v>1697</v>
      </c>
      <c r="D8" s="336">
        <v>64</v>
      </c>
      <c r="E8" s="308">
        <v>0.92269999999999996</v>
      </c>
      <c r="F8" s="340">
        <v>27132606</v>
      </c>
      <c r="G8" s="340">
        <v>22821620</v>
      </c>
      <c r="H8" s="340">
        <v>49954226</v>
      </c>
      <c r="I8" s="340">
        <v>4520579</v>
      </c>
      <c r="J8" s="340">
        <v>4158633</v>
      </c>
      <c r="K8" s="340">
        <v>22543253</v>
      </c>
      <c r="L8" s="340">
        <v>2139644</v>
      </c>
      <c r="M8" s="340">
        <v>0</v>
      </c>
      <c r="N8" s="340">
        <v>442333</v>
      </c>
      <c r="O8" s="340">
        <v>0</v>
      </c>
      <c r="P8" s="340">
        <v>8044895</v>
      </c>
      <c r="Q8" s="340">
        <v>7325973</v>
      </c>
      <c r="R8" s="340">
        <v>778916</v>
      </c>
      <c r="S8" s="340">
        <v>0</v>
      </c>
      <c r="T8" s="340">
        <v>0</v>
      </c>
      <c r="U8" s="336">
        <v>963</v>
      </c>
      <c r="V8" s="332">
        <v>9.81</v>
      </c>
      <c r="W8" s="332">
        <v>10.62</v>
      </c>
      <c r="X8" s="64">
        <v>13.81</v>
      </c>
      <c r="Y8" s="64">
        <v>15.49</v>
      </c>
      <c r="Z8" s="332">
        <v>22.38</v>
      </c>
      <c r="AA8" s="336">
        <v>21720</v>
      </c>
      <c r="AB8" s="336">
        <v>21582</v>
      </c>
      <c r="AC8" s="336">
        <v>21988</v>
      </c>
      <c r="AD8" s="336">
        <v>20095</v>
      </c>
      <c r="AE8" s="336">
        <v>21555</v>
      </c>
      <c r="AF8" s="336">
        <v>18240</v>
      </c>
      <c r="AG8" s="336">
        <v>19888</v>
      </c>
      <c r="AH8" s="336">
        <v>23372</v>
      </c>
      <c r="AI8" s="344">
        <v>41712</v>
      </c>
      <c r="AJ8" s="336">
        <v>37622</v>
      </c>
    </row>
    <row r="9" spans="1:36" x14ac:dyDescent="0.25">
      <c r="A9" s="128" t="s">
        <v>1703</v>
      </c>
      <c r="B9" s="241">
        <v>443</v>
      </c>
      <c r="C9" s="128" t="s">
        <v>1697</v>
      </c>
      <c r="D9" s="336">
        <v>102</v>
      </c>
      <c r="E9" s="308">
        <v>0.83219999999999994</v>
      </c>
      <c r="F9" s="340">
        <v>50050278</v>
      </c>
      <c r="G9" s="340">
        <v>11877365</v>
      </c>
      <c r="H9" s="340">
        <v>61927643</v>
      </c>
      <c r="I9" s="340">
        <v>0</v>
      </c>
      <c r="J9" s="340">
        <v>7215466</v>
      </c>
      <c r="K9" s="340">
        <v>35521332</v>
      </c>
      <c r="L9" s="340">
        <v>433828</v>
      </c>
      <c r="M9" s="340">
        <v>0</v>
      </c>
      <c r="N9" s="340">
        <v>0</v>
      </c>
      <c r="O9" s="340">
        <v>0</v>
      </c>
      <c r="P9" s="340">
        <v>6911028</v>
      </c>
      <c r="Q9" s="340">
        <v>11845989</v>
      </c>
      <c r="R9" s="340">
        <v>0</v>
      </c>
      <c r="S9" s="340">
        <v>0</v>
      </c>
      <c r="T9" s="340">
        <v>0</v>
      </c>
      <c r="U9" s="336">
        <v>2527</v>
      </c>
      <c r="V9" s="332">
        <v>8.1999999999999993</v>
      </c>
      <c r="W9" s="332">
        <v>8.5299999999999994</v>
      </c>
      <c r="X9" s="64">
        <v>9.6999999999999993</v>
      </c>
      <c r="Y9" s="64">
        <v>11.56</v>
      </c>
      <c r="Z9" s="332">
        <v>12.26</v>
      </c>
      <c r="AA9" s="336">
        <v>31242</v>
      </c>
      <c r="AB9" s="336">
        <v>33855</v>
      </c>
      <c r="AC9" s="336">
        <v>34478</v>
      </c>
      <c r="AD9" s="336">
        <v>32787</v>
      </c>
      <c r="AE9" s="336">
        <v>30983</v>
      </c>
      <c r="AF9" s="336">
        <v>30915</v>
      </c>
      <c r="AG9" s="336">
        <v>38179</v>
      </c>
      <c r="AH9" s="336">
        <v>33814</v>
      </c>
      <c r="AI9" s="344">
        <v>36917</v>
      </c>
      <c r="AJ9" s="336">
        <v>32932</v>
      </c>
    </row>
    <row r="10" spans="1:36" x14ac:dyDescent="0.25">
      <c r="A10" s="128" t="s">
        <v>1707</v>
      </c>
      <c r="B10" s="241">
        <v>452</v>
      </c>
      <c r="C10" s="128" t="s">
        <v>1708</v>
      </c>
      <c r="D10" s="336">
        <v>187</v>
      </c>
      <c r="E10" s="308">
        <v>0.59130000000000005</v>
      </c>
      <c r="F10" s="340">
        <v>90025036</v>
      </c>
      <c r="G10" s="340">
        <v>6735778</v>
      </c>
      <c r="H10" s="340">
        <v>96760814</v>
      </c>
      <c r="I10" s="340">
        <v>14939369</v>
      </c>
      <c r="J10" s="340">
        <v>46654368</v>
      </c>
      <c r="K10" s="340">
        <v>5620759</v>
      </c>
      <c r="L10" s="340">
        <v>4351401</v>
      </c>
      <c r="M10" s="340">
        <v>2465349</v>
      </c>
      <c r="N10" s="340">
        <v>0</v>
      </c>
      <c r="O10" s="340">
        <v>0</v>
      </c>
      <c r="P10" s="340">
        <v>8903348</v>
      </c>
      <c r="Q10" s="340">
        <v>1008097</v>
      </c>
      <c r="R10" s="340">
        <v>12818123</v>
      </c>
      <c r="S10" s="340">
        <v>0</v>
      </c>
      <c r="T10" s="340">
        <v>0</v>
      </c>
      <c r="U10" s="336">
        <v>2792</v>
      </c>
      <c r="V10" s="332">
        <v>13.14</v>
      </c>
      <c r="W10" s="332">
        <v>13.45</v>
      </c>
      <c r="X10" s="64">
        <v>14.29</v>
      </c>
      <c r="Y10" s="64">
        <v>14.45</v>
      </c>
      <c r="Z10" s="332">
        <v>14.46</v>
      </c>
      <c r="AA10" s="336">
        <v>34444</v>
      </c>
      <c r="AB10" s="336">
        <v>35540</v>
      </c>
      <c r="AC10" s="336">
        <v>36543</v>
      </c>
      <c r="AD10" s="336">
        <v>37183</v>
      </c>
      <c r="AE10" s="336">
        <v>40359</v>
      </c>
      <c r="AF10" s="336">
        <v>47217</v>
      </c>
      <c r="AG10" s="336">
        <v>38859</v>
      </c>
      <c r="AH10" s="336">
        <v>26906</v>
      </c>
      <c r="AI10" s="344">
        <v>27975</v>
      </c>
      <c r="AJ10" s="336">
        <v>18703</v>
      </c>
    </row>
    <row r="11" spans="1:36" x14ac:dyDescent="0.25">
      <c r="A11" s="128" t="s">
        <v>1711</v>
      </c>
      <c r="B11" s="241">
        <v>451</v>
      </c>
      <c r="C11" s="128" t="s">
        <v>1708</v>
      </c>
      <c r="D11" s="336">
        <v>179</v>
      </c>
      <c r="E11" s="308">
        <v>0.6038</v>
      </c>
      <c r="F11" s="340">
        <v>93240756</v>
      </c>
      <c r="G11" s="340">
        <v>0</v>
      </c>
      <c r="H11" s="340">
        <v>93240756</v>
      </c>
      <c r="I11" s="340">
        <v>14827978</v>
      </c>
      <c r="J11" s="340">
        <v>56002719</v>
      </c>
      <c r="K11" s="340">
        <v>2432569</v>
      </c>
      <c r="L11" s="340">
        <v>2763915</v>
      </c>
      <c r="M11" s="340">
        <v>565484</v>
      </c>
      <c r="N11" s="340">
        <v>0</v>
      </c>
      <c r="O11" s="340">
        <v>0</v>
      </c>
      <c r="P11" s="340">
        <v>8459368</v>
      </c>
      <c r="Q11" s="340">
        <v>726157</v>
      </c>
      <c r="R11" s="340">
        <v>7462566</v>
      </c>
      <c r="S11" s="340">
        <v>0</v>
      </c>
      <c r="T11" s="340">
        <v>0</v>
      </c>
      <c r="U11" s="336">
        <v>3182</v>
      </c>
      <c r="V11" s="332">
        <v>13.29</v>
      </c>
      <c r="W11" s="332">
        <v>12.95</v>
      </c>
      <c r="X11" s="64">
        <v>13.16</v>
      </c>
      <c r="Y11" s="64">
        <v>12.44</v>
      </c>
      <c r="Z11" s="332">
        <v>12.4</v>
      </c>
      <c r="AA11" s="336">
        <v>39055</v>
      </c>
      <c r="AB11" s="336">
        <v>39214</v>
      </c>
      <c r="AC11" s="336">
        <v>36453</v>
      </c>
      <c r="AD11" s="336">
        <v>38323</v>
      </c>
      <c r="AE11" s="336">
        <v>39449</v>
      </c>
      <c r="AF11" s="336">
        <v>23739</v>
      </c>
      <c r="AG11" s="336">
        <v>17671</v>
      </c>
      <c r="AH11" s="336">
        <v>3520</v>
      </c>
      <c r="AI11" s="344">
        <v>1</v>
      </c>
      <c r="AJ11" s="336">
        <v>0</v>
      </c>
    </row>
    <row r="12" spans="1:36" x14ac:dyDescent="0.25">
      <c r="A12" s="128" t="s">
        <v>1713</v>
      </c>
      <c r="B12" s="241">
        <v>453</v>
      </c>
      <c r="C12" s="128" t="s">
        <v>1708</v>
      </c>
      <c r="D12" s="336">
        <v>53</v>
      </c>
      <c r="E12" s="308">
        <v>0.9415</v>
      </c>
      <c r="F12" s="340">
        <v>42273390</v>
      </c>
      <c r="G12" s="340">
        <v>0</v>
      </c>
      <c r="H12" s="340">
        <v>42273390</v>
      </c>
      <c r="I12" s="340">
        <v>4646084</v>
      </c>
      <c r="J12" s="340">
        <v>29193170</v>
      </c>
      <c r="K12" s="340">
        <v>1367189</v>
      </c>
      <c r="L12" s="340">
        <v>1207582</v>
      </c>
      <c r="M12" s="340">
        <v>164319</v>
      </c>
      <c r="N12" s="340">
        <v>0</v>
      </c>
      <c r="O12" s="340">
        <v>0</v>
      </c>
      <c r="P12" s="340">
        <v>3436242</v>
      </c>
      <c r="Q12" s="340">
        <v>25829</v>
      </c>
      <c r="R12" s="340">
        <v>2232975</v>
      </c>
      <c r="S12" s="340">
        <v>0</v>
      </c>
      <c r="T12" s="340">
        <v>0</v>
      </c>
      <c r="U12" s="336">
        <v>1440</v>
      </c>
      <c r="V12" s="332">
        <v>13.16</v>
      </c>
      <c r="W12" s="332">
        <v>13.04</v>
      </c>
      <c r="X12" s="64">
        <v>13.49</v>
      </c>
      <c r="Y12" s="64">
        <v>13.04</v>
      </c>
      <c r="Z12" s="332">
        <v>12.65</v>
      </c>
      <c r="AA12" s="336">
        <v>17287</v>
      </c>
      <c r="AB12" s="336">
        <v>17788</v>
      </c>
      <c r="AC12" s="336">
        <v>17574</v>
      </c>
      <c r="AD12" s="336">
        <v>18161</v>
      </c>
      <c r="AE12" s="336">
        <v>18214</v>
      </c>
      <c r="AF12" s="336">
        <v>9333</v>
      </c>
      <c r="AG12" s="336">
        <v>9697</v>
      </c>
      <c r="AH12" s="336">
        <v>1868</v>
      </c>
      <c r="AI12" s="344">
        <v>0</v>
      </c>
      <c r="AJ12" s="336">
        <v>0</v>
      </c>
    </row>
    <row r="13" spans="1:36" ht="27.6" x14ac:dyDescent="0.25">
      <c r="A13" s="128" t="s">
        <v>1715</v>
      </c>
      <c r="B13" s="241">
        <v>447</v>
      </c>
      <c r="C13" s="128" t="s">
        <v>1708</v>
      </c>
      <c r="D13" s="336">
        <v>110</v>
      </c>
      <c r="E13" s="308">
        <v>0.6391</v>
      </c>
      <c r="F13" s="340">
        <v>54373492</v>
      </c>
      <c r="G13" s="340">
        <v>0</v>
      </c>
      <c r="H13" s="340">
        <v>54373492</v>
      </c>
      <c r="I13" s="340">
        <v>10678972</v>
      </c>
      <c r="J13" s="340">
        <v>26320620</v>
      </c>
      <c r="K13" s="340">
        <v>2738874</v>
      </c>
      <c r="L13" s="340">
        <v>4946214</v>
      </c>
      <c r="M13" s="340">
        <v>310609</v>
      </c>
      <c r="N13" s="340">
        <v>0</v>
      </c>
      <c r="O13" s="340">
        <v>0</v>
      </c>
      <c r="P13" s="340">
        <v>5122235</v>
      </c>
      <c r="Q13" s="340">
        <v>40849</v>
      </c>
      <c r="R13" s="340">
        <v>4215119</v>
      </c>
      <c r="S13" s="340">
        <v>0</v>
      </c>
      <c r="T13" s="340">
        <v>0</v>
      </c>
      <c r="U13" s="336">
        <v>1946</v>
      </c>
      <c r="V13" s="332">
        <v>11.96</v>
      </c>
      <c r="W13" s="332">
        <v>12.35</v>
      </c>
      <c r="X13" s="64">
        <v>13.06</v>
      </c>
      <c r="Y13" s="64">
        <v>13.58</v>
      </c>
      <c r="Z13" s="332">
        <v>13.19</v>
      </c>
      <c r="AA13" s="336">
        <v>27718</v>
      </c>
      <c r="AB13" s="336">
        <v>29427</v>
      </c>
      <c r="AC13" s="336">
        <v>27786</v>
      </c>
      <c r="AD13" s="336">
        <v>25526</v>
      </c>
      <c r="AE13" s="336">
        <v>25660</v>
      </c>
      <c r="AF13" s="336">
        <v>8398</v>
      </c>
      <c r="AG13" s="336">
        <v>7526</v>
      </c>
      <c r="AH13" s="336">
        <v>2918</v>
      </c>
      <c r="AI13" s="344">
        <v>0</v>
      </c>
      <c r="AJ13" s="336">
        <v>0</v>
      </c>
    </row>
    <row r="14" spans="1:36" ht="14.85" customHeight="1" x14ac:dyDescent="0.25">
      <c r="A14" s="128" t="s">
        <v>1716</v>
      </c>
      <c r="B14" s="241">
        <v>407</v>
      </c>
      <c r="C14" s="128" t="s">
        <v>1565</v>
      </c>
      <c r="D14" s="336">
        <v>112</v>
      </c>
      <c r="E14" s="308">
        <v>0.50329999999999997</v>
      </c>
      <c r="F14" s="340">
        <v>65138932</v>
      </c>
      <c r="G14" s="340">
        <v>30561144</v>
      </c>
      <c r="H14" s="340">
        <v>95700076</v>
      </c>
      <c r="I14" s="340">
        <v>0</v>
      </c>
      <c r="J14" s="340">
        <v>607782</v>
      </c>
      <c r="K14" s="340">
        <v>20878228</v>
      </c>
      <c r="L14" s="340">
        <v>45428269</v>
      </c>
      <c r="M14" s="340">
        <v>0</v>
      </c>
      <c r="N14" s="340">
        <v>129352</v>
      </c>
      <c r="O14" s="340">
        <v>0</v>
      </c>
      <c r="P14" s="340">
        <v>19777295</v>
      </c>
      <c r="Q14" s="340">
        <v>8879150</v>
      </c>
      <c r="R14" s="340">
        <v>0</v>
      </c>
      <c r="S14" s="340">
        <v>0</v>
      </c>
      <c r="T14" s="340">
        <v>0</v>
      </c>
      <c r="U14" s="336">
        <v>456</v>
      </c>
      <c r="V14" s="332">
        <v>30.72</v>
      </c>
      <c r="W14" s="332">
        <v>30.74</v>
      </c>
      <c r="X14" s="64">
        <v>36.54</v>
      </c>
      <c r="Y14" s="64">
        <v>40.479999999999997</v>
      </c>
      <c r="Z14" s="332">
        <v>45.12</v>
      </c>
      <c r="AA14" s="336">
        <v>23623</v>
      </c>
      <c r="AB14" s="336">
        <v>23697</v>
      </c>
      <c r="AC14" s="336">
        <v>23461</v>
      </c>
      <c r="AD14" s="336">
        <v>22019</v>
      </c>
      <c r="AE14" s="336">
        <v>20573</v>
      </c>
      <c r="AF14" s="336">
        <v>34820</v>
      </c>
      <c r="AG14" s="336">
        <v>39786</v>
      </c>
      <c r="AH14" s="336">
        <v>31146</v>
      </c>
      <c r="AI14" s="344">
        <v>27376</v>
      </c>
      <c r="AJ14" s="336">
        <v>26558</v>
      </c>
    </row>
    <row r="15" spans="1:36" x14ac:dyDescent="0.25">
      <c r="A15" s="128" t="s">
        <v>1717</v>
      </c>
      <c r="B15" s="241">
        <v>10665</v>
      </c>
      <c r="C15" s="128" t="s">
        <v>1697</v>
      </c>
      <c r="D15" s="336">
        <v>71</v>
      </c>
      <c r="E15" s="308">
        <v>0.89040000000000008</v>
      </c>
      <c r="F15" s="340">
        <v>29996200</v>
      </c>
      <c r="G15" s="340">
        <v>0</v>
      </c>
      <c r="H15" s="340">
        <v>29996200</v>
      </c>
      <c r="I15" s="340">
        <v>6662500</v>
      </c>
      <c r="J15" s="340">
        <v>7630816</v>
      </c>
      <c r="K15" s="340">
        <v>11754600</v>
      </c>
      <c r="L15" s="340">
        <v>280800</v>
      </c>
      <c r="M15" s="340">
        <v>0</v>
      </c>
      <c r="N15" s="340">
        <v>0</v>
      </c>
      <c r="O15" s="340">
        <v>72800</v>
      </c>
      <c r="P15" s="340">
        <v>3594684</v>
      </c>
      <c r="Q15" s="340">
        <v>0</v>
      </c>
      <c r="R15" s="340">
        <v>0</v>
      </c>
      <c r="S15" s="340">
        <v>0</v>
      </c>
      <c r="T15" s="340">
        <v>0</v>
      </c>
      <c r="U15" s="336">
        <v>1431</v>
      </c>
      <c r="V15" s="332">
        <v>9.6300000000000008</v>
      </c>
      <c r="W15" s="332">
        <v>10.210000000000001</v>
      </c>
      <c r="X15" s="64">
        <v>12.83</v>
      </c>
      <c r="Y15" s="64">
        <v>11.26</v>
      </c>
      <c r="Z15" s="332">
        <v>16.12</v>
      </c>
      <c r="AA15" s="336">
        <v>20249</v>
      </c>
      <c r="AB15" s="336">
        <v>18740</v>
      </c>
      <c r="AC15" s="336">
        <v>21653</v>
      </c>
      <c r="AD15" s="336">
        <v>22788</v>
      </c>
      <c r="AE15" s="336">
        <v>23074</v>
      </c>
      <c r="AF15" s="336">
        <v>7367</v>
      </c>
      <c r="AG15" s="336">
        <v>0</v>
      </c>
      <c r="AH15" s="336">
        <v>0</v>
      </c>
      <c r="AI15" s="344">
        <v>0</v>
      </c>
      <c r="AJ15" s="336">
        <v>0</v>
      </c>
    </row>
    <row r="16" spans="1:36" x14ac:dyDescent="0.25">
      <c r="A16" s="128" t="s">
        <v>1721</v>
      </c>
      <c r="B16" s="241">
        <v>416</v>
      </c>
      <c r="C16" s="128" t="s">
        <v>1565</v>
      </c>
      <c r="D16" s="336">
        <v>717</v>
      </c>
      <c r="E16" s="308">
        <v>0.8992</v>
      </c>
      <c r="F16" s="340">
        <v>170639225</v>
      </c>
      <c r="G16" s="340">
        <v>4549200</v>
      </c>
      <c r="H16" s="340">
        <v>175188425</v>
      </c>
      <c r="I16" s="340">
        <v>0</v>
      </c>
      <c r="J16" s="340">
        <v>41262031</v>
      </c>
      <c r="K16" s="340">
        <v>0</v>
      </c>
      <c r="L16" s="340">
        <v>101082602</v>
      </c>
      <c r="M16" s="340">
        <v>0</v>
      </c>
      <c r="N16" s="340">
        <v>29256391</v>
      </c>
      <c r="O16" s="340">
        <v>0</v>
      </c>
      <c r="P16" s="340">
        <v>3587401</v>
      </c>
      <c r="Q16" s="340">
        <v>0</v>
      </c>
      <c r="R16" s="340">
        <v>0</v>
      </c>
      <c r="S16" s="340">
        <v>0</v>
      </c>
      <c r="T16" s="340">
        <v>0</v>
      </c>
      <c r="U16" s="336">
        <v>1135</v>
      </c>
      <c r="V16" s="332">
        <v>187.89</v>
      </c>
      <c r="W16" s="332">
        <v>172.99</v>
      </c>
      <c r="X16" s="64">
        <v>193.91</v>
      </c>
      <c r="Y16" s="64">
        <v>201.21</v>
      </c>
      <c r="Z16" s="332">
        <v>207.34</v>
      </c>
      <c r="AA16" s="336">
        <v>234490</v>
      </c>
      <c r="AB16" s="336">
        <v>237685</v>
      </c>
      <c r="AC16" s="336">
        <v>229785</v>
      </c>
      <c r="AD16" s="336">
        <v>227570</v>
      </c>
      <c r="AE16" s="336">
        <v>235326</v>
      </c>
      <c r="AF16" s="336">
        <v>71791</v>
      </c>
      <c r="AG16" s="336">
        <v>70175</v>
      </c>
      <c r="AH16" s="336">
        <v>53217</v>
      </c>
      <c r="AI16" s="344">
        <v>54280</v>
      </c>
      <c r="AJ16" s="336">
        <v>57369</v>
      </c>
    </row>
    <row r="17" spans="1:36" x14ac:dyDescent="0.25">
      <c r="A17" s="128" t="s">
        <v>1723</v>
      </c>
      <c r="B17" s="241">
        <v>16580</v>
      </c>
      <c r="C17" s="128" t="s">
        <v>1697</v>
      </c>
      <c r="D17" s="336">
        <v>76</v>
      </c>
      <c r="E17" s="308">
        <v>0.9887999999999999</v>
      </c>
      <c r="F17" s="340">
        <v>38418800</v>
      </c>
      <c r="G17" s="340">
        <v>2065450</v>
      </c>
      <c r="H17" s="340">
        <v>40484250</v>
      </c>
      <c r="I17" s="340">
        <v>5985722</v>
      </c>
      <c r="J17" s="340">
        <v>7935312</v>
      </c>
      <c r="K17" s="340">
        <v>17200086</v>
      </c>
      <c r="L17" s="340">
        <v>664816</v>
      </c>
      <c r="M17" s="340">
        <v>0</v>
      </c>
      <c r="N17" s="340">
        <v>0</v>
      </c>
      <c r="O17" s="340">
        <v>0</v>
      </c>
      <c r="P17" s="340">
        <v>8622330</v>
      </c>
      <c r="Q17" s="340">
        <v>0</v>
      </c>
      <c r="R17" s="340">
        <v>75984</v>
      </c>
      <c r="S17" s="340">
        <v>0</v>
      </c>
      <c r="T17" s="340">
        <v>0</v>
      </c>
      <c r="U17" s="336">
        <v>2432</v>
      </c>
      <c r="V17" s="332" t="s">
        <v>687</v>
      </c>
      <c r="W17" s="332" t="s">
        <v>687</v>
      </c>
      <c r="X17" s="64">
        <v>13.01</v>
      </c>
      <c r="Y17" s="64">
        <v>12.86</v>
      </c>
      <c r="Z17" s="332">
        <v>11.28</v>
      </c>
      <c r="AA17" s="336" t="s">
        <v>687</v>
      </c>
      <c r="AB17" s="336" t="s">
        <v>687</v>
      </c>
      <c r="AC17" s="336">
        <v>27974</v>
      </c>
      <c r="AD17" s="336">
        <v>25760</v>
      </c>
      <c r="AE17" s="336">
        <v>27429</v>
      </c>
      <c r="AF17" s="336" t="s">
        <v>687</v>
      </c>
      <c r="AG17" s="336" t="s">
        <v>687</v>
      </c>
      <c r="AH17" s="336">
        <v>3980</v>
      </c>
      <c r="AI17" s="344">
        <v>4241</v>
      </c>
      <c r="AJ17" s="336">
        <v>4335</v>
      </c>
    </row>
    <row r="18" spans="1:36" x14ac:dyDescent="0.25">
      <c r="A18" s="128" t="s">
        <v>1728</v>
      </c>
      <c r="B18" s="241">
        <v>445</v>
      </c>
      <c r="C18" s="128" t="s">
        <v>1697</v>
      </c>
      <c r="D18" s="336">
        <v>289</v>
      </c>
      <c r="E18" s="308">
        <v>0.80790000000000006</v>
      </c>
      <c r="F18" s="340">
        <v>249367169</v>
      </c>
      <c r="G18" s="340">
        <v>88138090</v>
      </c>
      <c r="H18" s="340">
        <v>337505259</v>
      </c>
      <c r="I18" s="340">
        <v>19802698</v>
      </c>
      <c r="J18" s="340">
        <v>68690791</v>
      </c>
      <c r="K18" s="340">
        <v>28388719</v>
      </c>
      <c r="L18" s="340">
        <v>30705575</v>
      </c>
      <c r="M18" s="340">
        <v>0</v>
      </c>
      <c r="N18" s="340">
        <v>7969635</v>
      </c>
      <c r="O18" s="340">
        <v>1914376</v>
      </c>
      <c r="P18" s="340">
        <v>122729459</v>
      </c>
      <c r="Q18" s="340">
        <v>56266092</v>
      </c>
      <c r="R18" s="340">
        <v>0</v>
      </c>
      <c r="S18" s="340">
        <v>819035</v>
      </c>
      <c r="T18" s="340">
        <v>218879</v>
      </c>
      <c r="U18" s="336">
        <v>5802</v>
      </c>
      <c r="V18" s="332">
        <v>11.5</v>
      </c>
      <c r="W18" s="332">
        <v>12.19</v>
      </c>
      <c r="X18" s="64">
        <v>13.07</v>
      </c>
      <c r="Y18" s="64">
        <v>13.92</v>
      </c>
      <c r="Z18" s="332">
        <v>14.69</v>
      </c>
      <c r="AA18" s="336">
        <v>71044</v>
      </c>
      <c r="AB18" s="336">
        <v>72915</v>
      </c>
      <c r="AC18" s="336">
        <v>68837</v>
      </c>
      <c r="AD18" s="336">
        <v>77933</v>
      </c>
      <c r="AE18" s="336">
        <v>85224</v>
      </c>
      <c r="AF18" s="336">
        <v>97282</v>
      </c>
      <c r="AG18" s="336">
        <v>100933</v>
      </c>
      <c r="AH18" s="336">
        <v>102366</v>
      </c>
      <c r="AI18" s="344">
        <v>108330</v>
      </c>
      <c r="AJ18" s="336">
        <v>105801</v>
      </c>
    </row>
    <row r="19" spans="1:36" x14ac:dyDescent="0.25">
      <c r="A19" s="128" t="s">
        <v>1730</v>
      </c>
      <c r="B19" s="241">
        <v>20195</v>
      </c>
      <c r="C19" s="128" t="s">
        <v>1697</v>
      </c>
      <c r="D19" s="336">
        <v>114</v>
      </c>
      <c r="E19" s="308">
        <v>0.51619999999999999</v>
      </c>
      <c r="F19" s="340">
        <v>47666021</v>
      </c>
      <c r="G19" s="340">
        <v>8737033</v>
      </c>
      <c r="H19" s="340">
        <v>56403054</v>
      </c>
      <c r="I19" s="340">
        <v>0</v>
      </c>
      <c r="J19" s="340">
        <v>7426231</v>
      </c>
      <c r="K19" s="340">
        <v>40526485</v>
      </c>
      <c r="L19" s="340">
        <v>880379</v>
      </c>
      <c r="M19" s="340">
        <v>0</v>
      </c>
      <c r="N19" s="340">
        <v>0</v>
      </c>
      <c r="O19" s="340">
        <v>0</v>
      </c>
      <c r="P19" s="340">
        <v>2331562</v>
      </c>
      <c r="Q19" s="340">
        <v>5238397</v>
      </c>
      <c r="R19" s="340">
        <v>0</v>
      </c>
      <c r="S19" s="340">
        <v>0</v>
      </c>
      <c r="T19" s="340">
        <v>0</v>
      </c>
      <c r="U19" s="336">
        <v>2854</v>
      </c>
      <c r="V19" s="332" t="s">
        <v>687</v>
      </c>
      <c r="W19" s="332" t="s">
        <v>687</v>
      </c>
      <c r="X19" s="64" t="s">
        <v>687</v>
      </c>
      <c r="Y19" s="64" t="s">
        <v>687</v>
      </c>
      <c r="Z19" s="332">
        <v>7.53</v>
      </c>
      <c r="AA19" s="336" t="s">
        <v>687</v>
      </c>
      <c r="AB19" s="336" t="s">
        <v>687</v>
      </c>
      <c r="AC19" s="336" t="s">
        <v>687</v>
      </c>
      <c r="AD19" s="336" t="s">
        <v>687</v>
      </c>
      <c r="AE19" s="336">
        <v>21481</v>
      </c>
      <c r="AF19" s="336" t="s">
        <v>687</v>
      </c>
      <c r="AG19" s="336" t="s">
        <v>687</v>
      </c>
      <c r="AH19" s="336" t="s">
        <v>687</v>
      </c>
      <c r="AI19" s="344" t="s">
        <v>687</v>
      </c>
      <c r="AJ19" s="336">
        <v>73000</v>
      </c>
    </row>
    <row r="20" spans="1:36" x14ac:dyDescent="0.25">
      <c r="A20" s="128" t="s">
        <v>1734</v>
      </c>
      <c r="B20" s="241">
        <v>410</v>
      </c>
      <c r="C20" s="128" t="s">
        <v>1735</v>
      </c>
      <c r="D20" s="336">
        <v>203</v>
      </c>
      <c r="E20" s="308">
        <v>0.38170000000000004</v>
      </c>
      <c r="F20" s="340">
        <v>74870730</v>
      </c>
      <c r="G20" s="340">
        <v>3842974</v>
      </c>
      <c r="H20" s="340">
        <v>78713704</v>
      </c>
      <c r="I20" s="340">
        <v>16942775</v>
      </c>
      <c r="J20" s="340">
        <v>21915088</v>
      </c>
      <c r="K20" s="340">
        <v>1235927</v>
      </c>
      <c r="L20" s="340">
        <v>24988685</v>
      </c>
      <c r="M20" s="340">
        <v>71808</v>
      </c>
      <c r="N20" s="340">
        <v>1116949</v>
      </c>
      <c r="O20" s="340">
        <v>2783078</v>
      </c>
      <c r="P20" s="340">
        <v>8086307</v>
      </c>
      <c r="Q20" s="340">
        <v>1180750</v>
      </c>
      <c r="R20" s="340">
        <v>0</v>
      </c>
      <c r="S20" s="340">
        <v>392337</v>
      </c>
      <c r="T20" s="340">
        <v>0</v>
      </c>
      <c r="U20" s="336">
        <v>557</v>
      </c>
      <c r="V20" s="332">
        <v>29.96</v>
      </c>
      <c r="W20" s="332">
        <v>27.17</v>
      </c>
      <c r="X20" s="64">
        <v>28.32</v>
      </c>
      <c r="Y20" s="64">
        <v>38.82</v>
      </c>
      <c r="Z20" s="332">
        <v>50.77</v>
      </c>
      <c r="AA20" s="336">
        <v>33824</v>
      </c>
      <c r="AB20" s="336">
        <v>39428</v>
      </c>
      <c r="AC20" s="336">
        <v>40694</v>
      </c>
      <c r="AD20" s="336">
        <v>34980</v>
      </c>
      <c r="AE20" s="336">
        <v>28279</v>
      </c>
      <c r="AF20" s="336">
        <v>14734</v>
      </c>
      <c r="AG20" s="336">
        <v>16797</v>
      </c>
      <c r="AH20" s="336">
        <v>5804</v>
      </c>
      <c r="AI20" s="344">
        <v>6460</v>
      </c>
      <c r="AJ20" s="336">
        <v>7752</v>
      </c>
    </row>
    <row r="21" spans="1:36" x14ac:dyDescent="0.25">
      <c r="A21" s="128" t="s">
        <v>1738</v>
      </c>
      <c r="B21" s="241">
        <v>414</v>
      </c>
      <c r="C21" s="128" t="s">
        <v>1735</v>
      </c>
      <c r="D21" s="336">
        <v>88</v>
      </c>
      <c r="E21" s="308">
        <v>0.51560000000000006</v>
      </c>
      <c r="F21" s="340">
        <v>43901284</v>
      </c>
      <c r="G21" s="340">
        <v>0</v>
      </c>
      <c r="H21" s="340">
        <v>43901284</v>
      </c>
      <c r="I21" s="340">
        <v>628859</v>
      </c>
      <c r="J21" s="340">
        <v>10187808</v>
      </c>
      <c r="K21" s="340">
        <v>3668380</v>
      </c>
      <c r="L21" s="340">
        <v>20831156</v>
      </c>
      <c r="M21" s="340">
        <v>472497</v>
      </c>
      <c r="N21" s="340">
        <v>0</v>
      </c>
      <c r="O21" s="340">
        <v>0</v>
      </c>
      <c r="P21" s="340">
        <v>8112584</v>
      </c>
      <c r="Q21" s="340">
        <v>0</v>
      </c>
      <c r="R21" s="340">
        <v>0</v>
      </c>
      <c r="S21" s="340">
        <v>0</v>
      </c>
      <c r="T21" s="340">
        <v>0</v>
      </c>
      <c r="U21" s="336">
        <v>280</v>
      </c>
      <c r="V21" s="332">
        <v>87.52</v>
      </c>
      <c r="W21" s="332">
        <v>82.33</v>
      </c>
      <c r="X21" s="64">
        <v>76.87</v>
      </c>
      <c r="Y21" s="64">
        <v>55.84</v>
      </c>
      <c r="Z21" s="332">
        <v>59.14</v>
      </c>
      <c r="AA21" s="336">
        <v>19604</v>
      </c>
      <c r="AB21" s="336">
        <v>18606</v>
      </c>
      <c r="AC21" s="336">
        <v>19371</v>
      </c>
      <c r="AD21" s="336">
        <v>19711</v>
      </c>
      <c r="AE21" s="336">
        <v>16560</v>
      </c>
      <c r="AF21" s="336">
        <v>0</v>
      </c>
      <c r="AG21" s="336">
        <v>0</v>
      </c>
      <c r="AH21" s="336">
        <v>0</v>
      </c>
      <c r="AI21" s="344">
        <v>0</v>
      </c>
      <c r="AJ21" s="336">
        <v>0</v>
      </c>
    </row>
    <row r="22" spans="1:36" x14ac:dyDescent="0.25">
      <c r="A22" s="128" t="s">
        <v>1745</v>
      </c>
      <c r="B22" s="241">
        <v>13125</v>
      </c>
      <c r="C22" s="128" t="s">
        <v>1697</v>
      </c>
      <c r="D22" s="336">
        <v>146</v>
      </c>
      <c r="E22" s="308">
        <v>0.9647</v>
      </c>
      <c r="F22" s="340">
        <v>69136310</v>
      </c>
      <c r="G22" s="340">
        <v>0</v>
      </c>
      <c r="H22" s="340">
        <v>69136310</v>
      </c>
      <c r="I22" s="340">
        <v>8630300</v>
      </c>
      <c r="J22" s="340">
        <v>14125100</v>
      </c>
      <c r="K22" s="340">
        <v>34402510</v>
      </c>
      <c r="L22" s="340">
        <v>4846100</v>
      </c>
      <c r="M22" s="340">
        <v>0</v>
      </c>
      <c r="N22" s="340">
        <v>0</v>
      </c>
      <c r="O22" s="340">
        <v>39000</v>
      </c>
      <c r="P22" s="340">
        <v>3335100</v>
      </c>
      <c r="Q22" s="340">
        <v>3758200</v>
      </c>
      <c r="R22" s="340">
        <v>0</v>
      </c>
      <c r="S22" s="340">
        <v>0</v>
      </c>
      <c r="T22" s="340">
        <v>0</v>
      </c>
      <c r="U22" s="336">
        <v>3094</v>
      </c>
      <c r="V22" s="332">
        <v>9.2100000000000009</v>
      </c>
      <c r="W22" s="332">
        <v>10.28</v>
      </c>
      <c r="X22" s="64">
        <v>13.07</v>
      </c>
      <c r="Y22" s="64">
        <v>15.55</v>
      </c>
      <c r="Z22" s="332">
        <v>16.62</v>
      </c>
      <c r="AA22" s="336">
        <v>40156</v>
      </c>
      <c r="AB22" s="336">
        <v>47186</v>
      </c>
      <c r="AC22" s="336">
        <v>49051</v>
      </c>
      <c r="AD22" s="336">
        <v>50520</v>
      </c>
      <c r="AE22" s="336">
        <v>51411</v>
      </c>
      <c r="AF22" s="336">
        <v>0</v>
      </c>
      <c r="AG22" s="336">
        <v>0</v>
      </c>
      <c r="AH22" s="336">
        <v>0</v>
      </c>
      <c r="AI22" s="344">
        <v>0</v>
      </c>
      <c r="AJ22" s="336">
        <v>0</v>
      </c>
    </row>
    <row r="23" spans="1:36" x14ac:dyDescent="0.25">
      <c r="A23" s="128" t="s">
        <v>1748</v>
      </c>
      <c r="B23" s="241">
        <v>405</v>
      </c>
      <c r="C23" s="128" t="s">
        <v>1735</v>
      </c>
      <c r="D23" s="336">
        <v>180</v>
      </c>
      <c r="E23" s="308">
        <v>0.61009999999999998</v>
      </c>
      <c r="F23" s="340">
        <v>163796878</v>
      </c>
      <c r="G23" s="340">
        <v>0</v>
      </c>
      <c r="H23" s="340">
        <v>163796878</v>
      </c>
      <c r="I23" s="340">
        <v>12266187</v>
      </c>
      <c r="J23" s="340">
        <v>76187294</v>
      </c>
      <c r="K23" s="340">
        <v>3857351</v>
      </c>
      <c r="L23" s="340">
        <v>22565125</v>
      </c>
      <c r="M23" s="340">
        <v>1086393</v>
      </c>
      <c r="N23" s="340">
        <v>1966512</v>
      </c>
      <c r="O23" s="340">
        <v>6137236</v>
      </c>
      <c r="P23" s="340">
        <v>36047554</v>
      </c>
      <c r="Q23" s="340">
        <v>3411434</v>
      </c>
      <c r="R23" s="340">
        <v>0</v>
      </c>
      <c r="S23" s="340">
        <v>0</v>
      </c>
      <c r="T23" s="340">
        <v>271792</v>
      </c>
      <c r="U23" s="336">
        <v>819</v>
      </c>
      <c r="V23" s="332">
        <v>35.979999999999997</v>
      </c>
      <c r="W23" s="332">
        <v>37.380000000000003</v>
      </c>
      <c r="X23" s="64">
        <v>35.369999999999997</v>
      </c>
      <c r="Y23" s="64">
        <v>38.619999999999997</v>
      </c>
      <c r="Z23" s="332">
        <v>48.95</v>
      </c>
      <c r="AA23" s="336">
        <v>42776</v>
      </c>
      <c r="AB23" s="336">
        <v>40854</v>
      </c>
      <c r="AC23" s="336">
        <v>40716</v>
      </c>
      <c r="AD23" s="336">
        <v>40630</v>
      </c>
      <c r="AE23" s="336">
        <v>40086</v>
      </c>
      <c r="AF23" s="336">
        <v>0</v>
      </c>
      <c r="AG23" s="336">
        <v>0</v>
      </c>
      <c r="AH23" s="336">
        <v>0</v>
      </c>
      <c r="AI23" s="344">
        <v>0</v>
      </c>
      <c r="AJ23" s="336">
        <v>0</v>
      </c>
    </row>
    <row r="24" spans="1:36" x14ac:dyDescent="0.25">
      <c r="A24" s="128" t="s">
        <v>1749</v>
      </c>
      <c r="B24" s="241">
        <v>450</v>
      </c>
      <c r="C24" s="128" t="s">
        <v>1708</v>
      </c>
      <c r="D24" s="336">
        <v>132</v>
      </c>
      <c r="E24" s="308">
        <v>0.88400000000000001</v>
      </c>
      <c r="F24" s="340">
        <v>170149187</v>
      </c>
      <c r="G24" s="340">
        <v>185373103</v>
      </c>
      <c r="H24" s="340">
        <v>355522290</v>
      </c>
      <c r="I24" s="340">
        <v>34767992</v>
      </c>
      <c r="J24" s="340">
        <v>107639062</v>
      </c>
      <c r="K24" s="340">
        <v>8593931</v>
      </c>
      <c r="L24" s="340">
        <v>35980143</v>
      </c>
      <c r="M24" s="340">
        <v>9254811</v>
      </c>
      <c r="N24" s="340">
        <v>5302401</v>
      </c>
      <c r="O24" s="340">
        <v>16002403</v>
      </c>
      <c r="P24" s="340">
        <v>120063112</v>
      </c>
      <c r="Q24" s="340">
        <v>17298714</v>
      </c>
      <c r="R24" s="340">
        <v>0</v>
      </c>
      <c r="S24" s="340">
        <v>556503</v>
      </c>
      <c r="T24" s="340">
        <v>63218</v>
      </c>
      <c r="U24" s="336">
        <v>2044</v>
      </c>
      <c r="V24" s="332">
        <v>20.91</v>
      </c>
      <c r="W24" s="332">
        <v>21.66</v>
      </c>
      <c r="X24" s="64">
        <v>21.04</v>
      </c>
      <c r="Y24" s="64">
        <v>19.66</v>
      </c>
      <c r="Z24" s="332">
        <v>20.84</v>
      </c>
      <c r="AA24" s="336">
        <v>44863</v>
      </c>
      <c r="AB24" s="336">
        <v>45337</v>
      </c>
      <c r="AC24" s="336">
        <v>44702</v>
      </c>
      <c r="AD24" s="336">
        <v>44393</v>
      </c>
      <c r="AE24" s="336">
        <v>42592</v>
      </c>
      <c r="AF24" s="336">
        <v>349259</v>
      </c>
      <c r="AG24" s="336">
        <v>376899</v>
      </c>
      <c r="AH24" s="336">
        <v>284348</v>
      </c>
      <c r="AI24" s="344">
        <v>368588</v>
      </c>
      <c r="AJ24" s="336">
        <v>384756</v>
      </c>
    </row>
    <row r="25" spans="1:36" x14ac:dyDescent="0.25">
      <c r="A25" s="128" t="s">
        <v>1751</v>
      </c>
      <c r="B25" s="241">
        <v>1471</v>
      </c>
      <c r="C25" s="128" t="s">
        <v>1708</v>
      </c>
      <c r="D25" s="336">
        <v>60</v>
      </c>
      <c r="E25" s="308">
        <v>0.6633</v>
      </c>
      <c r="F25" s="340">
        <v>44856300</v>
      </c>
      <c r="G25" s="340">
        <v>56381527</v>
      </c>
      <c r="H25" s="340">
        <v>101237827</v>
      </c>
      <c r="I25" s="340">
        <v>11527988</v>
      </c>
      <c r="J25" s="340">
        <v>55398397</v>
      </c>
      <c r="K25" s="340">
        <v>2032484</v>
      </c>
      <c r="L25" s="340">
        <v>6707883</v>
      </c>
      <c r="M25" s="340">
        <v>1631890</v>
      </c>
      <c r="N25" s="340">
        <v>303417</v>
      </c>
      <c r="O25" s="340">
        <v>3236983</v>
      </c>
      <c r="P25" s="340">
        <v>18553692</v>
      </c>
      <c r="Q25" s="340">
        <v>1797752</v>
      </c>
      <c r="R25" s="340">
        <v>0</v>
      </c>
      <c r="S25" s="340">
        <v>46373</v>
      </c>
      <c r="T25" s="340">
        <v>968</v>
      </c>
      <c r="U25" s="336">
        <v>927</v>
      </c>
      <c r="V25" s="332">
        <v>14.13</v>
      </c>
      <c r="W25" s="332">
        <v>13.7</v>
      </c>
      <c r="X25" s="64">
        <v>14.75</v>
      </c>
      <c r="Y25" s="64">
        <v>15.78</v>
      </c>
      <c r="Z25" s="332">
        <v>15.67</v>
      </c>
      <c r="AA25" s="336">
        <v>14876</v>
      </c>
      <c r="AB25" s="336">
        <v>14869</v>
      </c>
      <c r="AC25" s="336">
        <v>15311</v>
      </c>
      <c r="AD25" s="336">
        <v>15981</v>
      </c>
      <c r="AE25" s="336">
        <v>14526</v>
      </c>
      <c r="AF25" s="336">
        <v>118759</v>
      </c>
      <c r="AG25" s="336">
        <v>133379</v>
      </c>
      <c r="AH25" s="336">
        <v>97759</v>
      </c>
      <c r="AI25" s="344">
        <v>127189</v>
      </c>
      <c r="AJ25" s="336">
        <v>129360</v>
      </c>
    </row>
    <row r="26" spans="1:36" x14ac:dyDescent="0.25">
      <c r="A26" s="128" t="s">
        <v>1754</v>
      </c>
      <c r="B26" s="241">
        <v>13237</v>
      </c>
      <c r="C26" s="128" t="s">
        <v>1697</v>
      </c>
      <c r="D26" s="336">
        <v>108</v>
      </c>
      <c r="E26" s="308">
        <v>0.85349999999999993</v>
      </c>
      <c r="F26" s="340">
        <v>76271815</v>
      </c>
      <c r="G26" s="340">
        <v>0</v>
      </c>
      <c r="H26" s="340">
        <v>76271815</v>
      </c>
      <c r="I26" s="340">
        <v>4533782</v>
      </c>
      <c r="J26" s="340">
        <v>6061667</v>
      </c>
      <c r="K26" s="340">
        <v>38206181</v>
      </c>
      <c r="L26" s="340">
        <v>1076773</v>
      </c>
      <c r="M26" s="340">
        <v>0</v>
      </c>
      <c r="N26" s="340">
        <v>0</v>
      </c>
      <c r="O26" s="340">
        <v>0</v>
      </c>
      <c r="P26" s="340">
        <v>12415762</v>
      </c>
      <c r="Q26" s="340">
        <v>13977650</v>
      </c>
      <c r="R26" s="340">
        <v>0</v>
      </c>
      <c r="S26" s="340">
        <v>0</v>
      </c>
      <c r="T26" s="340">
        <v>0</v>
      </c>
      <c r="U26" s="336">
        <v>4206</v>
      </c>
      <c r="V26" s="332">
        <v>9.24</v>
      </c>
      <c r="W26" s="332">
        <v>8.5</v>
      </c>
      <c r="X26" s="64">
        <v>8.67</v>
      </c>
      <c r="Y26" s="64">
        <v>8.39</v>
      </c>
      <c r="Z26" s="332">
        <v>8</v>
      </c>
      <c r="AA26" s="336">
        <v>27540</v>
      </c>
      <c r="AB26" s="336">
        <v>37277</v>
      </c>
      <c r="AC26" s="336">
        <v>35124</v>
      </c>
      <c r="AD26" s="336">
        <v>30870</v>
      </c>
      <c r="AE26" s="336">
        <v>33646</v>
      </c>
      <c r="AF26" s="336">
        <v>0</v>
      </c>
      <c r="AG26" s="336">
        <v>0</v>
      </c>
      <c r="AH26" s="336">
        <v>0</v>
      </c>
      <c r="AI26" s="344">
        <v>0</v>
      </c>
      <c r="AJ26" s="336">
        <v>0</v>
      </c>
    </row>
    <row r="27" spans="1:36" x14ac:dyDescent="0.25">
      <c r="A27" s="128" t="s">
        <v>1759</v>
      </c>
      <c r="B27" s="241">
        <v>6749</v>
      </c>
      <c r="C27" s="128" t="s">
        <v>1708</v>
      </c>
      <c r="D27" s="336">
        <v>90</v>
      </c>
      <c r="E27" s="308">
        <v>0.59299999999999997</v>
      </c>
      <c r="F27" s="340">
        <v>155265558</v>
      </c>
      <c r="G27" s="340">
        <v>0</v>
      </c>
      <c r="H27" s="340">
        <v>155265558</v>
      </c>
      <c r="I27" s="340">
        <v>9167914</v>
      </c>
      <c r="J27" s="340">
        <v>9721134</v>
      </c>
      <c r="K27" s="340">
        <v>17113784</v>
      </c>
      <c r="L27" s="340">
        <v>93413583</v>
      </c>
      <c r="M27" s="340">
        <v>0</v>
      </c>
      <c r="N27" s="340">
        <v>0</v>
      </c>
      <c r="O27" s="340">
        <v>0</v>
      </c>
      <c r="P27" s="340">
        <v>25849143</v>
      </c>
      <c r="Q27" s="340">
        <v>0</v>
      </c>
      <c r="R27" s="340">
        <v>0</v>
      </c>
      <c r="S27" s="340">
        <v>0</v>
      </c>
      <c r="T27" s="340">
        <v>0</v>
      </c>
      <c r="U27" s="336">
        <v>520</v>
      </c>
      <c r="V27" s="332">
        <v>39.25</v>
      </c>
      <c r="W27" s="332">
        <v>36.1</v>
      </c>
      <c r="X27" s="64">
        <v>40.82</v>
      </c>
      <c r="Y27" s="64">
        <v>34.99</v>
      </c>
      <c r="Z27" s="332">
        <v>37.46</v>
      </c>
      <c r="AA27" s="336">
        <v>21586</v>
      </c>
      <c r="AB27" s="336">
        <v>23248</v>
      </c>
      <c r="AC27" s="336">
        <v>22616</v>
      </c>
      <c r="AD27" s="336">
        <v>21762</v>
      </c>
      <c r="AE27" s="336">
        <v>19479</v>
      </c>
      <c r="AF27" s="336">
        <v>1677</v>
      </c>
      <c r="AG27" s="336">
        <v>1590</v>
      </c>
      <c r="AH27" s="336">
        <v>272</v>
      </c>
      <c r="AI27" s="336">
        <v>0</v>
      </c>
      <c r="AJ27" s="336">
        <v>0</v>
      </c>
    </row>
    <row r="28" spans="1:36" x14ac:dyDescent="0.25">
      <c r="A28" s="128" t="s">
        <v>1761</v>
      </c>
      <c r="B28" s="241">
        <v>408</v>
      </c>
      <c r="C28" s="128" t="s">
        <v>1735</v>
      </c>
      <c r="D28" s="336">
        <v>77</v>
      </c>
      <c r="E28" s="308">
        <v>0.77590000000000003</v>
      </c>
      <c r="F28" s="340">
        <v>418828772</v>
      </c>
      <c r="G28" s="340">
        <v>0</v>
      </c>
      <c r="H28" s="340">
        <v>418828772</v>
      </c>
      <c r="I28" s="340">
        <v>55171517</v>
      </c>
      <c r="J28" s="340">
        <v>92816779</v>
      </c>
      <c r="K28" s="340">
        <v>21629271</v>
      </c>
      <c r="L28" s="340">
        <v>177915685</v>
      </c>
      <c r="M28" s="340">
        <v>0</v>
      </c>
      <c r="N28" s="340">
        <v>0</v>
      </c>
      <c r="O28" s="340">
        <v>0</v>
      </c>
      <c r="P28" s="340">
        <v>0</v>
      </c>
      <c r="Q28" s="340">
        <v>71295520</v>
      </c>
      <c r="R28" s="340">
        <v>0</v>
      </c>
      <c r="S28" s="340">
        <v>0</v>
      </c>
      <c r="T28" s="340">
        <v>0</v>
      </c>
      <c r="U28" s="336">
        <v>347</v>
      </c>
      <c r="V28" s="332">
        <v>56.69</v>
      </c>
      <c r="W28" s="332">
        <v>55.05</v>
      </c>
      <c r="X28" s="64">
        <v>56.49</v>
      </c>
      <c r="Y28" s="64">
        <v>62.19</v>
      </c>
      <c r="Z28" s="332">
        <v>62.84</v>
      </c>
      <c r="AA28" s="336">
        <v>34918</v>
      </c>
      <c r="AB28" s="336">
        <v>22295</v>
      </c>
      <c r="AC28" s="336">
        <v>22651</v>
      </c>
      <c r="AD28" s="336">
        <v>21143</v>
      </c>
      <c r="AE28" s="336">
        <v>21807</v>
      </c>
      <c r="AF28" s="336">
        <v>0</v>
      </c>
      <c r="AG28" s="336">
        <v>0</v>
      </c>
      <c r="AH28" s="336">
        <v>0</v>
      </c>
      <c r="AI28" s="344">
        <v>0</v>
      </c>
      <c r="AJ28" s="336">
        <v>0</v>
      </c>
    </row>
    <row r="29" spans="1:36" x14ac:dyDescent="0.25">
      <c r="A29" s="128" t="s">
        <v>1762</v>
      </c>
      <c r="B29" s="241">
        <v>8880</v>
      </c>
      <c r="C29" s="128" t="s">
        <v>1697</v>
      </c>
      <c r="D29" s="336">
        <v>51</v>
      </c>
      <c r="E29" s="308">
        <v>0.9738</v>
      </c>
      <c r="F29" s="340">
        <v>44510678</v>
      </c>
      <c r="G29" s="340">
        <v>0</v>
      </c>
      <c r="H29" s="340">
        <v>44510678</v>
      </c>
      <c r="I29" s="340">
        <v>2663711</v>
      </c>
      <c r="J29" s="340">
        <v>3193183</v>
      </c>
      <c r="K29" s="340">
        <v>8241953</v>
      </c>
      <c r="L29" s="340">
        <v>37924</v>
      </c>
      <c r="M29" s="340">
        <v>0</v>
      </c>
      <c r="N29" s="340">
        <v>415431</v>
      </c>
      <c r="O29" s="340">
        <v>2554193</v>
      </c>
      <c r="P29" s="340">
        <v>27404283</v>
      </c>
      <c r="Q29" s="340">
        <v>0</v>
      </c>
      <c r="R29" s="340">
        <v>0</v>
      </c>
      <c r="S29" s="340">
        <v>0</v>
      </c>
      <c r="T29" s="340">
        <v>0</v>
      </c>
      <c r="U29" s="336">
        <v>489</v>
      </c>
      <c r="V29" s="332">
        <v>12.48</v>
      </c>
      <c r="W29" s="332">
        <v>12.55</v>
      </c>
      <c r="X29" s="64">
        <v>17.84</v>
      </c>
      <c r="Y29" s="64">
        <v>32.1</v>
      </c>
      <c r="Z29" s="332">
        <v>37.07</v>
      </c>
      <c r="AA29" s="336">
        <v>16378</v>
      </c>
      <c r="AB29" s="336">
        <v>16530</v>
      </c>
      <c r="AC29" s="336">
        <v>16005</v>
      </c>
      <c r="AD29" s="336">
        <v>16659</v>
      </c>
      <c r="AE29" s="336">
        <v>18128</v>
      </c>
      <c r="AF29" s="336">
        <v>0</v>
      </c>
      <c r="AG29" s="336">
        <v>0</v>
      </c>
      <c r="AH29" s="336">
        <v>0</v>
      </c>
      <c r="AI29" s="344">
        <v>0</v>
      </c>
      <c r="AJ29" s="336">
        <v>0</v>
      </c>
    </row>
    <row r="30" spans="1:36" x14ac:dyDescent="0.25">
      <c r="A30" s="128" t="s">
        <v>1765</v>
      </c>
      <c r="B30" s="241">
        <v>14491</v>
      </c>
      <c r="C30" s="128" t="s">
        <v>1697</v>
      </c>
      <c r="D30" s="336">
        <v>120</v>
      </c>
      <c r="E30" s="308">
        <v>0.3221</v>
      </c>
      <c r="F30" s="340">
        <v>31119350</v>
      </c>
      <c r="G30" s="340">
        <v>4326525</v>
      </c>
      <c r="H30" s="340">
        <v>35445875</v>
      </c>
      <c r="I30" s="340">
        <v>2725550</v>
      </c>
      <c r="J30" s="340">
        <v>3784925</v>
      </c>
      <c r="K30" s="340">
        <v>18936825</v>
      </c>
      <c r="L30" s="340">
        <v>677975</v>
      </c>
      <c r="M30" s="340">
        <v>0</v>
      </c>
      <c r="N30" s="340">
        <v>2400</v>
      </c>
      <c r="O30" s="340">
        <v>155925</v>
      </c>
      <c r="P30" s="340">
        <v>9112450</v>
      </c>
      <c r="Q30" s="340">
        <v>49825</v>
      </c>
      <c r="R30" s="340">
        <v>0</v>
      </c>
      <c r="S30" s="340">
        <v>0</v>
      </c>
      <c r="T30" s="340">
        <v>0</v>
      </c>
      <c r="U30" s="336">
        <v>747</v>
      </c>
      <c r="V30" s="332">
        <v>8.8000000000000007</v>
      </c>
      <c r="W30" s="332">
        <v>9.24</v>
      </c>
      <c r="X30" s="64">
        <v>14.08</v>
      </c>
      <c r="Y30" s="64">
        <v>11.96</v>
      </c>
      <c r="Z30" s="332">
        <v>18.88</v>
      </c>
      <c r="AA30" s="336">
        <v>8637</v>
      </c>
      <c r="AB30" s="336">
        <v>14918</v>
      </c>
      <c r="AC30" s="336">
        <v>16324</v>
      </c>
      <c r="AD30" s="336">
        <v>9864</v>
      </c>
      <c r="AE30" s="336">
        <v>14107</v>
      </c>
      <c r="AF30" s="336">
        <v>1762</v>
      </c>
      <c r="AG30" s="336">
        <v>2445</v>
      </c>
      <c r="AH30" s="336">
        <v>1583</v>
      </c>
      <c r="AI30" s="344">
        <v>1499</v>
      </c>
      <c r="AJ30" s="336">
        <v>6991</v>
      </c>
    </row>
    <row r="31" spans="1:36" x14ac:dyDescent="0.25">
      <c r="A31" s="128" t="s">
        <v>1770</v>
      </c>
      <c r="B31" s="241">
        <v>437</v>
      </c>
      <c r="C31" s="128" t="s">
        <v>1697</v>
      </c>
      <c r="D31" s="336">
        <v>120</v>
      </c>
      <c r="E31" s="308">
        <v>0.67760000000000009</v>
      </c>
      <c r="F31" s="340">
        <v>45267546</v>
      </c>
      <c r="G31" s="340">
        <v>5407160</v>
      </c>
      <c r="H31" s="340">
        <v>50674706</v>
      </c>
      <c r="I31" s="340">
        <v>5218324</v>
      </c>
      <c r="J31" s="340">
        <v>9777346</v>
      </c>
      <c r="K31" s="340">
        <v>26332771</v>
      </c>
      <c r="L31" s="340">
        <v>447686</v>
      </c>
      <c r="M31" s="340">
        <v>0</v>
      </c>
      <c r="N31" s="340">
        <v>13934</v>
      </c>
      <c r="O31" s="340">
        <v>0</v>
      </c>
      <c r="P31" s="340">
        <v>4642898</v>
      </c>
      <c r="Q31" s="340">
        <v>4241747</v>
      </c>
      <c r="R31" s="340">
        <v>0</v>
      </c>
      <c r="S31" s="340">
        <v>0</v>
      </c>
      <c r="T31" s="340">
        <v>0</v>
      </c>
      <c r="U31" s="336">
        <v>3202</v>
      </c>
      <c r="V31" s="332">
        <v>10.17</v>
      </c>
      <c r="W31" s="332">
        <v>10.93</v>
      </c>
      <c r="X31" s="64">
        <v>12.62</v>
      </c>
      <c r="Y31" s="64">
        <v>12.56</v>
      </c>
      <c r="Z31" s="332">
        <v>9.27</v>
      </c>
      <c r="AA31" s="336">
        <v>34593</v>
      </c>
      <c r="AB31" s="336">
        <v>34798</v>
      </c>
      <c r="AC31" s="336">
        <v>37647</v>
      </c>
      <c r="AD31" s="336">
        <v>32543</v>
      </c>
      <c r="AE31" s="336">
        <v>29679</v>
      </c>
      <c r="AF31" s="336">
        <v>9824</v>
      </c>
      <c r="AG31" s="336">
        <v>6711</v>
      </c>
      <c r="AH31" s="336">
        <v>8032</v>
      </c>
      <c r="AI31" s="344">
        <v>12850</v>
      </c>
      <c r="AJ31" s="336">
        <v>8734</v>
      </c>
    </row>
    <row r="32" spans="1:36" x14ac:dyDescent="0.25">
      <c r="A32" s="128" t="s">
        <v>1772</v>
      </c>
      <c r="B32" s="241">
        <v>449</v>
      </c>
      <c r="C32" s="128" t="s">
        <v>1708</v>
      </c>
      <c r="D32" s="336">
        <v>60</v>
      </c>
      <c r="E32" s="308">
        <v>0.65359999999999996</v>
      </c>
      <c r="F32" s="340">
        <v>36404662</v>
      </c>
      <c r="G32" s="340">
        <v>9470979</v>
      </c>
      <c r="H32" s="340">
        <v>45875641</v>
      </c>
      <c r="I32" s="340">
        <v>3359597</v>
      </c>
      <c r="J32" s="340">
        <v>32915464</v>
      </c>
      <c r="K32" s="340">
        <v>2420097</v>
      </c>
      <c r="L32" s="340">
        <v>658872</v>
      </c>
      <c r="M32" s="340">
        <v>227303</v>
      </c>
      <c r="N32" s="340">
        <v>67017</v>
      </c>
      <c r="O32" s="340">
        <v>0</v>
      </c>
      <c r="P32" s="340">
        <v>6056344</v>
      </c>
      <c r="Q32" s="340">
        <v>170947</v>
      </c>
      <c r="R32" s="340">
        <v>0</v>
      </c>
      <c r="S32" s="340">
        <v>0</v>
      </c>
      <c r="T32" s="340">
        <v>0</v>
      </c>
      <c r="U32" s="336">
        <v>826</v>
      </c>
      <c r="V32" s="332">
        <v>21.12</v>
      </c>
      <c r="W32" s="332">
        <v>21.55</v>
      </c>
      <c r="X32" s="64">
        <v>22.06</v>
      </c>
      <c r="Y32" s="64">
        <v>19.28</v>
      </c>
      <c r="Z32" s="332">
        <v>17.329999999999998</v>
      </c>
      <c r="AA32" s="336">
        <v>17063</v>
      </c>
      <c r="AB32" s="336">
        <v>16742</v>
      </c>
      <c r="AC32" s="336">
        <v>16147</v>
      </c>
      <c r="AD32" s="336">
        <v>16156</v>
      </c>
      <c r="AE32" s="336">
        <v>14313</v>
      </c>
      <c r="AF32" s="336">
        <v>43713</v>
      </c>
      <c r="AG32" s="336">
        <v>39553</v>
      </c>
      <c r="AH32" s="336">
        <v>27524</v>
      </c>
      <c r="AI32" s="344">
        <v>23287</v>
      </c>
      <c r="AJ32" s="336">
        <v>27052</v>
      </c>
    </row>
    <row r="33" spans="1:36" x14ac:dyDescent="0.25">
      <c r="A33" s="128" t="s">
        <v>1775</v>
      </c>
      <c r="B33" s="241">
        <v>4062</v>
      </c>
      <c r="C33" s="128" t="s">
        <v>1708</v>
      </c>
      <c r="D33" s="336">
        <v>88</v>
      </c>
      <c r="E33" s="308">
        <v>0.47539999999999999</v>
      </c>
      <c r="F33" s="340">
        <v>36264355</v>
      </c>
      <c r="G33" s="340">
        <v>4188837</v>
      </c>
      <c r="H33" s="340">
        <v>40453192</v>
      </c>
      <c r="I33" s="340">
        <v>2939034</v>
      </c>
      <c r="J33" s="340">
        <v>31249122</v>
      </c>
      <c r="K33" s="340">
        <v>438008</v>
      </c>
      <c r="L33" s="340">
        <v>436926</v>
      </c>
      <c r="M33" s="340">
        <v>113784</v>
      </c>
      <c r="N33" s="340">
        <v>57251</v>
      </c>
      <c r="O33" s="340">
        <v>0</v>
      </c>
      <c r="P33" s="340">
        <v>5153407</v>
      </c>
      <c r="Q33" s="340">
        <v>65660</v>
      </c>
      <c r="R33" s="340">
        <v>0</v>
      </c>
      <c r="S33" s="340">
        <v>0</v>
      </c>
      <c r="T33" s="340">
        <v>0</v>
      </c>
      <c r="U33" s="336">
        <v>1005</v>
      </c>
      <c r="V33" s="332">
        <v>17.829999999999998</v>
      </c>
      <c r="W33" s="332">
        <v>20.9</v>
      </c>
      <c r="X33" s="64">
        <v>17.760000000000002</v>
      </c>
      <c r="Y33" s="64">
        <v>15.31</v>
      </c>
      <c r="Z33" s="332">
        <v>15.19</v>
      </c>
      <c r="AA33" s="336">
        <v>16988</v>
      </c>
      <c r="AB33" s="336">
        <v>17244</v>
      </c>
      <c r="AC33" s="336">
        <v>16041</v>
      </c>
      <c r="AD33" s="336">
        <v>16105</v>
      </c>
      <c r="AE33" s="336">
        <v>15270</v>
      </c>
      <c r="AF33" s="336">
        <v>16180</v>
      </c>
      <c r="AG33" s="336">
        <v>13318</v>
      </c>
      <c r="AH33" s="336">
        <v>8309</v>
      </c>
      <c r="AI33" s="344">
        <v>10597</v>
      </c>
      <c r="AJ33" s="336">
        <v>11618</v>
      </c>
    </row>
    <row r="34" spans="1:36" x14ac:dyDescent="0.25">
      <c r="A34" s="128"/>
      <c r="B34" s="128"/>
      <c r="C34" s="128"/>
      <c r="D34" s="337"/>
      <c r="E34" s="129"/>
      <c r="F34" s="341"/>
      <c r="G34" s="341"/>
      <c r="H34" s="341"/>
      <c r="I34" s="341"/>
      <c r="J34" s="341"/>
      <c r="K34" s="341"/>
      <c r="L34" s="341"/>
      <c r="M34" s="341"/>
      <c r="N34" s="341"/>
      <c r="O34" s="341"/>
      <c r="P34" s="341"/>
      <c r="Q34" s="341"/>
      <c r="R34" s="341"/>
      <c r="S34" s="341"/>
      <c r="T34" s="341"/>
      <c r="U34" s="337"/>
      <c r="V34" s="333"/>
      <c r="W34" s="333"/>
      <c r="Z34" s="333"/>
      <c r="AA34" s="337"/>
      <c r="AB34" s="337"/>
      <c r="AC34" s="337"/>
      <c r="AD34" s="337"/>
      <c r="AE34" s="337"/>
      <c r="AF34" s="337"/>
      <c r="AG34" s="337"/>
      <c r="AH34" s="337"/>
      <c r="AI34" s="345"/>
      <c r="AJ34" s="337"/>
    </row>
    <row r="35" spans="1:36" x14ac:dyDescent="0.25">
      <c r="A35" s="128"/>
      <c r="B35" s="128"/>
      <c r="C35" s="128"/>
      <c r="D35" s="337"/>
      <c r="E35" s="129"/>
      <c r="F35" s="341"/>
      <c r="G35" s="341"/>
      <c r="H35" s="341"/>
      <c r="I35" s="341"/>
      <c r="J35" s="341"/>
      <c r="K35" s="341"/>
      <c r="L35" s="341"/>
      <c r="M35" s="341"/>
      <c r="N35" s="341"/>
      <c r="O35" s="341"/>
      <c r="P35" s="341"/>
      <c r="Q35" s="341"/>
      <c r="R35" s="341"/>
      <c r="S35" s="341"/>
      <c r="T35" s="341"/>
      <c r="U35" s="337"/>
      <c r="V35" s="333"/>
      <c r="W35" s="333"/>
      <c r="Z35" s="333"/>
      <c r="AA35" s="337"/>
      <c r="AB35" s="337"/>
      <c r="AC35" s="337"/>
      <c r="AD35" s="337"/>
      <c r="AE35" s="337"/>
      <c r="AF35" s="337"/>
      <c r="AG35" s="337"/>
      <c r="AH35" s="337"/>
      <c r="AI35" s="345"/>
      <c r="AJ35" s="337"/>
    </row>
    <row r="36" spans="1:36" x14ac:dyDescent="0.25">
      <c r="A36" s="128"/>
      <c r="B36" s="128"/>
      <c r="C36" s="128"/>
      <c r="D36" s="337"/>
      <c r="E36" s="129"/>
      <c r="F36" s="341"/>
      <c r="G36" s="341"/>
      <c r="H36" s="341"/>
      <c r="I36" s="341"/>
      <c r="J36" s="341"/>
      <c r="K36" s="341"/>
      <c r="L36" s="341"/>
      <c r="M36" s="341"/>
      <c r="N36" s="341"/>
      <c r="O36" s="341"/>
      <c r="P36" s="341"/>
      <c r="Q36" s="341"/>
      <c r="R36" s="341"/>
      <c r="S36" s="341"/>
      <c r="T36" s="341"/>
      <c r="U36" s="337"/>
      <c r="V36" s="333"/>
      <c r="W36" s="333"/>
      <c r="Z36" s="333"/>
      <c r="AA36" s="337"/>
      <c r="AB36" s="337"/>
      <c r="AC36" s="337"/>
      <c r="AD36" s="337"/>
      <c r="AE36" s="337"/>
      <c r="AF36" s="337"/>
      <c r="AG36" s="337"/>
      <c r="AH36" s="337"/>
      <c r="AI36" s="337"/>
      <c r="AJ36" s="337"/>
    </row>
    <row r="37" spans="1:36" x14ac:dyDescent="0.25">
      <c r="A37" s="128"/>
      <c r="B37" s="128"/>
      <c r="C37" s="128"/>
      <c r="D37" s="337"/>
      <c r="E37" s="129"/>
      <c r="F37" s="341"/>
      <c r="G37" s="341"/>
      <c r="H37" s="341"/>
      <c r="I37" s="341"/>
      <c r="J37" s="341"/>
      <c r="K37" s="341"/>
      <c r="L37" s="341"/>
      <c r="M37" s="341"/>
      <c r="N37" s="341"/>
      <c r="O37" s="341"/>
      <c r="P37" s="341"/>
      <c r="Q37" s="341"/>
      <c r="R37" s="341"/>
      <c r="S37" s="341"/>
      <c r="T37" s="341"/>
      <c r="U37" s="337"/>
      <c r="V37" s="333"/>
      <c r="W37" s="333"/>
      <c r="Z37" s="333"/>
      <c r="AA37" s="337"/>
      <c r="AB37" s="337"/>
      <c r="AC37" s="337"/>
      <c r="AD37" s="337"/>
      <c r="AE37" s="337"/>
      <c r="AF37" s="337"/>
      <c r="AG37" s="337"/>
      <c r="AH37" s="337"/>
      <c r="AI37" s="337"/>
      <c r="AJ37" s="337"/>
    </row>
    <row r="38" spans="1:36" x14ac:dyDescent="0.25">
      <c r="A38" s="128"/>
      <c r="B38" s="128"/>
      <c r="C38" s="128"/>
      <c r="D38" s="337"/>
      <c r="E38" s="129"/>
      <c r="F38" s="341"/>
      <c r="G38" s="341"/>
      <c r="H38" s="341"/>
      <c r="I38" s="341"/>
      <c r="J38" s="341"/>
      <c r="K38" s="341"/>
      <c r="L38" s="341"/>
      <c r="M38" s="341"/>
      <c r="N38" s="341"/>
      <c r="O38" s="341"/>
      <c r="P38" s="341"/>
      <c r="Q38" s="341"/>
      <c r="R38" s="341"/>
      <c r="S38" s="341"/>
      <c r="T38" s="341"/>
      <c r="U38" s="337"/>
      <c r="V38" s="333"/>
      <c r="W38" s="333"/>
      <c r="Z38" s="333"/>
      <c r="AA38" s="337"/>
      <c r="AB38" s="337"/>
      <c r="AC38" s="337"/>
      <c r="AD38" s="337"/>
      <c r="AE38" s="337"/>
      <c r="AF38" s="337"/>
      <c r="AG38" s="337"/>
      <c r="AH38" s="337"/>
      <c r="AI38" s="337"/>
      <c r="AJ38" s="337"/>
    </row>
    <row r="39" spans="1:36" x14ac:dyDescent="0.25">
      <c r="A39" s="128"/>
      <c r="B39" s="128"/>
      <c r="C39" s="128"/>
      <c r="D39" s="337"/>
      <c r="E39" s="129"/>
      <c r="F39" s="341"/>
      <c r="G39" s="341"/>
      <c r="H39" s="341"/>
      <c r="I39" s="341"/>
      <c r="J39" s="341"/>
      <c r="K39" s="341"/>
      <c r="L39" s="341"/>
      <c r="M39" s="341"/>
      <c r="N39" s="341"/>
      <c r="O39" s="341"/>
      <c r="P39" s="341"/>
      <c r="Q39" s="341"/>
      <c r="R39" s="341"/>
      <c r="S39" s="341"/>
      <c r="T39" s="341"/>
      <c r="U39" s="337"/>
      <c r="V39" s="333"/>
      <c r="W39" s="333"/>
      <c r="Z39" s="333"/>
      <c r="AA39" s="337"/>
      <c r="AB39" s="337"/>
      <c r="AC39" s="337"/>
      <c r="AD39" s="337"/>
      <c r="AE39" s="337"/>
      <c r="AF39" s="337"/>
      <c r="AG39" s="337"/>
      <c r="AH39" s="337"/>
      <c r="AI39" s="337"/>
      <c r="AJ39" s="337"/>
    </row>
    <row r="40" spans="1:36" x14ac:dyDescent="0.25">
      <c r="A40" s="128"/>
      <c r="B40" s="128"/>
      <c r="C40" s="128"/>
      <c r="D40" s="337"/>
      <c r="E40" s="129"/>
      <c r="F40" s="341"/>
      <c r="G40" s="341"/>
      <c r="H40" s="341"/>
      <c r="I40" s="341"/>
      <c r="J40" s="341"/>
      <c r="K40" s="341"/>
      <c r="L40" s="341"/>
      <c r="M40" s="341"/>
      <c r="N40" s="341"/>
      <c r="O40" s="341"/>
      <c r="P40" s="341"/>
      <c r="Q40" s="341"/>
      <c r="R40" s="341"/>
      <c r="S40" s="341"/>
      <c r="T40" s="341"/>
      <c r="U40" s="337"/>
      <c r="V40" s="333"/>
      <c r="W40" s="333"/>
      <c r="Z40" s="333"/>
      <c r="AA40" s="337"/>
      <c r="AB40" s="337"/>
      <c r="AC40" s="337"/>
      <c r="AD40" s="337"/>
      <c r="AE40" s="337"/>
      <c r="AF40" s="337"/>
      <c r="AG40" s="337"/>
      <c r="AH40" s="337"/>
      <c r="AI40" s="337"/>
      <c r="AJ40" s="337"/>
    </row>
    <row r="41" spans="1:36" x14ac:dyDescent="0.25">
      <c r="A41" s="128"/>
      <c r="B41" s="128"/>
      <c r="C41" s="128"/>
      <c r="D41" s="337"/>
      <c r="E41" s="129"/>
      <c r="F41" s="341"/>
      <c r="G41" s="341"/>
      <c r="H41" s="341"/>
      <c r="I41" s="341"/>
      <c r="J41" s="341"/>
      <c r="K41" s="341"/>
      <c r="L41" s="341"/>
      <c r="M41" s="341"/>
      <c r="N41" s="341"/>
      <c r="O41" s="341"/>
      <c r="P41" s="341"/>
      <c r="Q41" s="341"/>
      <c r="R41" s="341"/>
      <c r="S41" s="341"/>
      <c r="T41" s="341"/>
      <c r="U41" s="337"/>
      <c r="V41" s="333"/>
      <c r="W41" s="333"/>
      <c r="Z41" s="333"/>
      <c r="AA41" s="337"/>
      <c r="AB41" s="337"/>
      <c r="AC41" s="337"/>
      <c r="AD41" s="337"/>
      <c r="AE41" s="337"/>
      <c r="AF41" s="337"/>
      <c r="AG41" s="337"/>
      <c r="AH41" s="337"/>
      <c r="AI41" s="337"/>
      <c r="AJ41" s="337"/>
    </row>
    <row r="42" spans="1:36" x14ac:dyDescent="0.25">
      <c r="A42" s="128"/>
      <c r="B42" s="128"/>
      <c r="C42" s="128"/>
      <c r="D42" s="337"/>
      <c r="E42" s="129"/>
      <c r="F42" s="341"/>
      <c r="G42" s="341"/>
      <c r="H42" s="341"/>
      <c r="I42" s="341"/>
      <c r="J42" s="341"/>
      <c r="K42" s="341"/>
      <c r="L42" s="341"/>
      <c r="M42" s="341"/>
      <c r="N42" s="341"/>
      <c r="O42" s="341"/>
      <c r="P42" s="341"/>
      <c r="Q42" s="341"/>
      <c r="R42" s="341"/>
      <c r="S42" s="341"/>
      <c r="T42" s="341"/>
      <c r="U42" s="337"/>
      <c r="V42" s="333"/>
      <c r="W42" s="333"/>
      <c r="Z42" s="333"/>
      <c r="AA42" s="337"/>
      <c r="AB42" s="337"/>
      <c r="AC42" s="337"/>
      <c r="AD42" s="337"/>
      <c r="AE42" s="337"/>
      <c r="AF42" s="337"/>
      <c r="AG42" s="337"/>
      <c r="AH42" s="337"/>
      <c r="AI42" s="337"/>
      <c r="AJ42" s="337"/>
    </row>
    <row r="43" spans="1:36" x14ac:dyDescent="0.25">
      <c r="B43" s="3"/>
      <c r="C43" s="3"/>
    </row>
    <row r="44" spans="1:36" x14ac:dyDescent="0.25">
      <c r="B44" s="3"/>
      <c r="C44" s="3"/>
    </row>
    <row r="45" spans="1:36" x14ac:dyDescent="0.25">
      <c r="B45" s="3"/>
      <c r="C45" s="3"/>
    </row>
    <row r="46" spans="1:36" x14ac:dyDescent="0.25">
      <c r="B46" s="3"/>
      <c r="C46" s="3"/>
    </row>
    <row r="47" spans="1:36" x14ac:dyDescent="0.25">
      <c r="B47" s="3"/>
      <c r="C47" s="3"/>
    </row>
    <row r="48" spans="1:36" x14ac:dyDescent="0.25">
      <c r="B48" s="3"/>
      <c r="C48" s="3"/>
    </row>
    <row r="49" spans="4:36" s="3" customFormat="1" x14ac:dyDescent="0.25">
      <c r="D49" s="62"/>
      <c r="F49" s="7"/>
      <c r="G49" s="7"/>
      <c r="H49" s="7"/>
      <c r="I49" s="7"/>
      <c r="J49" s="7"/>
      <c r="K49" s="7"/>
      <c r="L49" s="7"/>
      <c r="M49" s="7"/>
      <c r="N49" s="7"/>
      <c r="O49" s="7"/>
      <c r="P49" s="7"/>
      <c r="Q49" s="7"/>
      <c r="R49" s="7"/>
      <c r="S49" s="7"/>
      <c r="T49" s="7"/>
      <c r="U49" s="62"/>
      <c r="V49" s="64"/>
      <c r="W49" s="64"/>
      <c r="X49" s="64"/>
      <c r="Y49" s="64"/>
      <c r="Z49" s="64"/>
      <c r="AA49" s="62"/>
      <c r="AB49" s="62"/>
      <c r="AC49" s="62"/>
      <c r="AD49" s="62"/>
      <c r="AE49" s="62"/>
      <c r="AF49" s="62"/>
      <c r="AG49" s="62"/>
      <c r="AH49" s="62"/>
      <c r="AI49" s="62"/>
      <c r="AJ49" s="62"/>
    </row>
    <row r="50" spans="4:36" s="3" customFormat="1" x14ac:dyDescent="0.25">
      <c r="D50" s="62"/>
      <c r="F50" s="7"/>
      <c r="G50" s="7"/>
      <c r="H50" s="7"/>
      <c r="I50" s="7"/>
      <c r="J50" s="7"/>
      <c r="K50" s="7"/>
      <c r="L50" s="7"/>
      <c r="M50" s="7"/>
      <c r="N50" s="7"/>
      <c r="O50" s="7"/>
      <c r="P50" s="7"/>
      <c r="Q50" s="7"/>
      <c r="R50" s="7"/>
      <c r="S50" s="7"/>
      <c r="T50" s="7"/>
      <c r="U50" s="62"/>
      <c r="V50" s="64"/>
      <c r="W50" s="64"/>
      <c r="X50" s="64"/>
      <c r="Y50" s="64"/>
      <c r="Z50" s="64"/>
      <c r="AA50" s="62"/>
      <c r="AB50" s="62"/>
      <c r="AC50" s="62"/>
      <c r="AD50" s="62"/>
      <c r="AE50" s="62"/>
      <c r="AF50" s="62"/>
      <c r="AG50" s="62"/>
      <c r="AH50" s="62"/>
      <c r="AI50" s="62"/>
      <c r="AJ50" s="62"/>
    </row>
    <row r="51" spans="4:36" s="3" customFormat="1" x14ac:dyDescent="0.25">
      <c r="D51" s="62"/>
      <c r="F51" s="7"/>
      <c r="G51" s="7"/>
      <c r="H51" s="7"/>
      <c r="I51" s="7"/>
      <c r="J51" s="7"/>
      <c r="K51" s="7"/>
      <c r="L51" s="7"/>
      <c r="M51" s="7"/>
      <c r="N51" s="7"/>
      <c r="O51" s="7"/>
      <c r="P51" s="7"/>
      <c r="Q51" s="7"/>
      <c r="R51" s="7"/>
      <c r="S51" s="7"/>
      <c r="T51" s="7"/>
      <c r="U51" s="62"/>
      <c r="V51" s="64"/>
      <c r="W51" s="64"/>
      <c r="X51" s="64"/>
      <c r="Y51" s="64"/>
      <c r="Z51" s="64"/>
      <c r="AA51" s="62"/>
      <c r="AB51" s="62"/>
      <c r="AC51" s="62"/>
      <c r="AD51" s="62"/>
      <c r="AE51" s="62"/>
      <c r="AF51" s="62"/>
      <c r="AG51" s="62"/>
      <c r="AH51" s="62"/>
      <c r="AI51" s="62"/>
      <c r="AJ51" s="62"/>
    </row>
    <row r="52" spans="4:36" s="3" customFormat="1" x14ac:dyDescent="0.25">
      <c r="D52" s="62"/>
      <c r="F52" s="7"/>
      <c r="G52" s="7"/>
      <c r="H52" s="7"/>
      <c r="I52" s="7"/>
      <c r="J52" s="7"/>
      <c r="K52" s="7"/>
      <c r="L52" s="7"/>
      <c r="M52" s="7"/>
      <c r="N52" s="7"/>
      <c r="O52" s="7"/>
      <c r="P52" s="7"/>
      <c r="Q52" s="7"/>
      <c r="R52" s="7"/>
      <c r="S52" s="7"/>
      <c r="T52" s="7"/>
      <c r="U52" s="62"/>
      <c r="V52" s="64"/>
      <c r="W52" s="64"/>
      <c r="X52" s="64"/>
      <c r="Y52" s="64"/>
      <c r="Z52" s="64"/>
      <c r="AA52" s="62"/>
      <c r="AB52" s="62"/>
      <c r="AC52" s="62"/>
      <c r="AD52" s="62"/>
      <c r="AE52" s="62"/>
      <c r="AF52" s="62"/>
      <c r="AG52" s="62"/>
      <c r="AH52" s="62"/>
      <c r="AI52" s="62"/>
      <c r="AJ52" s="62"/>
    </row>
    <row r="53" spans="4:36" s="3" customFormat="1" x14ac:dyDescent="0.25">
      <c r="D53" s="62"/>
      <c r="F53" s="7"/>
      <c r="G53" s="7"/>
      <c r="H53" s="7"/>
      <c r="I53" s="7"/>
      <c r="J53" s="7"/>
      <c r="K53" s="7"/>
      <c r="L53" s="7"/>
      <c r="M53" s="7"/>
      <c r="N53" s="7"/>
      <c r="O53" s="7"/>
      <c r="P53" s="7"/>
      <c r="Q53" s="7"/>
      <c r="R53" s="7"/>
      <c r="S53" s="7"/>
      <c r="T53" s="7"/>
      <c r="U53" s="62"/>
      <c r="V53" s="64"/>
      <c r="W53" s="64"/>
      <c r="X53" s="64"/>
      <c r="Y53" s="64"/>
      <c r="Z53" s="64"/>
      <c r="AA53" s="62"/>
      <c r="AB53" s="62"/>
      <c r="AC53" s="62"/>
      <c r="AD53" s="62"/>
      <c r="AE53" s="62"/>
      <c r="AF53" s="62"/>
      <c r="AG53" s="62"/>
      <c r="AH53" s="62"/>
      <c r="AI53" s="62"/>
      <c r="AJ53" s="62"/>
    </row>
    <row r="54" spans="4:36" s="3" customFormat="1" x14ac:dyDescent="0.25">
      <c r="D54" s="62"/>
      <c r="F54" s="7"/>
      <c r="G54" s="7"/>
      <c r="H54" s="7"/>
      <c r="I54" s="7"/>
      <c r="J54" s="7"/>
      <c r="K54" s="7"/>
      <c r="L54" s="7"/>
      <c r="M54" s="7"/>
      <c r="N54" s="7"/>
      <c r="O54" s="7"/>
      <c r="P54" s="7"/>
      <c r="Q54" s="7"/>
      <c r="R54" s="7"/>
      <c r="S54" s="7"/>
      <c r="T54" s="7"/>
      <c r="U54" s="62"/>
      <c r="V54" s="64"/>
      <c r="W54" s="64"/>
      <c r="X54" s="64"/>
      <c r="Y54" s="64"/>
      <c r="Z54" s="64"/>
      <c r="AA54" s="62"/>
      <c r="AB54" s="62"/>
      <c r="AC54" s="62"/>
      <c r="AD54" s="62"/>
      <c r="AE54" s="62"/>
      <c r="AF54" s="62"/>
      <c r="AG54" s="62"/>
      <c r="AH54" s="62"/>
      <c r="AI54" s="62"/>
      <c r="AJ54" s="62"/>
    </row>
    <row r="55" spans="4:36" s="3" customFormat="1" x14ac:dyDescent="0.25">
      <c r="D55" s="62"/>
      <c r="F55" s="7"/>
      <c r="G55" s="7"/>
      <c r="H55" s="7"/>
      <c r="I55" s="7"/>
      <c r="J55" s="7"/>
      <c r="K55" s="7"/>
      <c r="L55" s="7"/>
      <c r="M55" s="7"/>
      <c r="N55" s="7"/>
      <c r="O55" s="7"/>
      <c r="P55" s="7"/>
      <c r="Q55" s="7"/>
      <c r="R55" s="7"/>
      <c r="S55" s="7"/>
      <c r="T55" s="7"/>
      <c r="U55" s="62"/>
      <c r="V55" s="64"/>
      <c r="W55" s="64"/>
      <c r="X55" s="64"/>
      <c r="Y55" s="64"/>
      <c r="Z55" s="64"/>
      <c r="AA55" s="62"/>
      <c r="AB55" s="62"/>
      <c r="AC55" s="62"/>
      <c r="AD55" s="62"/>
      <c r="AE55" s="62"/>
      <c r="AF55" s="62"/>
      <c r="AG55" s="62"/>
      <c r="AH55" s="62"/>
      <c r="AI55" s="62"/>
      <c r="AJ55" s="62"/>
    </row>
    <row r="56" spans="4:36" s="3" customFormat="1" x14ac:dyDescent="0.25">
      <c r="D56" s="62"/>
      <c r="F56" s="7"/>
      <c r="G56" s="7"/>
      <c r="H56" s="7"/>
      <c r="I56" s="7"/>
      <c r="J56" s="7"/>
      <c r="K56" s="7"/>
      <c r="L56" s="7"/>
      <c r="M56" s="7"/>
      <c r="N56" s="7"/>
      <c r="O56" s="7"/>
      <c r="P56" s="7"/>
      <c r="Q56" s="7"/>
      <c r="R56" s="7"/>
      <c r="S56" s="7"/>
      <c r="T56" s="7"/>
      <c r="U56" s="62"/>
      <c r="V56" s="64"/>
      <c r="W56" s="64"/>
      <c r="X56" s="64"/>
      <c r="Y56" s="64"/>
      <c r="Z56" s="64"/>
      <c r="AA56" s="62"/>
      <c r="AB56" s="62"/>
      <c r="AC56" s="62"/>
      <c r="AD56" s="62"/>
      <c r="AE56" s="62"/>
      <c r="AF56" s="62"/>
      <c r="AG56" s="62"/>
      <c r="AH56" s="62"/>
      <c r="AI56" s="62"/>
      <c r="AJ56" s="62"/>
    </row>
    <row r="57" spans="4:36" s="3" customFormat="1" x14ac:dyDescent="0.25">
      <c r="D57" s="62"/>
      <c r="F57" s="7"/>
      <c r="G57" s="7"/>
      <c r="H57" s="7"/>
      <c r="I57" s="7"/>
      <c r="J57" s="7"/>
      <c r="K57" s="7"/>
      <c r="L57" s="7"/>
      <c r="M57" s="7"/>
      <c r="N57" s="7"/>
      <c r="O57" s="7"/>
      <c r="P57" s="7"/>
      <c r="Q57" s="7"/>
      <c r="R57" s="7"/>
      <c r="S57" s="7"/>
      <c r="T57" s="7"/>
      <c r="U57" s="62"/>
      <c r="V57" s="64"/>
      <c r="W57" s="64"/>
      <c r="X57" s="64"/>
      <c r="Y57" s="64"/>
      <c r="Z57" s="64"/>
      <c r="AA57" s="62"/>
      <c r="AB57" s="62"/>
      <c r="AC57" s="62"/>
      <c r="AD57" s="62"/>
      <c r="AE57" s="62"/>
      <c r="AF57" s="62"/>
      <c r="AG57" s="62"/>
      <c r="AH57" s="62"/>
      <c r="AI57" s="62"/>
      <c r="AJ57" s="62"/>
    </row>
    <row r="58" spans="4:36" s="3" customFormat="1" x14ac:dyDescent="0.25">
      <c r="D58" s="62"/>
      <c r="F58" s="7"/>
      <c r="G58" s="7"/>
      <c r="H58" s="7"/>
      <c r="I58" s="7"/>
      <c r="J58" s="7"/>
      <c r="K58" s="7"/>
      <c r="L58" s="7"/>
      <c r="M58" s="7"/>
      <c r="N58" s="7"/>
      <c r="O58" s="7"/>
      <c r="P58" s="7"/>
      <c r="Q58" s="7"/>
      <c r="R58" s="7"/>
      <c r="S58" s="7"/>
      <c r="T58" s="7"/>
      <c r="U58" s="62"/>
      <c r="V58" s="64"/>
      <c r="W58" s="64"/>
      <c r="X58" s="64"/>
      <c r="Y58" s="64"/>
      <c r="Z58" s="64"/>
      <c r="AA58" s="62"/>
      <c r="AB58" s="62"/>
      <c r="AC58" s="62"/>
      <c r="AD58" s="62"/>
      <c r="AE58" s="62"/>
      <c r="AF58" s="62"/>
      <c r="AG58" s="62"/>
      <c r="AH58" s="62"/>
      <c r="AI58" s="62"/>
      <c r="AJ58" s="62"/>
    </row>
    <row r="59" spans="4:36" s="3" customFormat="1" x14ac:dyDescent="0.25">
      <c r="D59" s="62"/>
      <c r="F59" s="7"/>
      <c r="G59" s="7"/>
      <c r="H59" s="7"/>
      <c r="I59" s="7"/>
      <c r="J59" s="7"/>
      <c r="K59" s="7"/>
      <c r="L59" s="7"/>
      <c r="M59" s="7"/>
      <c r="N59" s="7"/>
      <c r="O59" s="7"/>
      <c r="P59" s="7"/>
      <c r="Q59" s="7"/>
      <c r="R59" s="7"/>
      <c r="S59" s="7"/>
      <c r="T59" s="7"/>
      <c r="U59" s="62"/>
      <c r="V59" s="64"/>
      <c r="W59" s="64"/>
      <c r="X59" s="64"/>
      <c r="Y59" s="64"/>
      <c r="Z59" s="64"/>
      <c r="AA59" s="62"/>
      <c r="AB59" s="62"/>
      <c r="AC59" s="62"/>
      <c r="AD59" s="62"/>
      <c r="AE59" s="62"/>
      <c r="AF59" s="62"/>
      <c r="AG59" s="62"/>
      <c r="AH59" s="62"/>
      <c r="AI59" s="62"/>
      <c r="AJ59" s="62"/>
    </row>
    <row r="60" spans="4:36" s="3" customFormat="1" x14ac:dyDescent="0.25">
      <c r="D60" s="62"/>
      <c r="F60" s="7"/>
      <c r="G60" s="7"/>
      <c r="H60" s="7"/>
      <c r="I60" s="7"/>
      <c r="J60" s="7"/>
      <c r="K60" s="7"/>
      <c r="L60" s="7"/>
      <c r="M60" s="7"/>
      <c r="N60" s="7"/>
      <c r="O60" s="7"/>
      <c r="P60" s="7"/>
      <c r="Q60" s="7"/>
      <c r="R60" s="7"/>
      <c r="S60" s="7"/>
      <c r="T60" s="7"/>
      <c r="U60" s="62"/>
      <c r="V60" s="64"/>
      <c r="W60" s="64"/>
      <c r="X60" s="64"/>
      <c r="Y60" s="64"/>
      <c r="Z60" s="64"/>
      <c r="AA60" s="62"/>
      <c r="AB60" s="62"/>
      <c r="AC60" s="62"/>
      <c r="AD60" s="62"/>
      <c r="AE60" s="62"/>
      <c r="AF60" s="62"/>
      <c r="AG60" s="62"/>
      <c r="AH60" s="62"/>
      <c r="AI60" s="62"/>
      <c r="AJ60" s="62"/>
    </row>
    <row r="61" spans="4:36" s="3" customFormat="1" x14ac:dyDescent="0.25">
      <c r="D61" s="62"/>
      <c r="F61" s="7"/>
      <c r="G61" s="7"/>
      <c r="H61" s="7"/>
      <c r="I61" s="7"/>
      <c r="J61" s="7"/>
      <c r="K61" s="7"/>
      <c r="L61" s="7"/>
      <c r="M61" s="7"/>
      <c r="N61" s="7"/>
      <c r="O61" s="7"/>
      <c r="P61" s="7"/>
      <c r="Q61" s="7"/>
      <c r="R61" s="7"/>
      <c r="S61" s="7"/>
      <c r="T61" s="7"/>
      <c r="U61" s="62"/>
      <c r="V61" s="64"/>
      <c r="W61" s="64"/>
      <c r="X61" s="64"/>
      <c r="Y61" s="64"/>
      <c r="Z61" s="64"/>
      <c r="AA61" s="62"/>
      <c r="AB61" s="62"/>
      <c r="AC61" s="62"/>
      <c r="AD61" s="62"/>
      <c r="AE61" s="62"/>
      <c r="AF61" s="62"/>
      <c r="AG61" s="62"/>
      <c r="AH61" s="62"/>
      <c r="AI61" s="62"/>
      <c r="AJ61" s="62"/>
    </row>
    <row r="62" spans="4:36" s="3" customFormat="1" x14ac:dyDescent="0.25">
      <c r="D62" s="62"/>
      <c r="F62" s="7"/>
      <c r="G62" s="7"/>
      <c r="H62" s="7"/>
      <c r="I62" s="7"/>
      <c r="J62" s="7"/>
      <c r="K62" s="7"/>
      <c r="L62" s="7"/>
      <c r="M62" s="7"/>
      <c r="N62" s="7"/>
      <c r="O62" s="7"/>
      <c r="P62" s="7"/>
      <c r="Q62" s="7"/>
      <c r="R62" s="7"/>
      <c r="S62" s="7"/>
      <c r="T62" s="7"/>
      <c r="U62" s="62"/>
      <c r="V62" s="64"/>
      <c r="W62" s="64"/>
      <c r="X62" s="64"/>
      <c r="Y62" s="64"/>
      <c r="Z62" s="64"/>
      <c r="AA62" s="62"/>
      <c r="AB62" s="62"/>
      <c r="AC62" s="62"/>
      <c r="AD62" s="62"/>
      <c r="AE62" s="62"/>
      <c r="AF62" s="62"/>
      <c r="AG62" s="62"/>
      <c r="AH62" s="62"/>
      <c r="AI62" s="62"/>
      <c r="AJ62" s="62"/>
    </row>
    <row r="63" spans="4:36" s="3" customFormat="1" x14ac:dyDescent="0.25">
      <c r="D63" s="62"/>
      <c r="F63" s="7"/>
      <c r="G63" s="7"/>
      <c r="H63" s="7"/>
      <c r="I63" s="7"/>
      <c r="J63" s="7"/>
      <c r="K63" s="7"/>
      <c r="L63" s="7"/>
      <c r="M63" s="7"/>
      <c r="N63" s="7"/>
      <c r="O63" s="7"/>
      <c r="P63" s="7"/>
      <c r="Q63" s="7"/>
      <c r="R63" s="7"/>
      <c r="S63" s="7"/>
      <c r="T63" s="7"/>
      <c r="U63" s="62"/>
      <c r="V63" s="64"/>
      <c r="W63" s="64"/>
      <c r="X63" s="64"/>
      <c r="Y63" s="64"/>
      <c r="Z63" s="64"/>
      <c r="AA63" s="62"/>
      <c r="AB63" s="62"/>
      <c r="AC63" s="62"/>
      <c r="AD63" s="62"/>
      <c r="AE63" s="62"/>
      <c r="AF63" s="62"/>
      <c r="AG63" s="62"/>
      <c r="AH63" s="62"/>
      <c r="AI63" s="62"/>
      <c r="AJ63" s="62"/>
    </row>
    <row r="64" spans="4:36" s="3" customFormat="1" x14ac:dyDescent="0.25">
      <c r="D64" s="62"/>
      <c r="F64" s="7"/>
      <c r="G64" s="7"/>
      <c r="H64" s="7"/>
      <c r="I64" s="7"/>
      <c r="J64" s="7"/>
      <c r="K64" s="7"/>
      <c r="L64" s="7"/>
      <c r="M64" s="7"/>
      <c r="N64" s="7"/>
      <c r="O64" s="7"/>
      <c r="P64" s="7"/>
      <c r="Q64" s="7"/>
      <c r="R64" s="7"/>
      <c r="S64" s="7"/>
      <c r="T64" s="7"/>
      <c r="U64" s="62"/>
      <c r="V64" s="64"/>
      <c r="W64" s="64"/>
      <c r="X64" s="64"/>
      <c r="Y64" s="64"/>
      <c r="Z64" s="64"/>
      <c r="AA64" s="62"/>
      <c r="AB64" s="62"/>
      <c r="AC64" s="62"/>
      <c r="AD64" s="62"/>
      <c r="AE64" s="62"/>
      <c r="AF64" s="62"/>
      <c r="AG64" s="62"/>
      <c r="AH64" s="62"/>
      <c r="AI64" s="62"/>
      <c r="AJ64" s="62"/>
    </row>
    <row r="65" spans="4:36" s="3" customFormat="1" x14ac:dyDescent="0.25">
      <c r="D65" s="62"/>
      <c r="F65" s="7"/>
      <c r="G65" s="7"/>
      <c r="H65" s="7"/>
      <c r="I65" s="7"/>
      <c r="J65" s="7"/>
      <c r="K65" s="7"/>
      <c r="L65" s="7"/>
      <c r="M65" s="7"/>
      <c r="N65" s="7"/>
      <c r="O65" s="7"/>
      <c r="P65" s="7"/>
      <c r="Q65" s="7"/>
      <c r="R65" s="7"/>
      <c r="S65" s="7"/>
      <c r="T65" s="7"/>
      <c r="U65" s="62"/>
      <c r="V65" s="64"/>
      <c r="W65" s="64"/>
      <c r="X65" s="64"/>
      <c r="Y65" s="64"/>
      <c r="Z65" s="64"/>
      <c r="AA65" s="62"/>
      <c r="AB65" s="62"/>
      <c r="AC65" s="62"/>
      <c r="AD65" s="62"/>
      <c r="AE65" s="62"/>
      <c r="AF65" s="62"/>
      <c r="AG65" s="62"/>
      <c r="AH65" s="62"/>
      <c r="AI65" s="62"/>
      <c r="AJ65" s="62"/>
    </row>
    <row r="66" spans="4:36" s="3" customFormat="1" x14ac:dyDescent="0.25">
      <c r="D66" s="62"/>
      <c r="F66" s="7"/>
      <c r="G66" s="7"/>
      <c r="H66" s="7"/>
      <c r="I66" s="7"/>
      <c r="J66" s="7"/>
      <c r="K66" s="7"/>
      <c r="L66" s="7"/>
      <c r="M66" s="7"/>
      <c r="N66" s="7"/>
      <c r="O66" s="7"/>
      <c r="P66" s="7"/>
      <c r="Q66" s="7"/>
      <c r="R66" s="7"/>
      <c r="S66" s="7"/>
      <c r="T66" s="7"/>
      <c r="U66" s="62"/>
      <c r="V66" s="64"/>
      <c r="W66" s="64"/>
      <c r="X66" s="64"/>
      <c r="Y66" s="64"/>
      <c r="Z66" s="64"/>
      <c r="AA66" s="62"/>
      <c r="AB66" s="62"/>
      <c r="AC66" s="62"/>
      <c r="AD66" s="62"/>
      <c r="AE66" s="62"/>
      <c r="AF66" s="62"/>
      <c r="AG66" s="62"/>
      <c r="AH66" s="62"/>
      <c r="AI66" s="62"/>
      <c r="AJ66" s="62"/>
    </row>
    <row r="67" spans="4:36" s="3" customFormat="1" x14ac:dyDescent="0.25">
      <c r="D67" s="62"/>
      <c r="F67" s="7"/>
      <c r="G67" s="7"/>
      <c r="H67" s="7"/>
      <c r="I67" s="7"/>
      <c r="J67" s="7"/>
      <c r="K67" s="7"/>
      <c r="L67" s="7"/>
      <c r="M67" s="7"/>
      <c r="N67" s="7"/>
      <c r="O67" s="7"/>
      <c r="P67" s="7"/>
      <c r="Q67" s="7"/>
      <c r="R67" s="7"/>
      <c r="S67" s="7"/>
      <c r="T67" s="7"/>
      <c r="U67" s="62"/>
      <c r="V67" s="64"/>
      <c r="W67" s="64"/>
      <c r="X67" s="64"/>
      <c r="Y67" s="64"/>
      <c r="Z67" s="64"/>
      <c r="AA67" s="62"/>
      <c r="AB67" s="62"/>
      <c r="AC67" s="62"/>
      <c r="AD67" s="62"/>
      <c r="AE67" s="62"/>
      <c r="AF67" s="62"/>
      <c r="AG67" s="62"/>
      <c r="AH67" s="62"/>
      <c r="AI67" s="62"/>
      <c r="AJ67" s="62"/>
    </row>
    <row r="68" spans="4:36" s="3" customFormat="1" x14ac:dyDescent="0.25">
      <c r="D68" s="62"/>
      <c r="F68" s="7"/>
      <c r="G68" s="7"/>
      <c r="H68" s="7"/>
      <c r="I68" s="7"/>
      <c r="J68" s="7"/>
      <c r="K68" s="7"/>
      <c r="L68" s="7"/>
      <c r="M68" s="7"/>
      <c r="N68" s="7"/>
      <c r="O68" s="7"/>
      <c r="P68" s="7"/>
      <c r="Q68" s="7"/>
      <c r="R68" s="7"/>
      <c r="S68" s="7"/>
      <c r="T68" s="7"/>
      <c r="U68" s="62"/>
      <c r="V68" s="64"/>
      <c r="W68" s="64"/>
      <c r="X68" s="64"/>
      <c r="Y68" s="64"/>
      <c r="Z68" s="64"/>
      <c r="AA68" s="62"/>
      <c r="AB68" s="62"/>
      <c r="AC68" s="62"/>
      <c r="AD68" s="62"/>
      <c r="AE68" s="62"/>
      <c r="AF68" s="62"/>
      <c r="AG68" s="62"/>
      <c r="AH68" s="62"/>
      <c r="AI68" s="62"/>
      <c r="AJ68" s="62"/>
    </row>
    <row r="69" spans="4:36" s="3" customFormat="1" x14ac:dyDescent="0.25">
      <c r="D69" s="62"/>
      <c r="F69" s="7"/>
      <c r="G69" s="7"/>
      <c r="H69" s="7"/>
      <c r="I69" s="7"/>
      <c r="J69" s="7"/>
      <c r="K69" s="7"/>
      <c r="L69" s="7"/>
      <c r="M69" s="7"/>
      <c r="N69" s="7"/>
      <c r="O69" s="7"/>
      <c r="P69" s="7"/>
      <c r="Q69" s="7"/>
      <c r="R69" s="7"/>
      <c r="S69" s="7"/>
      <c r="T69" s="7"/>
      <c r="U69" s="62"/>
      <c r="V69" s="64"/>
      <c r="W69" s="64"/>
      <c r="X69" s="64"/>
      <c r="Y69" s="64"/>
      <c r="Z69" s="64"/>
      <c r="AA69" s="62"/>
      <c r="AB69" s="62"/>
      <c r="AC69" s="62"/>
      <c r="AD69" s="62"/>
      <c r="AE69" s="62"/>
      <c r="AF69" s="62"/>
      <c r="AG69" s="62"/>
      <c r="AH69" s="62"/>
      <c r="AI69" s="62"/>
      <c r="AJ69" s="62"/>
    </row>
    <row r="70" spans="4:36" s="3" customFormat="1" x14ac:dyDescent="0.25">
      <c r="D70" s="62"/>
      <c r="F70" s="7"/>
      <c r="G70" s="7"/>
      <c r="H70" s="7"/>
      <c r="I70" s="7"/>
      <c r="J70" s="7"/>
      <c r="K70" s="7"/>
      <c r="L70" s="7"/>
      <c r="M70" s="7"/>
      <c r="N70" s="7"/>
      <c r="O70" s="7"/>
      <c r="P70" s="7"/>
      <c r="Q70" s="7"/>
      <c r="R70" s="7"/>
      <c r="S70" s="7"/>
      <c r="T70" s="7"/>
      <c r="U70" s="62"/>
      <c r="V70" s="64"/>
      <c r="W70" s="64"/>
      <c r="X70" s="64"/>
      <c r="Y70" s="64"/>
      <c r="Z70" s="64"/>
      <c r="AA70" s="62"/>
      <c r="AB70" s="62"/>
      <c r="AC70" s="62"/>
      <c r="AD70" s="62"/>
      <c r="AE70" s="62"/>
      <c r="AF70" s="62"/>
      <c r="AG70" s="62"/>
      <c r="AH70" s="62"/>
      <c r="AI70" s="62"/>
      <c r="AJ70" s="62"/>
    </row>
    <row r="71" spans="4:36" s="3" customFormat="1" x14ac:dyDescent="0.25">
      <c r="D71" s="62"/>
      <c r="F71" s="7"/>
      <c r="G71" s="7"/>
      <c r="H71" s="7"/>
      <c r="I71" s="7"/>
      <c r="J71" s="7"/>
      <c r="K71" s="7"/>
      <c r="L71" s="7"/>
      <c r="M71" s="7"/>
      <c r="N71" s="7"/>
      <c r="O71" s="7"/>
      <c r="P71" s="7"/>
      <c r="Q71" s="7"/>
      <c r="R71" s="7"/>
      <c r="S71" s="7"/>
      <c r="T71" s="7"/>
      <c r="U71" s="62"/>
      <c r="V71" s="64"/>
      <c r="W71" s="64"/>
      <c r="X71" s="64"/>
      <c r="Y71" s="64"/>
      <c r="Z71" s="64"/>
      <c r="AA71" s="62"/>
      <c r="AB71" s="62"/>
      <c r="AC71" s="62"/>
      <c r="AD71" s="62"/>
      <c r="AE71" s="62"/>
      <c r="AF71" s="62"/>
      <c r="AG71" s="62"/>
      <c r="AH71" s="62"/>
      <c r="AI71" s="62"/>
      <c r="AJ71" s="62"/>
    </row>
    <row r="72" spans="4:36" s="3" customFormat="1" x14ac:dyDescent="0.25">
      <c r="D72" s="62"/>
      <c r="F72" s="7"/>
      <c r="G72" s="7"/>
      <c r="H72" s="7"/>
      <c r="I72" s="7"/>
      <c r="J72" s="7"/>
      <c r="K72" s="7"/>
      <c r="L72" s="7"/>
      <c r="M72" s="7"/>
      <c r="N72" s="7"/>
      <c r="O72" s="7"/>
      <c r="P72" s="7"/>
      <c r="Q72" s="7"/>
      <c r="R72" s="7"/>
      <c r="S72" s="7"/>
      <c r="T72" s="7"/>
      <c r="U72" s="62"/>
      <c r="V72" s="64"/>
      <c r="W72" s="64"/>
      <c r="X72" s="64"/>
      <c r="Y72" s="64"/>
      <c r="Z72" s="64"/>
      <c r="AA72" s="62"/>
      <c r="AB72" s="62"/>
      <c r="AC72" s="62"/>
      <c r="AD72" s="62"/>
      <c r="AE72" s="62"/>
      <c r="AF72" s="62"/>
      <c r="AG72" s="62"/>
      <c r="AH72" s="62"/>
      <c r="AI72" s="62"/>
      <c r="AJ72" s="62"/>
    </row>
    <row r="73" spans="4:36" s="3" customFormat="1" x14ac:dyDescent="0.25">
      <c r="D73" s="62"/>
      <c r="F73" s="7"/>
      <c r="G73" s="7"/>
      <c r="H73" s="7"/>
      <c r="I73" s="7"/>
      <c r="J73" s="7"/>
      <c r="K73" s="7"/>
      <c r="L73" s="7"/>
      <c r="M73" s="7"/>
      <c r="N73" s="7"/>
      <c r="O73" s="7"/>
      <c r="P73" s="7"/>
      <c r="Q73" s="7"/>
      <c r="R73" s="7"/>
      <c r="S73" s="7"/>
      <c r="T73" s="7"/>
      <c r="U73" s="62"/>
      <c r="V73" s="64"/>
      <c r="W73" s="64"/>
      <c r="X73" s="64"/>
      <c r="Y73" s="64"/>
      <c r="Z73" s="64"/>
      <c r="AA73" s="62"/>
      <c r="AB73" s="62"/>
      <c r="AC73" s="62"/>
      <c r="AD73" s="62"/>
      <c r="AE73" s="62"/>
      <c r="AF73" s="62"/>
      <c r="AG73" s="62"/>
      <c r="AH73" s="62"/>
      <c r="AI73" s="62"/>
      <c r="AJ73" s="62"/>
    </row>
    <row r="74" spans="4:36" s="3" customFormat="1" x14ac:dyDescent="0.25">
      <c r="D74" s="62"/>
      <c r="F74" s="7"/>
      <c r="G74" s="7"/>
      <c r="H74" s="7"/>
      <c r="I74" s="7"/>
      <c r="J74" s="7"/>
      <c r="K74" s="7"/>
      <c r="L74" s="7"/>
      <c r="M74" s="7"/>
      <c r="N74" s="7"/>
      <c r="O74" s="7"/>
      <c r="P74" s="7"/>
      <c r="Q74" s="7"/>
      <c r="R74" s="7"/>
      <c r="S74" s="7"/>
      <c r="T74" s="7"/>
      <c r="U74" s="62"/>
      <c r="V74" s="64"/>
      <c r="W74" s="64"/>
      <c r="X74" s="64"/>
      <c r="Y74" s="64"/>
      <c r="Z74" s="64"/>
      <c r="AA74" s="62"/>
      <c r="AB74" s="62"/>
      <c r="AC74" s="62"/>
      <c r="AD74" s="62"/>
      <c r="AE74" s="62"/>
      <c r="AF74" s="62"/>
      <c r="AG74" s="62"/>
      <c r="AH74" s="62"/>
      <c r="AI74" s="62"/>
      <c r="AJ74" s="62"/>
    </row>
    <row r="75" spans="4:36" s="3" customFormat="1" x14ac:dyDescent="0.25">
      <c r="D75" s="62"/>
      <c r="F75" s="7"/>
      <c r="G75" s="7"/>
      <c r="H75" s="7"/>
      <c r="I75" s="7"/>
      <c r="J75" s="7"/>
      <c r="K75" s="7"/>
      <c r="L75" s="7"/>
      <c r="M75" s="7"/>
      <c r="N75" s="7"/>
      <c r="O75" s="7"/>
      <c r="P75" s="7"/>
      <c r="Q75" s="7"/>
      <c r="R75" s="7"/>
      <c r="S75" s="7"/>
      <c r="T75" s="7"/>
      <c r="U75" s="62"/>
      <c r="V75" s="64"/>
      <c r="W75" s="64"/>
      <c r="X75" s="64"/>
      <c r="Y75" s="64"/>
      <c r="Z75" s="64"/>
      <c r="AA75" s="62"/>
      <c r="AB75" s="62"/>
      <c r="AC75" s="62"/>
      <c r="AD75" s="62"/>
      <c r="AE75" s="62"/>
      <c r="AF75" s="62"/>
      <c r="AG75" s="62"/>
      <c r="AH75" s="62"/>
      <c r="AI75" s="62"/>
      <c r="AJ75" s="62"/>
    </row>
    <row r="76" spans="4:36" s="3" customFormat="1" x14ac:dyDescent="0.25">
      <c r="D76" s="62"/>
      <c r="F76" s="7"/>
      <c r="G76" s="7"/>
      <c r="H76" s="7"/>
      <c r="I76" s="7"/>
      <c r="J76" s="7"/>
      <c r="K76" s="7"/>
      <c r="L76" s="7"/>
      <c r="M76" s="7"/>
      <c r="N76" s="7"/>
      <c r="O76" s="7"/>
      <c r="P76" s="7"/>
      <c r="Q76" s="7"/>
      <c r="R76" s="7"/>
      <c r="S76" s="7"/>
      <c r="T76" s="7"/>
      <c r="U76" s="62"/>
      <c r="V76" s="64"/>
      <c r="W76" s="64"/>
      <c r="X76" s="64"/>
      <c r="Y76" s="64"/>
      <c r="Z76" s="64"/>
      <c r="AA76" s="62"/>
      <c r="AB76" s="62"/>
      <c r="AC76" s="62"/>
      <c r="AD76" s="62"/>
      <c r="AE76" s="62"/>
      <c r="AF76" s="62"/>
      <c r="AG76" s="62"/>
      <c r="AH76" s="62"/>
      <c r="AI76" s="62"/>
      <c r="AJ76" s="62"/>
    </row>
    <row r="77" spans="4:36" s="3" customFormat="1" x14ac:dyDescent="0.25">
      <c r="D77" s="62"/>
      <c r="F77" s="7"/>
      <c r="G77" s="7"/>
      <c r="H77" s="7"/>
      <c r="I77" s="7"/>
      <c r="J77" s="7"/>
      <c r="K77" s="7"/>
      <c r="L77" s="7"/>
      <c r="M77" s="7"/>
      <c r="N77" s="7"/>
      <c r="O77" s="7"/>
      <c r="P77" s="7"/>
      <c r="Q77" s="7"/>
      <c r="R77" s="7"/>
      <c r="S77" s="7"/>
      <c r="T77" s="7"/>
      <c r="U77" s="62"/>
      <c r="V77" s="64"/>
      <c r="W77" s="64"/>
      <c r="X77" s="64"/>
      <c r="Y77" s="64"/>
      <c r="Z77" s="64"/>
      <c r="AA77" s="62"/>
      <c r="AB77" s="62"/>
      <c r="AC77" s="62"/>
      <c r="AD77" s="62"/>
      <c r="AE77" s="62"/>
      <c r="AF77" s="62"/>
      <c r="AG77" s="62"/>
      <c r="AH77" s="62"/>
      <c r="AI77" s="62"/>
      <c r="AJ77" s="62"/>
    </row>
    <row r="78" spans="4:36" s="3" customFormat="1" x14ac:dyDescent="0.25">
      <c r="D78" s="62"/>
      <c r="F78" s="7"/>
      <c r="G78" s="7"/>
      <c r="H78" s="7"/>
      <c r="I78" s="7"/>
      <c r="J78" s="7"/>
      <c r="K78" s="7"/>
      <c r="L78" s="7"/>
      <c r="M78" s="7"/>
      <c r="N78" s="7"/>
      <c r="O78" s="7"/>
      <c r="P78" s="7"/>
      <c r="Q78" s="7"/>
      <c r="R78" s="7"/>
      <c r="S78" s="7"/>
      <c r="T78" s="7"/>
      <c r="U78" s="62"/>
      <c r="V78" s="64"/>
      <c r="W78" s="64"/>
      <c r="X78" s="64"/>
      <c r="Y78" s="64"/>
      <c r="Z78" s="64"/>
      <c r="AA78" s="62"/>
      <c r="AB78" s="62"/>
      <c r="AC78" s="62"/>
      <c r="AD78" s="62"/>
      <c r="AE78" s="62"/>
      <c r="AF78" s="62"/>
      <c r="AG78" s="62"/>
      <c r="AH78" s="62"/>
      <c r="AI78" s="62"/>
      <c r="AJ78" s="62"/>
    </row>
    <row r="79" spans="4:36" s="3" customFormat="1" x14ac:dyDescent="0.25">
      <c r="D79" s="62"/>
      <c r="F79" s="7"/>
      <c r="G79" s="7"/>
      <c r="H79" s="7"/>
      <c r="I79" s="7"/>
      <c r="J79" s="7"/>
      <c r="K79" s="7"/>
      <c r="L79" s="7"/>
      <c r="M79" s="7"/>
      <c r="N79" s="7"/>
      <c r="O79" s="7"/>
      <c r="P79" s="7"/>
      <c r="Q79" s="7"/>
      <c r="R79" s="7"/>
      <c r="S79" s="7"/>
      <c r="T79" s="7"/>
      <c r="U79" s="62"/>
      <c r="V79" s="64"/>
      <c r="W79" s="64"/>
      <c r="X79" s="64"/>
      <c r="Y79" s="64"/>
      <c r="Z79" s="64"/>
      <c r="AA79" s="62"/>
      <c r="AB79" s="62"/>
      <c r="AC79" s="62"/>
      <c r="AD79" s="62"/>
      <c r="AE79" s="62"/>
      <c r="AF79" s="62"/>
      <c r="AG79" s="62"/>
      <c r="AH79" s="62"/>
      <c r="AI79" s="62"/>
      <c r="AJ79" s="62"/>
    </row>
    <row r="80" spans="4:36" s="3" customFormat="1" x14ac:dyDescent="0.25">
      <c r="D80" s="62"/>
      <c r="F80" s="7"/>
      <c r="G80" s="7"/>
      <c r="H80" s="7"/>
      <c r="I80" s="7"/>
      <c r="J80" s="7"/>
      <c r="K80" s="7"/>
      <c r="L80" s="7"/>
      <c r="M80" s="7"/>
      <c r="N80" s="7"/>
      <c r="O80" s="7"/>
      <c r="P80" s="7"/>
      <c r="Q80" s="7"/>
      <c r="R80" s="7"/>
      <c r="S80" s="7"/>
      <c r="T80" s="7"/>
      <c r="U80" s="62"/>
      <c r="V80" s="64"/>
      <c r="W80" s="64"/>
      <c r="X80" s="64"/>
      <c r="Y80" s="64"/>
      <c r="Z80" s="64"/>
      <c r="AA80" s="62"/>
      <c r="AB80" s="62"/>
      <c r="AC80" s="62"/>
      <c r="AD80" s="62"/>
      <c r="AE80" s="62"/>
      <c r="AF80" s="62"/>
      <c r="AG80" s="62"/>
      <c r="AH80" s="62"/>
      <c r="AI80" s="62"/>
      <c r="AJ80" s="62"/>
    </row>
    <row r="81" spans="4:36" s="3" customFormat="1" x14ac:dyDescent="0.25">
      <c r="D81" s="62"/>
      <c r="F81" s="7"/>
      <c r="G81" s="7"/>
      <c r="H81" s="7"/>
      <c r="I81" s="7"/>
      <c r="J81" s="7"/>
      <c r="K81" s="7"/>
      <c r="L81" s="7"/>
      <c r="M81" s="7"/>
      <c r="N81" s="7"/>
      <c r="O81" s="7"/>
      <c r="P81" s="7"/>
      <c r="Q81" s="7"/>
      <c r="R81" s="7"/>
      <c r="S81" s="7"/>
      <c r="T81" s="7"/>
      <c r="U81" s="62"/>
      <c r="V81" s="64"/>
      <c r="W81" s="64"/>
      <c r="X81" s="64"/>
      <c r="Y81" s="64"/>
      <c r="Z81" s="64"/>
      <c r="AA81" s="62"/>
      <c r="AB81" s="62"/>
      <c r="AC81" s="62"/>
      <c r="AD81" s="62"/>
      <c r="AE81" s="62"/>
      <c r="AF81" s="62"/>
      <c r="AG81" s="62"/>
      <c r="AH81" s="62"/>
      <c r="AI81" s="62"/>
      <c r="AJ81" s="62"/>
    </row>
    <row r="82" spans="4:36" s="3" customFormat="1" x14ac:dyDescent="0.25">
      <c r="D82" s="62"/>
      <c r="F82" s="7"/>
      <c r="G82" s="7"/>
      <c r="H82" s="7"/>
      <c r="I82" s="7"/>
      <c r="J82" s="7"/>
      <c r="K82" s="7"/>
      <c r="L82" s="7"/>
      <c r="M82" s="7"/>
      <c r="N82" s="7"/>
      <c r="O82" s="7"/>
      <c r="P82" s="7"/>
      <c r="Q82" s="7"/>
      <c r="R82" s="7"/>
      <c r="S82" s="7"/>
      <c r="T82" s="7"/>
      <c r="U82" s="62"/>
      <c r="V82" s="64"/>
      <c r="W82" s="64"/>
      <c r="X82" s="64"/>
      <c r="Y82" s="64"/>
      <c r="Z82" s="64"/>
      <c r="AA82" s="62"/>
      <c r="AB82" s="62"/>
      <c r="AC82" s="62"/>
      <c r="AD82" s="62"/>
      <c r="AE82" s="62"/>
      <c r="AF82" s="62"/>
      <c r="AG82" s="62"/>
      <c r="AH82" s="62"/>
      <c r="AI82" s="62"/>
      <c r="AJ82" s="62"/>
    </row>
    <row r="83" spans="4:36" s="3" customFormat="1" x14ac:dyDescent="0.25">
      <c r="D83" s="62"/>
      <c r="F83" s="7"/>
      <c r="G83" s="7"/>
      <c r="H83" s="7"/>
      <c r="I83" s="7"/>
      <c r="J83" s="7"/>
      <c r="K83" s="7"/>
      <c r="L83" s="7"/>
      <c r="M83" s="7"/>
      <c r="N83" s="7"/>
      <c r="O83" s="7"/>
      <c r="P83" s="7"/>
      <c r="Q83" s="7"/>
      <c r="R83" s="7"/>
      <c r="S83" s="7"/>
      <c r="T83" s="7"/>
      <c r="U83" s="62"/>
      <c r="V83" s="64"/>
      <c r="W83" s="64"/>
      <c r="X83" s="64"/>
      <c r="Y83" s="64"/>
      <c r="Z83" s="64"/>
      <c r="AA83" s="62"/>
      <c r="AB83" s="62"/>
      <c r="AC83" s="62"/>
      <c r="AD83" s="62"/>
      <c r="AE83" s="62"/>
      <c r="AF83" s="62"/>
      <c r="AG83" s="62"/>
      <c r="AH83" s="62"/>
      <c r="AI83" s="62"/>
      <c r="AJ83" s="62"/>
    </row>
    <row r="84" spans="4:36" s="3" customFormat="1" x14ac:dyDescent="0.25">
      <c r="D84" s="62"/>
      <c r="F84" s="7"/>
      <c r="G84" s="7"/>
      <c r="H84" s="7"/>
      <c r="I84" s="7"/>
      <c r="J84" s="7"/>
      <c r="K84" s="7"/>
      <c r="L84" s="7"/>
      <c r="M84" s="7"/>
      <c r="N84" s="7"/>
      <c r="O84" s="7"/>
      <c r="P84" s="7"/>
      <c r="Q84" s="7"/>
      <c r="R84" s="7"/>
      <c r="S84" s="7"/>
      <c r="T84" s="7"/>
      <c r="U84" s="62"/>
      <c r="V84" s="64"/>
      <c r="W84" s="64"/>
      <c r="X84" s="64"/>
      <c r="Y84" s="64"/>
      <c r="Z84" s="64"/>
      <c r="AA84" s="62"/>
      <c r="AB84" s="62"/>
      <c r="AC84" s="62"/>
      <c r="AD84" s="62"/>
      <c r="AE84" s="62"/>
      <c r="AF84" s="62"/>
      <c r="AG84" s="62"/>
      <c r="AH84" s="62"/>
      <c r="AI84" s="62"/>
      <c r="AJ84" s="62"/>
    </row>
    <row r="85" spans="4:36" s="3" customFormat="1" x14ac:dyDescent="0.25">
      <c r="D85" s="62"/>
      <c r="F85" s="7"/>
      <c r="G85" s="7"/>
      <c r="H85" s="7"/>
      <c r="I85" s="7"/>
      <c r="J85" s="7"/>
      <c r="K85" s="7"/>
      <c r="L85" s="7"/>
      <c r="M85" s="7"/>
      <c r="N85" s="7"/>
      <c r="O85" s="7"/>
      <c r="P85" s="7"/>
      <c r="Q85" s="7"/>
      <c r="R85" s="7"/>
      <c r="S85" s="7"/>
      <c r="T85" s="7"/>
      <c r="U85" s="62"/>
      <c r="V85" s="64"/>
      <c r="W85" s="64"/>
      <c r="X85" s="64"/>
      <c r="Y85" s="64"/>
      <c r="Z85" s="64"/>
      <c r="AA85" s="62"/>
      <c r="AB85" s="62"/>
      <c r="AC85" s="62"/>
      <c r="AD85" s="62"/>
      <c r="AE85" s="62"/>
      <c r="AF85" s="62"/>
      <c r="AG85" s="62"/>
      <c r="AH85" s="62"/>
      <c r="AI85" s="62"/>
      <c r="AJ85" s="62"/>
    </row>
    <row r="86" spans="4:36" s="3" customFormat="1" x14ac:dyDescent="0.25">
      <c r="D86" s="62"/>
      <c r="F86" s="7"/>
      <c r="G86" s="7"/>
      <c r="H86" s="7"/>
      <c r="I86" s="7"/>
      <c r="J86" s="7"/>
      <c r="K86" s="7"/>
      <c r="L86" s="7"/>
      <c r="M86" s="7"/>
      <c r="N86" s="7"/>
      <c r="O86" s="7"/>
      <c r="P86" s="7"/>
      <c r="Q86" s="7"/>
      <c r="R86" s="7"/>
      <c r="S86" s="7"/>
      <c r="T86" s="7"/>
      <c r="U86" s="62"/>
      <c r="V86" s="64"/>
      <c r="W86" s="64"/>
      <c r="X86" s="64"/>
      <c r="Y86" s="64"/>
      <c r="Z86" s="64"/>
      <c r="AA86" s="62"/>
      <c r="AB86" s="62"/>
      <c r="AC86" s="62"/>
      <c r="AD86" s="62"/>
      <c r="AE86" s="62"/>
      <c r="AF86" s="62"/>
      <c r="AG86" s="62"/>
      <c r="AH86" s="62"/>
      <c r="AI86" s="62"/>
      <c r="AJ86" s="62"/>
    </row>
    <row r="87" spans="4:36" s="3" customFormat="1" x14ac:dyDescent="0.25">
      <c r="D87" s="62"/>
      <c r="F87" s="7"/>
      <c r="G87" s="7"/>
      <c r="H87" s="7"/>
      <c r="I87" s="7"/>
      <c r="J87" s="7"/>
      <c r="K87" s="7"/>
      <c r="L87" s="7"/>
      <c r="M87" s="7"/>
      <c r="N87" s="7"/>
      <c r="O87" s="7"/>
      <c r="P87" s="7"/>
      <c r="Q87" s="7"/>
      <c r="R87" s="7"/>
      <c r="S87" s="7"/>
      <c r="T87" s="7"/>
      <c r="U87" s="62"/>
      <c r="V87" s="64"/>
      <c r="W87" s="64"/>
      <c r="X87" s="64"/>
      <c r="Y87" s="64"/>
      <c r="Z87" s="64"/>
      <c r="AA87" s="62"/>
      <c r="AB87" s="62"/>
      <c r="AC87" s="62"/>
      <c r="AD87" s="62"/>
      <c r="AE87" s="62"/>
      <c r="AF87" s="62"/>
      <c r="AG87" s="62"/>
      <c r="AH87" s="62"/>
      <c r="AI87" s="62"/>
      <c r="AJ87" s="62"/>
    </row>
    <row r="88" spans="4:36" s="3" customFormat="1" x14ac:dyDescent="0.25">
      <c r="D88" s="62"/>
      <c r="F88" s="7"/>
      <c r="G88" s="7"/>
      <c r="H88" s="7"/>
      <c r="I88" s="7"/>
      <c r="J88" s="7"/>
      <c r="K88" s="7"/>
      <c r="L88" s="7"/>
      <c r="M88" s="7"/>
      <c r="N88" s="7"/>
      <c r="O88" s="7"/>
      <c r="P88" s="7"/>
      <c r="Q88" s="7"/>
      <c r="R88" s="7"/>
      <c r="S88" s="7"/>
      <c r="T88" s="7"/>
      <c r="U88" s="62"/>
      <c r="V88" s="64"/>
      <c r="W88" s="64"/>
      <c r="X88" s="64"/>
      <c r="Y88" s="64"/>
      <c r="Z88" s="64"/>
      <c r="AA88" s="62"/>
      <c r="AB88" s="62"/>
      <c r="AC88" s="62"/>
      <c r="AD88" s="62"/>
      <c r="AE88" s="62"/>
      <c r="AF88" s="62"/>
      <c r="AG88" s="62"/>
      <c r="AH88" s="62"/>
      <c r="AI88" s="62"/>
      <c r="AJ88" s="62"/>
    </row>
    <row r="89" spans="4:36" s="3" customFormat="1" x14ac:dyDescent="0.25">
      <c r="D89" s="62"/>
      <c r="F89" s="7"/>
      <c r="G89" s="7"/>
      <c r="H89" s="7"/>
      <c r="I89" s="7"/>
      <c r="J89" s="7"/>
      <c r="K89" s="7"/>
      <c r="L89" s="7"/>
      <c r="M89" s="7"/>
      <c r="N89" s="7"/>
      <c r="O89" s="7"/>
      <c r="P89" s="7"/>
      <c r="Q89" s="7"/>
      <c r="R89" s="7"/>
      <c r="S89" s="7"/>
      <c r="T89" s="7"/>
      <c r="U89" s="62"/>
      <c r="V89" s="64"/>
      <c r="W89" s="64"/>
      <c r="X89" s="64"/>
      <c r="Y89" s="64"/>
      <c r="Z89" s="64"/>
      <c r="AA89" s="62"/>
      <c r="AB89" s="62"/>
      <c r="AC89" s="62"/>
      <c r="AD89" s="62"/>
      <c r="AE89" s="62"/>
      <c r="AF89" s="62"/>
      <c r="AG89" s="62"/>
      <c r="AH89" s="62"/>
      <c r="AI89" s="62"/>
      <c r="AJ89" s="62"/>
    </row>
    <row r="90" spans="4:36" s="3" customFormat="1" x14ac:dyDescent="0.25">
      <c r="D90" s="62"/>
      <c r="F90" s="7"/>
      <c r="G90" s="7"/>
      <c r="H90" s="7"/>
      <c r="I90" s="7"/>
      <c r="J90" s="7"/>
      <c r="K90" s="7"/>
      <c r="L90" s="7"/>
      <c r="M90" s="7"/>
      <c r="N90" s="7"/>
      <c r="O90" s="7"/>
      <c r="P90" s="7"/>
      <c r="Q90" s="7"/>
      <c r="R90" s="7"/>
      <c r="S90" s="7"/>
      <c r="T90" s="7"/>
      <c r="U90" s="62"/>
      <c r="V90" s="64"/>
      <c r="W90" s="64"/>
      <c r="X90" s="64"/>
      <c r="Y90" s="64"/>
      <c r="Z90" s="64"/>
      <c r="AA90" s="62"/>
      <c r="AB90" s="62"/>
      <c r="AC90" s="62"/>
      <c r="AD90" s="62"/>
      <c r="AE90" s="62"/>
      <c r="AF90" s="62"/>
      <c r="AG90" s="62"/>
      <c r="AH90" s="62"/>
      <c r="AI90" s="62"/>
      <c r="AJ90" s="62"/>
    </row>
    <row r="91" spans="4:36" s="3" customFormat="1" x14ac:dyDescent="0.25">
      <c r="D91" s="62"/>
      <c r="F91" s="7"/>
      <c r="G91" s="7"/>
      <c r="H91" s="7"/>
      <c r="I91" s="7"/>
      <c r="J91" s="7"/>
      <c r="K91" s="7"/>
      <c r="L91" s="7"/>
      <c r="M91" s="7"/>
      <c r="N91" s="7"/>
      <c r="O91" s="7"/>
      <c r="P91" s="7"/>
      <c r="Q91" s="7"/>
      <c r="R91" s="7"/>
      <c r="S91" s="7"/>
      <c r="T91" s="7"/>
      <c r="U91" s="62"/>
      <c r="V91" s="64"/>
      <c r="W91" s="64"/>
      <c r="X91" s="64"/>
      <c r="Y91" s="64"/>
      <c r="Z91" s="64"/>
      <c r="AA91" s="62"/>
      <c r="AB91" s="62"/>
      <c r="AC91" s="62"/>
      <c r="AD91" s="62"/>
      <c r="AE91" s="62"/>
      <c r="AF91" s="62"/>
      <c r="AG91" s="62"/>
      <c r="AH91" s="62"/>
      <c r="AI91" s="62"/>
      <c r="AJ91" s="62"/>
    </row>
    <row r="92" spans="4:36" s="3" customFormat="1" x14ac:dyDescent="0.25">
      <c r="D92" s="62"/>
      <c r="F92" s="7"/>
      <c r="G92" s="7"/>
      <c r="H92" s="7"/>
      <c r="I92" s="7"/>
      <c r="J92" s="7"/>
      <c r="K92" s="7"/>
      <c r="L92" s="7"/>
      <c r="M92" s="7"/>
      <c r="N92" s="7"/>
      <c r="O92" s="7"/>
      <c r="P92" s="7"/>
      <c r="Q92" s="7"/>
      <c r="R92" s="7"/>
      <c r="S92" s="7"/>
      <c r="T92" s="7"/>
      <c r="U92" s="62"/>
      <c r="V92" s="64"/>
      <c r="W92" s="64"/>
      <c r="X92" s="64"/>
      <c r="Y92" s="64"/>
      <c r="Z92" s="64"/>
      <c r="AA92" s="62"/>
      <c r="AB92" s="62"/>
      <c r="AC92" s="62"/>
      <c r="AD92" s="62"/>
      <c r="AE92" s="62"/>
      <c r="AF92" s="62"/>
      <c r="AG92" s="62"/>
      <c r="AH92" s="62"/>
      <c r="AI92" s="62"/>
      <c r="AJ92" s="62"/>
    </row>
    <row r="93" spans="4:36" s="3" customFormat="1" x14ac:dyDescent="0.25">
      <c r="D93" s="62"/>
      <c r="F93" s="7"/>
      <c r="G93" s="7"/>
      <c r="H93" s="7"/>
      <c r="I93" s="7"/>
      <c r="J93" s="7"/>
      <c r="K93" s="7"/>
      <c r="L93" s="7"/>
      <c r="M93" s="7"/>
      <c r="N93" s="7"/>
      <c r="O93" s="7"/>
      <c r="P93" s="7"/>
      <c r="Q93" s="7"/>
      <c r="R93" s="7"/>
      <c r="S93" s="7"/>
      <c r="T93" s="7"/>
      <c r="U93" s="62"/>
      <c r="V93" s="64"/>
      <c r="W93" s="64"/>
      <c r="X93" s="64"/>
      <c r="Y93" s="64"/>
      <c r="Z93" s="64"/>
      <c r="AA93" s="62"/>
      <c r="AB93" s="62"/>
      <c r="AC93" s="62"/>
      <c r="AD93" s="62"/>
      <c r="AE93" s="62"/>
      <c r="AF93" s="62"/>
      <c r="AG93" s="62"/>
      <c r="AH93" s="62"/>
      <c r="AI93" s="62"/>
      <c r="AJ93" s="62"/>
    </row>
    <row r="94" spans="4:36" s="3" customFormat="1" x14ac:dyDescent="0.25">
      <c r="D94" s="62"/>
      <c r="F94" s="7"/>
      <c r="G94" s="7"/>
      <c r="H94" s="7"/>
      <c r="I94" s="7"/>
      <c r="J94" s="7"/>
      <c r="K94" s="7"/>
      <c r="L94" s="7"/>
      <c r="M94" s="7"/>
      <c r="N94" s="7"/>
      <c r="O94" s="7"/>
      <c r="P94" s="7"/>
      <c r="Q94" s="7"/>
      <c r="R94" s="7"/>
      <c r="S94" s="7"/>
      <c r="T94" s="7"/>
      <c r="U94" s="62"/>
      <c r="V94" s="64"/>
      <c r="W94" s="64"/>
      <c r="X94" s="64"/>
      <c r="Y94" s="64"/>
      <c r="Z94" s="64"/>
      <c r="AA94" s="62"/>
      <c r="AB94" s="62"/>
      <c r="AC94" s="62"/>
      <c r="AD94" s="62"/>
      <c r="AE94" s="62"/>
      <c r="AF94" s="62"/>
      <c r="AG94" s="62"/>
      <c r="AH94" s="62"/>
      <c r="AI94" s="62"/>
      <c r="AJ94" s="62"/>
    </row>
    <row r="95" spans="4:36" s="3" customFormat="1" x14ac:dyDescent="0.25">
      <c r="D95" s="62"/>
      <c r="F95" s="7"/>
      <c r="G95" s="7"/>
      <c r="H95" s="7"/>
      <c r="I95" s="7"/>
      <c r="J95" s="7"/>
      <c r="K95" s="7"/>
      <c r="L95" s="7"/>
      <c r="M95" s="7"/>
      <c r="N95" s="7"/>
      <c r="O95" s="7"/>
      <c r="P95" s="7"/>
      <c r="Q95" s="7"/>
      <c r="R95" s="7"/>
      <c r="S95" s="7"/>
      <c r="T95" s="7"/>
      <c r="U95" s="62"/>
      <c r="V95" s="64"/>
      <c r="W95" s="64"/>
      <c r="X95" s="64"/>
      <c r="Y95" s="64"/>
      <c r="Z95" s="64"/>
      <c r="AA95" s="62"/>
      <c r="AB95" s="62"/>
      <c r="AC95" s="62"/>
      <c r="AD95" s="62"/>
      <c r="AE95" s="62"/>
      <c r="AF95" s="62"/>
      <c r="AG95" s="62"/>
      <c r="AH95" s="62"/>
      <c r="AI95" s="62"/>
      <c r="AJ95" s="62"/>
    </row>
    <row r="96" spans="4:36" s="3" customFormat="1" x14ac:dyDescent="0.25">
      <c r="D96" s="62"/>
      <c r="F96" s="7"/>
      <c r="G96" s="7"/>
      <c r="H96" s="7"/>
      <c r="I96" s="7"/>
      <c r="J96" s="7"/>
      <c r="K96" s="7"/>
      <c r="L96" s="7"/>
      <c r="M96" s="7"/>
      <c r="N96" s="7"/>
      <c r="O96" s="7"/>
      <c r="P96" s="7"/>
      <c r="Q96" s="7"/>
      <c r="R96" s="7"/>
      <c r="S96" s="7"/>
      <c r="T96" s="7"/>
      <c r="U96" s="62"/>
      <c r="V96" s="64"/>
      <c r="W96" s="64"/>
      <c r="X96" s="64"/>
      <c r="Y96" s="64"/>
      <c r="Z96" s="64"/>
      <c r="AA96" s="62"/>
      <c r="AB96" s="62"/>
      <c r="AC96" s="62"/>
      <c r="AD96" s="62"/>
      <c r="AE96" s="62"/>
      <c r="AF96" s="62"/>
      <c r="AG96" s="62"/>
      <c r="AH96" s="62"/>
      <c r="AI96" s="62"/>
      <c r="AJ96" s="62"/>
    </row>
    <row r="97" spans="4:36" s="3" customFormat="1" x14ac:dyDescent="0.25">
      <c r="D97" s="62"/>
      <c r="F97" s="7"/>
      <c r="G97" s="7"/>
      <c r="H97" s="7"/>
      <c r="I97" s="7"/>
      <c r="J97" s="7"/>
      <c r="K97" s="7"/>
      <c r="L97" s="7"/>
      <c r="M97" s="7"/>
      <c r="N97" s="7"/>
      <c r="O97" s="7"/>
      <c r="P97" s="7"/>
      <c r="Q97" s="7"/>
      <c r="R97" s="7"/>
      <c r="S97" s="7"/>
      <c r="T97" s="7"/>
      <c r="U97" s="62"/>
      <c r="V97" s="64"/>
      <c r="W97" s="64"/>
      <c r="X97" s="64"/>
      <c r="Y97" s="64"/>
      <c r="Z97" s="64"/>
      <c r="AA97" s="62"/>
      <c r="AB97" s="62"/>
      <c r="AC97" s="62"/>
      <c r="AD97" s="62"/>
      <c r="AE97" s="62"/>
      <c r="AF97" s="62"/>
      <c r="AG97" s="62"/>
      <c r="AH97" s="62"/>
      <c r="AI97" s="62"/>
      <c r="AJ97" s="62"/>
    </row>
    <row r="98" spans="4:36" s="3" customFormat="1" x14ac:dyDescent="0.25">
      <c r="D98" s="62"/>
      <c r="F98" s="7"/>
      <c r="G98" s="7"/>
      <c r="H98" s="7"/>
      <c r="I98" s="7"/>
      <c r="J98" s="7"/>
      <c r="K98" s="7"/>
      <c r="L98" s="7"/>
      <c r="M98" s="7"/>
      <c r="N98" s="7"/>
      <c r="O98" s="7"/>
      <c r="P98" s="7"/>
      <c r="Q98" s="7"/>
      <c r="R98" s="7"/>
      <c r="S98" s="7"/>
      <c r="T98" s="7"/>
      <c r="U98" s="62"/>
      <c r="V98" s="64"/>
      <c r="W98" s="64"/>
      <c r="X98" s="64"/>
      <c r="Y98" s="64"/>
      <c r="Z98" s="64"/>
      <c r="AA98" s="62"/>
      <c r="AB98" s="62"/>
      <c r="AC98" s="62"/>
      <c r="AD98" s="62"/>
      <c r="AE98" s="62"/>
      <c r="AF98" s="62"/>
      <c r="AG98" s="62"/>
      <c r="AH98" s="62"/>
      <c r="AI98" s="62"/>
      <c r="AJ98" s="62"/>
    </row>
    <row r="99" spans="4:36" s="3" customFormat="1" x14ac:dyDescent="0.25">
      <c r="D99" s="62"/>
      <c r="F99" s="7"/>
      <c r="G99" s="7"/>
      <c r="H99" s="7"/>
      <c r="I99" s="7"/>
      <c r="J99" s="7"/>
      <c r="K99" s="7"/>
      <c r="L99" s="7"/>
      <c r="M99" s="7"/>
      <c r="N99" s="7"/>
      <c r="O99" s="7"/>
      <c r="P99" s="7"/>
      <c r="Q99" s="7"/>
      <c r="R99" s="7"/>
      <c r="S99" s="7"/>
      <c r="T99" s="7"/>
      <c r="U99" s="62"/>
      <c r="V99" s="64"/>
      <c r="W99" s="64"/>
      <c r="X99" s="64"/>
      <c r="Y99" s="64"/>
      <c r="Z99" s="64"/>
      <c r="AA99" s="62"/>
      <c r="AB99" s="62"/>
      <c r="AC99" s="62"/>
      <c r="AD99" s="62"/>
      <c r="AE99" s="62"/>
      <c r="AF99" s="62"/>
      <c r="AG99" s="62"/>
      <c r="AH99" s="62"/>
      <c r="AI99" s="62"/>
      <c r="AJ99" s="62"/>
    </row>
    <row r="100" spans="4:36" s="3" customFormat="1" x14ac:dyDescent="0.25">
      <c r="D100" s="62"/>
      <c r="F100" s="7"/>
      <c r="G100" s="7"/>
      <c r="H100" s="7"/>
      <c r="I100" s="7"/>
      <c r="J100" s="7"/>
      <c r="K100" s="7"/>
      <c r="L100" s="7"/>
      <c r="M100" s="7"/>
      <c r="N100" s="7"/>
      <c r="O100" s="7"/>
      <c r="P100" s="7"/>
      <c r="Q100" s="7"/>
      <c r="R100" s="7"/>
      <c r="S100" s="7"/>
      <c r="T100" s="7"/>
      <c r="U100" s="62"/>
      <c r="V100" s="64"/>
      <c r="W100" s="64"/>
      <c r="X100" s="64"/>
      <c r="Y100" s="64"/>
      <c r="Z100" s="64"/>
      <c r="AA100" s="62"/>
      <c r="AB100" s="62"/>
      <c r="AC100" s="62"/>
      <c r="AD100" s="62"/>
      <c r="AE100" s="62"/>
      <c r="AF100" s="62"/>
      <c r="AG100" s="62"/>
      <c r="AH100" s="62"/>
      <c r="AI100" s="62"/>
      <c r="AJ100" s="62"/>
    </row>
    <row r="101" spans="4:36" s="3" customFormat="1" x14ac:dyDescent="0.25">
      <c r="D101" s="62"/>
      <c r="F101" s="7"/>
      <c r="G101" s="7"/>
      <c r="H101" s="7"/>
      <c r="I101" s="7"/>
      <c r="J101" s="7"/>
      <c r="K101" s="7"/>
      <c r="L101" s="7"/>
      <c r="M101" s="7"/>
      <c r="N101" s="7"/>
      <c r="O101" s="7"/>
      <c r="P101" s="7"/>
      <c r="Q101" s="7"/>
      <c r="R101" s="7"/>
      <c r="S101" s="7"/>
      <c r="T101" s="7"/>
      <c r="U101" s="62"/>
      <c r="V101" s="64"/>
      <c r="W101" s="64"/>
      <c r="X101" s="64"/>
      <c r="Y101" s="64"/>
      <c r="Z101" s="64"/>
      <c r="AA101" s="62"/>
      <c r="AB101" s="62"/>
      <c r="AC101" s="62"/>
      <c r="AD101" s="62"/>
      <c r="AE101" s="62"/>
      <c r="AF101" s="62"/>
      <c r="AG101" s="62"/>
      <c r="AH101" s="62"/>
      <c r="AI101" s="62"/>
      <c r="AJ101" s="62"/>
    </row>
    <row r="102" spans="4:36" s="3" customFormat="1" x14ac:dyDescent="0.25">
      <c r="D102" s="62"/>
      <c r="F102" s="7"/>
      <c r="G102" s="7"/>
      <c r="H102" s="7"/>
      <c r="I102" s="7"/>
      <c r="J102" s="7"/>
      <c r="K102" s="7"/>
      <c r="L102" s="7"/>
      <c r="M102" s="7"/>
      <c r="N102" s="7"/>
      <c r="O102" s="7"/>
      <c r="P102" s="7"/>
      <c r="Q102" s="7"/>
      <c r="R102" s="7"/>
      <c r="S102" s="7"/>
      <c r="T102" s="7"/>
      <c r="U102" s="62"/>
      <c r="V102" s="64"/>
      <c r="W102" s="64"/>
      <c r="X102" s="64"/>
      <c r="Y102" s="64"/>
      <c r="Z102" s="64"/>
      <c r="AA102" s="62"/>
      <c r="AB102" s="62"/>
      <c r="AC102" s="62"/>
      <c r="AD102" s="62"/>
      <c r="AE102" s="62"/>
      <c r="AF102" s="62"/>
      <c r="AG102" s="62"/>
      <c r="AH102" s="62"/>
      <c r="AI102" s="62"/>
      <c r="AJ102" s="62"/>
    </row>
    <row r="103" spans="4:36" s="3" customFormat="1" x14ac:dyDescent="0.25">
      <c r="D103" s="62"/>
      <c r="F103" s="7"/>
      <c r="G103" s="7"/>
      <c r="H103" s="7"/>
      <c r="I103" s="7"/>
      <c r="J103" s="7"/>
      <c r="K103" s="7"/>
      <c r="L103" s="7"/>
      <c r="M103" s="7"/>
      <c r="N103" s="7"/>
      <c r="O103" s="7"/>
      <c r="P103" s="7"/>
      <c r="Q103" s="7"/>
      <c r="R103" s="7"/>
      <c r="S103" s="7"/>
      <c r="T103" s="7"/>
      <c r="U103" s="62"/>
      <c r="V103" s="64"/>
      <c r="W103" s="64"/>
      <c r="X103" s="64"/>
      <c r="Y103" s="64"/>
      <c r="Z103" s="64"/>
      <c r="AA103" s="62"/>
      <c r="AB103" s="62"/>
      <c r="AC103" s="62"/>
      <c r="AD103" s="62"/>
      <c r="AE103" s="62"/>
      <c r="AF103" s="62"/>
      <c r="AG103" s="62"/>
      <c r="AH103" s="62"/>
      <c r="AI103" s="62"/>
      <c r="AJ103" s="62"/>
    </row>
    <row r="104" spans="4:36" s="3" customFormat="1" x14ac:dyDescent="0.25">
      <c r="D104" s="62"/>
      <c r="F104" s="7"/>
      <c r="G104" s="7"/>
      <c r="H104" s="7"/>
      <c r="I104" s="7"/>
      <c r="J104" s="7"/>
      <c r="K104" s="7"/>
      <c r="L104" s="7"/>
      <c r="M104" s="7"/>
      <c r="N104" s="7"/>
      <c r="O104" s="7"/>
      <c r="P104" s="7"/>
      <c r="Q104" s="7"/>
      <c r="R104" s="7"/>
      <c r="S104" s="7"/>
      <c r="T104" s="7"/>
      <c r="U104" s="62"/>
      <c r="V104" s="64"/>
      <c r="W104" s="64"/>
      <c r="X104" s="64"/>
      <c r="Y104" s="64"/>
      <c r="Z104" s="64"/>
      <c r="AA104" s="62"/>
      <c r="AB104" s="62"/>
      <c r="AC104" s="62"/>
      <c r="AD104" s="62"/>
      <c r="AE104" s="62"/>
      <c r="AF104" s="62"/>
      <c r="AG104" s="62"/>
      <c r="AH104" s="62"/>
      <c r="AI104" s="62"/>
      <c r="AJ104" s="62"/>
    </row>
    <row r="105" spans="4:36" s="3" customFormat="1" x14ac:dyDescent="0.25">
      <c r="D105" s="62"/>
      <c r="F105" s="7"/>
      <c r="G105" s="7"/>
      <c r="H105" s="7"/>
      <c r="I105" s="7"/>
      <c r="J105" s="7"/>
      <c r="K105" s="7"/>
      <c r="L105" s="7"/>
      <c r="M105" s="7"/>
      <c r="N105" s="7"/>
      <c r="O105" s="7"/>
      <c r="P105" s="7"/>
      <c r="Q105" s="7"/>
      <c r="R105" s="7"/>
      <c r="S105" s="7"/>
      <c r="T105" s="7"/>
      <c r="U105" s="62"/>
      <c r="V105" s="64"/>
      <c r="W105" s="64"/>
      <c r="X105" s="64"/>
      <c r="Y105" s="64"/>
      <c r="Z105" s="64"/>
      <c r="AA105" s="62"/>
      <c r="AB105" s="62"/>
      <c r="AC105" s="62"/>
      <c r="AD105" s="62"/>
      <c r="AE105" s="62"/>
      <c r="AF105" s="62"/>
      <c r="AG105" s="62"/>
      <c r="AH105" s="62"/>
      <c r="AI105" s="62"/>
      <c r="AJ105" s="62"/>
    </row>
    <row r="106" spans="4:36" s="3" customFormat="1" x14ac:dyDescent="0.25">
      <c r="D106" s="62"/>
      <c r="F106" s="7"/>
      <c r="G106" s="7"/>
      <c r="H106" s="7"/>
      <c r="I106" s="7"/>
      <c r="J106" s="7"/>
      <c r="K106" s="7"/>
      <c r="L106" s="7"/>
      <c r="M106" s="7"/>
      <c r="N106" s="7"/>
      <c r="O106" s="7"/>
      <c r="P106" s="7"/>
      <c r="Q106" s="7"/>
      <c r="R106" s="7"/>
      <c r="S106" s="7"/>
      <c r="T106" s="7"/>
      <c r="U106" s="62"/>
      <c r="V106" s="64"/>
      <c r="W106" s="64"/>
      <c r="X106" s="64"/>
      <c r="Y106" s="64"/>
      <c r="Z106" s="64"/>
      <c r="AA106" s="62"/>
      <c r="AB106" s="62"/>
      <c r="AC106" s="62"/>
      <c r="AD106" s="62"/>
      <c r="AE106" s="62"/>
      <c r="AF106" s="62"/>
      <c r="AG106" s="62"/>
      <c r="AH106" s="62"/>
      <c r="AI106" s="62"/>
      <c r="AJ106" s="62"/>
    </row>
    <row r="107" spans="4:36" s="3" customFormat="1" x14ac:dyDescent="0.25">
      <c r="D107" s="62"/>
      <c r="F107" s="7"/>
      <c r="G107" s="7"/>
      <c r="H107" s="7"/>
      <c r="I107" s="7"/>
      <c r="J107" s="7"/>
      <c r="K107" s="7"/>
      <c r="L107" s="7"/>
      <c r="M107" s="7"/>
      <c r="N107" s="7"/>
      <c r="O107" s="7"/>
      <c r="P107" s="7"/>
      <c r="Q107" s="7"/>
      <c r="R107" s="7"/>
      <c r="S107" s="7"/>
      <c r="T107" s="7"/>
      <c r="U107" s="62"/>
      <c r="V107" s="64"/>
      <c r="W107" s="64"/>
      <c r="X107" s="64"/>
      <c r="Y107" s="64"/>
      <c r="Z107" s="64"/>
      <c r="AA107" s="62"/>
      <c r="AB107" s="62"/>
      <c r="AC107" s="62"/>
      <c r="AD107" s="62"/>
      <c r="AE107" s="62"/>
      <c r="AF107" s="62"/>
      <c r="AG107" s="62"/>
      <c r="AH107" s="62"/>
      <c r="AI107" s="62"/>
      <c r="AJ107" s="62"/>
    </row>
    <row r="108" spans="4:36" s="3" customFormat="1" x14ac:dyDescent="0.25">
      <c r="D108" s="62"/>
      <c r="F108" s="7"/>
      <c r="G108" s="7"/>
      <c r="H108" s="7"/>
      <c r="I108" s="7"/>
      <c r="J108" s="7"/>
      <c r="K108" s="7"/>
      <c r="L108" s="7"/>
      <c r="M108" s="7"/>
      <c r="N108" s="7"/>
      <c r="O108" s="7"/>
      <c r="P108" s="7"/>
      <c r="Q108" s="7"/>
      <c r="R108" s="7"/>
      <c r="S108" s="7"/>
      <c r="T108" s="7"/>
      <c r="U108" s="62"/>
      <c r="V108" s="64"/>
      <c r="W108" s="64"/>
      <c r="X108" s="64"/>
      <c r="Y108" s="64"/>
      <c r="Z108" s="64"/>
      <c r="AA108" s="62"/>
      <c r="AB108" s="62"/>
      <c r="AC108" s="62"/>
      <c r="AD108" s="62"/>
      <c r="AE108" s="62"/>
      <c r="AF108" s="62"/>
      <c r="AG108" s="62"/>
      <c r="AH108" s="62"/>
      <c r="AI108" s="62"/>
      <c r="AJ108" s="62"/>
    </row>
    <row r="109" spans="4:36" s="3" customFormat="1" x14ac:dyDescent="0.25">
      <c r="D109" s="62"/>
      <c r="F109" s="7"/>
      <c r="G109" s="7"/>
      <c r="H109" s="7"/>
      <c r="I109" s="7"/>
      <c r="J109" s="7"/>
      <c r="K109" s="7"/>
      <c r="L109" s="7"/>
      <c r="M109" s="7"/>
      <c r="N109" s="7"/>
      <c r="O109" s="7"/>
      <c r="P109" s="7"/>
      <c r="Q109" s="7"/>
      <c r="R109" s="7"/>
      <c r="S109" s="7"/>
      <c r="T109" s="7"/>
      <c r="U109" s="62"/>
      <c r="V109" s="64"/>
      <c r="W109" s="64"/>
      <c r="X109" s="64"/>
      <c r="Y109" s="64"/>
      <c r="Z109" s="64"/>
      <c r="AA109" s="62"/>
      <c r="AB109" s="62"/>
      <c r="AC109" s="62"/>
      <c r="AD109" s="62"/>
      <c r="AE109" s="62"/>
      <c r="AF109" s="62"/>
      <c r="AG109" s="62"/>
      <c r="AH109" s="62"/>
      <c r="AI109" s="62"/>
      <c r="AJ109" s="62"/>
    </row>
    <row r="110" spans="4:36" s="3" customFormat="1" x14ac:dyDescent="0.25">
      <c r="D110" s="62"/>
      <c r="F110" s="7"/>
      <c r="G110" s="7"/>
      <c r="H110" s="7"/>
      <c r="I110" s="7"/>
      <c r="J110" s="7"/>
      <c r="K110" s="7"/>
      <c r="L110" s="7"/>
      <c r="M110" s="7"/>
      <c r="N110" s="7"/>
      <c r="O110" s="7"/>
      <c r="P110" s="7"/>
      <c r="Q110" s="7"/>
      <c r="R110" s="7"/>
      <c r="S110" s="7"/>
      <c r="T110" s="7"/>
      <c r="U110" s="62"/>
      <c r="V110" s="64"/>
      <c r="W110" s="64"/>
      <c r="X110" s="64"/>
      <c r="Y110" s="64"/>
      <c r="Z110" s="64"/>
      <c r="AA110" s="62"/>
      <c r="AB110" s="62"/>
      <c r="AC110" s="62"/>
      <c r="AD110" s="62"/>
      <c r="AE110" s="62"/>
      <c r="AF110" s="62"/>
      <c r="AG110" s="62"/>
      <c r="AH110" s="62"/>
      <c r="AI110" s="62"/>
      <c r="AJ110" s="62"/>
    </row>
    <row r="111" spans="4:36" s="3" customFormat="1" x14ac:dyDescent="0.25">
      <c r="D111" s="62"/>
      <c r="F111" s="7"/>
      <c r="G111" s="7"/>
      <c r="H111" s="7"/>
      <c r="I111" s="7"/>
      <c r="J111" s="7"/>
      <c r="K111" s="7"/>
      <c r="L111" s="7"/>
      <c r="M111" s="7"/>
      <c r="N111" s="7"/>
      <c r="O111" s="7"/>
      <c r="P111" s="7"/>
      <c r="Q111" s="7"/>
      <c r="R111" s="7"/>
      <c r="S111" s="7"/>
      <c r="T111" s="7"/>
      <c r="U111" s="62"/>
      <c r="V111" s="64"/>
      <c r="W111" s="64"/>
      <c r="X111" s="64"/>
      <c r="Y111" s="64"/>
      <c r="Z111" s="64"/>
      <c r="AA111" s="62"/>
      <c r="AB111" s="62"/>
      <c r="AC111" s="62"/>
      <c r="AD111" s="62"/>
      <c r="AE111" s="62"/>
      <c r="AF111" s="62"/>
      <c r="AG111" s="62"/>
      <c r="AH111" s="62"/>
      <c r="AI111" s="62"/>
      <c r="AJ111" s="62"/>
    </row>
    <row r="112" spans="4:36" s="3" customFormat="1" x14ac:dyDescent="0.25">
      <c r="D112" s="62"/>
      <c r="F112" s="7"/>
      <c r="G112" s="7"/>
      <c r="H112" s="7"/>
      <c r="I112" s="7"/>
      <c r="J112" s="7"/>
      <c r="K112" s="7"/>
      <c r="L112" s="7"/>
      <c r="M112" s="7"/>
      <c r="N112" s="7"/>
      <c r="O112" s="7"/>
      <c r="P112" s="7"/>
      <c r="Q112" s="7"/>
      <c r="R112" s="7"/>
      <c r="S112" s="7"/>
      <c r="T112" s="7"/>
      <c r="U112" s="62"/>
      <c r="V112" s="64"/>
      <c r="W112" s="64"/>
      <c r="X112" s="64"/>
      <c r="Y112" s="64"/>
      <c r="Z112" s="64"/>
      <c r="AA112" s="62"/>
      <c r="AB112" s="62"/>
      <c r="AC112" s="62"/>
      <c r="AD112" s="62"/>
      <c r="AE112" s="62"/>
      <c r="AF112" s="62"/>
      <c r="AG112" s="62"/>
      <c r="AH112" s="62"/>
      <c r="AI112" s="62"/>
      <c r="AJ112" s="62"/>
    </row>
    <row r="113" spans="4:36" s="3" customFormat="1" x14ac:dyDescent="0.25">
      <c r="D113" s="62"/>
      <c r="F113" s="7"/>
      <c r="G113" s="7"/>
      <c r="H113" s="7"/>
      <c r="I113" s="7"/>
      <c r="J113" s="7"/>
      <c r="K113" s="7"/>
      <c r="L113" s="7"/>
      <c r="M113" s="7"/>
      <c r="N113" s="7"/>
      <c r="O113" s="7"/>
      <c r="P113" s="7"/>
      <c r="Q113" s="7"/>
      <c r="R113" s="7"/>
      <c r="S113" s="7"/>
      <c r="T113" s="7"/>
      <c r="U113" s="62"/>
      <c r="V113" s="64"/>
      <c r="W113" s="64"/>
      <c r="X113" s="64"/>
      <c r="Y113" s="64"/>
      <c r="Z113" s="64"/>
      <c r="AA113" s="62"/>
      <c r="AB113" s="62"/>
      <c r="AC113" s="62"/>
      <c r="AD113" s="62"/>
      <c r="AE113" s="62"/>
      <c r="AF113" s="62"/>
      <c r="AG113" s="62"/>
      <c r="AH113" s="62"/>
      <c r="AI113" s="62"/>
      <c r="AJ113" s="62"/>
    </row>
    <row r="114" spans="4:36" s="3" customFormat="1" x14ac:dyDescent="0.25">
      <c r="D114" s="62"/>
      <c r="F114" s="7"/>
      <c r="G114" s="7"/>
      <c r="H114" s="7"/>
      <c r="I114" s="7"/>
      <c r="J114" s="7"/>
      <c r="K114" s="7"/>
      <c r="L114" s="7"/>
      <c r="M114" s="7"/>
      <c r="N114" s="7"/>
      <c r="O114" s="7"/>
      <c r="P114" s="7"/>
      <c r="Q114" s="7"/>
      <c r="R114" s="7"/>
      <c r="S114" s="7"/>
      <c r="T114" s="7"/>
      <c r="U114" s="62"/>
      <c r="V114" s="64"/>
      <c r="W114" s="64"/>
      <c r="X114" s="64"/>
      <c r="Y114" s="64"/>
      <c r="Z114" s="64"/>
      <c r="AA114" s="62"/>
      <c r="AB114" s="62"/>
      <c r="AC114" s="62"/>
      <c r="AD114" s="62"/>
      <c r="AE114" s="62"/>
      <c r="AF114" s="62"/>
      <c r="AG114" s="62"/>
      <c r="AH114" s="62"/>
      <c r="AI114" s="62"/>
      <c r="AJ114" s="62"/>
    </row>
    <row r="115" spans="4:36" s="3" customFormat="1" x14ac:dyDescent="0.25">
      <c r="D115" s="62"/>
      <c r="F115" s="7"/>
      <c r="G115" s="7"/>
      <c r="H115" s="7"/>
      <c r="I115" s="7"/>
      <c r="J115" s="7"/>
      <c r="K115" s="7"/>
      <c r="L115" s="7"/>
      <c r="M115" s="7"/>
      <c r="N115" s="7"/>
      <c r="O115" s="7"/>
      <c r="P115" s="7"/>
      <c r="Q115" s="7"/>
      <c r="R115" s="7"/>
      <c r="S115" s="7"/>
      <c r="T115" s="7"/>
      <c r="U115" s="62"/>
      <c r="V115" s="64"/>
      <c r="W115" s="64"/>
      <c r="X115" s="64"/>
      <c r="Y115" s="64"/>
      <c r="Z115" s="64"/>
      <c r="AA115" s="62"/>
      <c r="AB115" s="62"/>
      <c r="AC115" s="62"/>
      <c r="AD115" s="62"/>
      <c r="AE115" s="62"/>
      <c r="AF115" s="62"/>
      <c r="AG115" s="62"/>
      <c r="AH115" s="62"/>
      <c r="AI115" s="62"/>
      <c r="AJ115" s="62"/>
    </row>
    <row r="116" spans="4:36" s="3" customFormat="1" x14ac:dyDescent="0.25">
      <c r="D116" s="62"/>
      <c r="F116" s="7"/>
      <c r="G116" s="7"/>
      <c r="H116" s="7"/>
      <c r="I116" s="7"/>
      <c r="J116" s="7"/>
      <c r="K116" s="7"/>
      <c r="L116" s="7"/>
      <c r="M116" s="7"/>
      <c r="N116" s="7"/>
      <c r="O116" s="7"/>
      <c r="P116" s="7"/>
      <c r="Q116" s="7"/>
      <c r="R116" s="7"/>
      <c r="S116" s="7"/>
      <c r="T116" s="7"/>
      <c r="U116" s="62"/>
      <c r="V116" s="64"/>
      <c r="W116" s="64"/>
      <c r="X116" s="64"/>
      <c r="Y116" s="64"/>
      <c r="Z116" s="64"/>
      <c r="AA116" s="62"/>
      <c r="AB116" s="62"/>
      <c r="AC116" s="62"/>
      <c r="AD116" s="62"/>
      <c r="AE116" s="62"/>
      <c r="AF116" s="62"/>
      <c r="AG116" s="62"/>
      <c r="AH116" s="62"/>
      <c r="AI116" s="62"/>
      <c r="AJ116" s="62"/>
    </row>
    <row r="117" spans="4:36" s="3" customFormat="1" x14ac:dyDescent="0.25">
      <c r="D117" s="62"/>
      <c r="F117" s="7"/>
      <c r="G117" s="7"/>
      <c r="H117" s="7"/>
      <c r="I117" s="7"/>
      <c r="J117" s="7"/>
      <c r="K117" s="7"/>
      <c r="L117" s="7"/>
      <c r="M117" s="7"/>
      <c r="N117" s="7"/>
      <c r="O117" s="7"/>
      <c r="P117" s="7"/>
      <c r="Q117" s="7"/>
      <c r="R117" s="7"/>
      <c r="S117" s="7"/>
      <c r="T117" s="7"/>
      <c r="U117" s="62"/>
      <c r="V117" s="64"/>
      <c r="W117" s="64"/>
      <c r="X117" s="64"/>
      <c r="Y117" s="64"/>
      <c r="Z117" s="64"/>
      <c r="AA117" s="62"/>
      <c r="AB117" s="62"/>
      <c r="AC117" s="62"/>
      <c r="AD117" s="62"/>
      <c r="AE117" s="62"/>
      <c r="AF117" s="62"/>
      <c r="AG117" s="62"/>
      <c r="AH117" s="62"/>
      <c r="AI117" s="62"/>
      <c r="AJ117" s="62"/>
    </row>
    <row r="118" spans="4:36" s="3" customFormat="1" x14ac:dyDescent="0.25">
      <c r="D118" s="62"/>
      <c r="F118" s="7"/>
      <c r="G118" s="7"/>
      <c r="H118" s="7"/>
      <c r="I118" s="7"/>
      <c r="J118" s="7"/>
      <c r="K118" s="7"/>
      <c r="L118" s="7"/>
      <c r="M118" s="7"/>
      <c r="N118" s="7"/>
      <c r="O118" s="7"/>
      <c r="P118" s="7"/>
      <c r="Q118" s="7"/>
      <c r="R118" s="7"/>
      <c r="S118" s="7"/>
      <c r="T118" s="7"/>
      <c r="U118" s="62"/>
      <c r="V118" s="64"/>
      <c r="W118" s="64"/>
      <c r="X118" s="64"/>
      <c r="Y118" s="64"/>
      <c r="Z118" s="64"/>
      <c r="AA118" s="62"/>
      <c r="AB118" s="62"/>
      <c r="AC118" s="62"/>
      <c r="AD118" s="62"/>
      <c r="AE118" s="62"/>
      <c r="AF118" s="62"/>
      <c r="AG118" s="62"/>
      <c r="AH118" s="62"/>
      <c r="AI118" s="62"/>
      <c r="AJ118" s="62"/>
    </row>
    <row r="119" spans="4:36" s="3" customFormat="1" x14ac:dyDescent="0.25">
      <c r="D119" s="62"/>
      <c r="F119" s="7"/>
      <c r="G119" s="7"/>
      <c r="H119" s="7"/>
      <c r="I119" s="7"/>
      <c r="J119" s="7"/>
      <c r="K119" s="7"/>
      <c r="L119" s="7"/>
      <c r="M119" s="7"/>
      <c r="N119" s="7"/>
      <c r="O119" s="7"/>
      <c r="P119" s="7"/>
      <c r="Q119" s="7"/>
      <c r="R119" s="7"/>
      <c r="S119" s="7"/>
      <c r="T119" s="7"/>
      <c r="U119" s="62"/>
      <c r="V119" s="64"/>
      <c r="W119" s="64"/>
      <c r="X119" s="64"/>
      <c r="Y119" s="64"/>
      <c r="Z119" s="64"/>
      <c r="AA119" s="62"/>
      <c r="AB119" s="62"/>
      <c r="AC119" s="62"/>
      <c r="AD119" s="62"/>
      <c r="AE119" s="62"/>
      <c r="AF119" s="62"/>
      <c r="AG119" s="62"/>
      <c r="AH119" s="62"/>
      <c r="AI119" s="62"/>
      <c r="AJ119" s="62"/>
    </row>
    <row r="120" spans="4:36" s="3" customFormat="1" x14ac:dyDescent="0.25">
      <c r="D120" s="62"/>
      <c r="F120" s="7"/>
      <c r="G120" s="7"/>
      <c r="H120" s="7"/>
      <c r="I120" s="7"/>
      <c r="J120" s="7"/>
      <c r="K120" s="7"/>
      <c r="L120" s="7"/>
      <c r="M120" s="7"/>
      <c r="N120" s="7"/>
      <c r="O120" s="7"/>
      <c r="P120" s="7"/>
      <c r="Q120" s="7"/>
      <c r="R120" s="7"/>
      <c r="S120" s="7"/>
      <c r="T120" s="7"/>
      <c r="U120" s="62"/>
      <c r="V120" s="64"/>
      <c r="W120" s="64"/>
      <c r="X120" s="64"/>
      <c r="Y120" s="64"/>
      <c r="Z120" s="64"/>
      <c r="AA120" s="62"/>
      <c r="AB120" s="62"/>
      <c r="AC120" s="62"/>
      <c r="AD120" s="62"/>
      <c r="AE120" s="62"/>
      <c r="AF120" s="62"/>
      <c r="AG120" s="62"/>
      <c r="AH120" s="62"/>
      <c r="AI120" s="62"/>
      <c r="AJ120" s="62"/>
    </row>
    <row r="121" spans="4:36" s="3" customFormat="1" x14ac:dyDescent="0.25">
      <c r="D121" s="62"/>
      <c r="F121" s="7"/>
      <c r="G121" s="7"/>
      <c r="H121" s="7"/>
      <c r="I121" s="7"/>
      <c r="J121" s="7"/>
      <c r="K121" s="7"/>
      <c r="L121" s="7"/>
      <c r="M121" s="7"/>
      <c r="N121" s="7"/>
      <c r="O121" s="7"/>
      <c r="P121" s="7"/>
      <c r="Q121" s="7"/>
      <c r="R121" s="7"/>
      <c r="S121" s="7"/>
      <c r="T121" s="7"/>
      <c r="U121" s="62"/>
      <c r="V121" s="64"/>
      <c r="W121" s="64"/>
      <c r="X121" s="64"/>
      <c r="Y121" s="64"/>
      <c r="Z121" s="64"/>
      <c r="AA121" s="62"/>
      <c r="AB121" s="62"/>
      <c r="AC121" s="62"/>
      <c r="AD121" s="62"/>
      <c r="AE121" s="62"/>
      <c r="AF121" s="62"/>
      <c r="AG121" s="62"/>
      <c r="AH121" s="62"/>
      <c r="AI121" s="62"/>
      <c r="AJ121" s="62"/>
    </row>
    <row r="122" spans="4:36" s="3" customFormat="1" x14ac:dyDescent="0.25">
      <c r="D122" s="62"/>
      <c r="F122" s="7"/>
      <c r="G122" s="7"/>
      <c r="H122" s="7"/>
      <c r="I122" s="7"/>
      <c r="J122" s="7"/>
      <c r="K122" s="7"/>
      <c r="L122" s="7"/>
      <c r="M122" s="7"/>
      <c r="N122" s="7"/>
      <c r="O122" s="7"/>
      <c r="P122" s="7"/>
      <c r="Q122" s="7"/>
      <c r="R122" s="7"/>
      <c r="S122" s="7"/>
      <c r="T122" s="7"/>
      <c r="U122" s="62"/>
      <c r="V122" s="64"/>
      <c r="W122" s="64"/>
      <c r="X122" s="64"/>
      <c r="Y122" s="64"/>
      <c r="Z122" s="64"/>
      <c r="AA122" s="62"/>
      <c r="AB122" s="62"/>
      <c r="AC122" s="62"/>
      <c r="AD122" s="62"/>
      <c r="AE122" s="62"/>
      <c r="AF122" s="62"/>
      <c r="AG122" s="62"/>
      <c r="AH122" s="62"/>
      <c r="AI122" s="62"/>
      <c r="AJ122" s="62"/>
    </row>
    <row r="123" spans="4:36" s="3" customFormat="1" x14ac:dyDescent="0.25">
      <c r="D123" s="62"/>
      <c r="F123" s="7"/>
      <c r="G123" s="7"/>
      <c r="H123" s="7"/>
      <c r="I123" s="7"/>
      <c r="J123" s="7"/>
      <c r="K123" s="7"/>
      <c r="L123" s="7"/>
      <c r="M123" s="7"/>
      <c r="N123" s="7"/>
      <c r="O123" s="7"/>
      <c r="P123" s="7"/>
      <c r="Q123" s="7"/>
      <c r="R123" s="7"/>
      <c r="S123" s="7"/>
      <c r="T123" s="7"/>
      <c r="U123" s="62"/>
      <c r="V123" s="64"/>
      <c r="W123" s="64"/>
      <c r="X123" s="64"/>
      <c r="Y123" s="64"/>
      <c r="Z123" s="64"/>
      <c r="AA123" s="62"/>
      <c r="AB123" s="62"/>
      <c r="AC123" s="62"/>
      <c r="AD123" s="62"/>
      <c r="AE123" s="62"/>
      <c r="AF123" s="62"/>
      <c r="AG123" s="62"/>
      <c r="AH123" s="62"/>
      <c r="AI123" s="62"/>
      <c r="AJ123" s="62"/>
    </row>
    <row r="124" spans="4:36" s="3" customFormat="1" x14ac:dyDescent="0.25">
      <c r="D124" s="62"/>
      <c r="F124" s="7"/>
      <c r="G124" s="7"/>
      <c r="H124" s="7"/>
      <c r="I124" s="7"/>
      <c r="J124" s="7"/>
      <c r="K124" s="7"/>
      <c r="L124" s="7"/>
      <c r="M124" s="7"/>
      <c r="N124" s="7"/>
      <c r="O124" s="7"/>
      <c r="P124" s="7"/>
      <c r="Q124" s="7"/>
      <c r="R124" s="7"/>
      <c r="S124" s="7"/>
      <c r="T124" s="7"/>
      <c r="U124" s="62"/>
      <c r="V124" s="64"/>
      <c r="W124" s="64"/>
      <c r="X124" s="64"/>
      <c r="Y124" s="64"/>
      <c r="Z124" s="64"/>
      <c r="AA124" s="62"/>
      <c r="AB124" s="62"/>
      <c r="AC124" s="62"/>
      <c r="AD124" s="62"/>
      <c r="AE124" s="62"/>
      <c r="AF124" s="62"/>
      <c r="AG124" s="62"/>
      <c r="AH124" s="62"/>
      <c r="AI124" s="62"/>
      <c r="AJ124" s="62"/>
    </row>
    <row r="125" spans="4:36" s="3" customFormat="1" x14ac:dyDescent="0.25">
      <c r="D125" s="62"/>
      <c r="F125" s="7"/>
      <c r="G125" s="7"/>
      <c r="H125" s="7"/>
      <c r="I125" s="7"/>
      <c r="J125" s="7"/>
      <c r="K125" s="7"/>
      <c r="L125" s="7"/>
      <c r="M125" s="7"/>
      <c r="N125" s="7"/>
      <c r="O125" s="7"/>
      <c r="P125" s="7"/>
      <c r="Q125" s="7"/>
      <c r="R125" s="7"/>
      <c r="S125" s="7"/>
      <c r="T125" s="7"/>
      <c r="U125" s="62"/>
      <c r="V125" s="64"/>
      <c r="W125" s="64"/>
      <c r="X125" s="64"/>
      <c r="Y125" s="64"/>
      <c r="Z125" s="64"/>
      <c r="AA125" s="62"/>
      <c r="AB125" s="62"/>
      <c r="AC125" s="62"/>
      <c r="AD125" s="62"/>
      <c r="AE125" s="62"/>
      <c r="AF125" s="62"/>
      <c r="AG125" s="62"/>
      <c r="AH125" s="62"/>
      <c r="AI125" s="62"/>
      <c r="AJ125" s="62"/>
    </row>
    <row r="126" spans="4:36" s="3" customFormat="1" x14ac:dyDescent="0.25">
      <c r="D126" s="62"/>
      <c r="F126" s="7"/>
      <c r="G126" s="7"/>
      <c r="H126" s="7"/>
      <c r="I126" s="7"/>
      <c r="J126" s="7"/>
      <c r="K126" s="7"/>
      <c r="L126" s="7"/>
      <c r="M126" s="7"/>
      <c r="N126" s="7"/>
      <c r="O126" s="7"/>
      <c r="P126" s="7"/>
      <c r="Q126" s="7"/>
      <c r="R126" s="7"/>
      <c r="S126" s="7"/>
      <c r="T126" s="7"/>
      <c r="U126" s="62"/>
      <c r="V126" s="64"/>
      <c r="W126" s="64"/>
      <c r="X126" s="64"/>
      <c r="Y126" s="64"/>
      <c r="Z126" s="64"/>
      <c r="AA126" s="62"/>
      <c r="AB126" s="62"/>
      <c r="AC126" s="62"/>
      <c r="AD126" s="62"/>
      <c r="AE126" s="62"/>
      <c r="AF126" s="62"/>
      <c r="AG126" s="62"/>
      <c r="AH126" s="62"/>
      <c r="AI126" s="62"/>
      <c r="AJ126" s="62"/>
    </row>
    <row r="127" spans="4:36" s="3" customFormat="1" x14ac:dyDescent="0.25">
      <c r="D127" s="62"/>
      <c r="F127" s="7"/>
      <c r="G127" s="7"/>
      <c r="H127" s="7"/>
      <c r="I127" s="7"/>
      <c r="J127" s="7"/>
      <c r="K127" s="7"/>
      <c r="L127" s="7"/>
      <c r="M127" s="7"/>
      <c r="N127" s="7"/>
      <c r="O127" s="7"/>
      <c r="P127" s="7"/>
      <c r="Q127" s="7"/>
      <c r="R127" s="7"/>
      <c r="S127" s="7"/>
      <c r="T127" s="7"/>
      <c r="U127" s="62"/>
      <c r="V127" s="64"/>
      <c r="W127" s="64"/>
      <c r="X127" s="64"/>
      <c r="Y127" s="64"/>
      <c r="Z127" s="64"/>
      <c r="AA127" s="62"/>
      <c r="AB127" s="62"/>
      <c r="AC127" s="62"/>
      <c r="AD127" s="62"/>
      <c r="AE127" s="62"/>
      <c r="AF127" s="62"/>
      <c r="AG127" s="62"/>
      <c r="AH127" s="62"/>
      <c r="AI127" s="62"/>
      <c r="AJ127" s="62"/>
    </row>
    <row r="128" spans="4:36" s="3" customFormat="1" x14ac:dyDescent="0.25">
      <c r="D128" s="62"/>
      <c r="F128" s="7"/>
      <c r="G128" s="7"/>
      <c r="H128" s="7"/>
      <c r="I128" s="7"/>
      <c r="J128" s="7"/>
      <c r="K128" s="7"/>
      <c r="L128" s="7"/>
      <c r="M128" s="7"/>
      <c r="N128" s="7"/>
      <c r="O128" s="7"/>
      <c r="P128" s="7"/>
      <c r="Q128" s="7"/>
      <c r="R128" s="7"/>
      <c r="S128" s="7"/>
      <c r="T128" s="7"/>
      <c r="U128" s="62"/>
      <c r="V128" s="64"/>
      <c r="W128" s="64"/>
      <c r="X128" s="64"/>
      <c r="Y128" s="64"/>
      <c r="Z128" s="64"/>
      <c r="AA128" s="62"/>
      <c r="AB128" s="62"/>
      <c r="AC128" s="62"/>
      <c r="AD128" s="62"/>
      <c r="AE128" s="62"/>
      <c r="AF128" s="62"/>
      <c r="AG128" s="62"/>
      <c r="AH128" s="62"/>
      <c r="AI128" s="62"/>
      <c r="AJ128" s="62"/>
    </row>
    <row r="129" spans="4:36" s="3" customFormat="1" x14ac:dyDescent="0.25">
      <c r="D129" s="62"/>
      <c r="F129" s="7"/>
      <c r="G129" s="7"/>
      <c r="H129" s="7"/>
      <c r="I129" s="7"/>
      <c r="J129" s="7"/>
      <c r="K129" s="7"/>
      <c r="L129" s="7"/>
      <c r="M129" s="7"/>
      <c r="N129" s="7"/>
      <c r="O129" s="7"/>
      <c r="P129" s="7"/>
      <c r="Q129" s="7"/>
      <c r="R129" s="7"/>
      <c r="S129" s="7"/>
      <c r="T129" s="7"/>
      <c r="U129" s="62"/>
      <c r="V129" s="64"/>
      <c r="W129" s="64"/>
      <c r="X129" s="64"/>
      <c r="Y129" s="64"/>
      <c r="Z129" s="64"/>
      <c r="AA129" s="62"/>
      <c r="AB129" s="62"/>
      <c r="AC129" s="62"/>
      <c r="AD129" s="62"/>
      <c r="AE129" s="62"/>
      <c r="AF129" s="62"/>
      <c r="AG129" s="62"/>
      <c r="AH129" s="62"/>
      <c r="AI129" s="62"/>
      <c r="AJ129" s="62"/>
    </row>
    <row r="130" spans="4:36" s="3" customFormat="1" x14ac:dyDescent="0.25">
      <c r="D130" s="62"/>
      <c r="F130" s="7"/>
      <c r="G130" s="7"/>
      <c r="H130" s="7"/>
      <c r="I130" s="7"/>
      <c r="J130" s="7"/>
      <c r="K130" s="7"/>
      <c r="L130" s="7"/>
      <c r="M130" s="7"/>
      <c r="N130" s="7"/>
      <c r="O130" s="7"/>
      <c r="P130" s="7"/>
      <c r="Q130" s="7"/>
      <c r="R130" s="7"/>
      <c r="S130" s="7"/>
      <c r="T130" s="7"/>
      <c r="U130" s="62"/>
      <c r="V130" s="64"/>
      <c r="W130" s="64"/>
      <c r="X130" s="64"/>
      <c r="Y130" s="64"/>
      <c r="Z130" s="64"/>
      <c r="AA130" s="62"/>
      <c r="AB130" s="62"/>
      <c r="AC130" s="62"/>
      <c r="AD130" s="62"/>
      <c r="AE130" s="62"/>
      <c r="AF130" s="62"/>
      <c r="AG130" s="62"/>
      <c r="AH130" s="62"/>
      <c r="AI130" s="62"/>
      <c r="AJ130" s="62"/>
    </row>
    <row r="131" spans="4:36" s="3" customFormat="1" x14ac:dyDescent="0.25">
      <c r="D131" s="62"/>
      <c r="F131" s="7"/>
      <c r="G131" s="7"/>
      <c r="H131" s="7"/>
      <c r="I131" s="7"/>
      <c r="J131" s="7"/>
      <c r="K131" s="7"/>
      <c r="L131" s="7"/>
      <c r="M131" s="7"/>
      <c r="N131" s="7"/>
      <c r="O131" s="7"/>
      <c r="P131" s="7"/>
      <c r="Q131" s="7"/>
      <c r="R131" s="7"/>
      <c r="S131" s="7"/>
      <c r="T131" s="7"/>
      <c r="U131" s="62"/>
      <c r="V131" s="64"/>
      <c r="W131" s="64"/>
      <c r="X131" s="64"/>
      <c r="Y131" s="64"/>
      <c r="Z131" s="64"/>
      <c r="AA131" s="62"/>
      <c r="AB131" s="62"/>
      <c r="AC131" s="62"/>
      <c r="AD131" s="62"/>
      <c r="AE131" s="62"/>
      <c r="AF131" s="62"/>
      <c r="AG131" s="62"/>
      <c r="AH131" s="62"/>
      <c r="AI131" s="62"/>
      <c r="AJ131" s="62"/>
    </row>
    <row r="132" spans="4:36" s="3" customFormat="1" x14ac:dyDescent="0.25">
      <c r="D132" s="62"/>
      <c r="F132" s="7"/>
      <c r="G132" s="7"/>
      <c r="H132" s="7"/>
      <c r="I132" s="7"/>
      <c r="J132" s="7"/>
      <c r="K132" s="7"/>
      <c r="L132" s="7"/>
      <c r="M132" s="7"/>
      <c r="N132" s="7"/>
      <c r="O132" s="7"/>
      <c r="P132" s="7"/>
      <c r="Q132" s="7"/>
      <c r="R132" s="7"/>
      <c r="S132" s="7"/>
      <c r="T132" s="7"/>
      <c r="U132" s="62"/>
      <c r="V132" s="64"/>
      <c r="W132" s="64"/>
      <c r="X132" s="64"/>
      <c r="Y132" s="64"/>
      <c r="Z132" s="64"/>
      <c r="AA132" s="62"/>
      <c r="AB132" s="62"/>
      <c r="AC132" s="62"/>
      <c r="AD132" s="62"/>
      <c r="AE132" s="62"/>
      <c r="AF132" s="62"/>
      <c r="AG132" s="62"/>
      <c r="AH132" s="62"/>
      <c r="AI132" s="62"/>
      <c r="AJ132" s="62"/>
    </row>
    <row r="133" spans="4:36" s="3" customFormat="1" x14ac:dyDescent="0.25">
      <c r="D133" s="62"/>
      <c r="F133" s="7"/>
      <c r="G133" s="7"/>
      <c r="H133" s="7"/>
      <c r="I133" s="7"/>
      <c r="J133" s="7"/>
      <c r="K133" s="7"/>
      <c r="L133" s="7"/>
      <c r="M133" s="7"/>
      <c r="N133" s="7"/>
      <c r="O133" s="7"/>
      <c r="P133" s="7"/>
      <c r="Q133" s="7"/>
      <c r="R133" s="7"/>
      <c r="S133" s="7"/>
      <c r="T133" s="7"/>
      <c r="U133" s="62"/>
      <c r="V133" s="64"/>
      <c r="W133" s="64"/>
      <c r="X133" s="64"/>
      <c r="Y133" s="64"/>
      <c r="Z133" s="64"/>
      <c r="AA133" s="62"/>
      <c r="AB133" s="62"/>
      <c r="AC133" s="62"/>
      <c r="AD133" s="62"/>
      <c r="AE133" s="62"/>
      <c r="AF133" s="62"/>
      <c r="AG133" s="62"/>
      <c r="AH133" s="62"/>
      <c r="AI133" s="62"/>
      <c r="AJ133" s="62"/>
    </row>
    <row r="134" spans="4:36" s="3" customFormat="1" x14ac:dyDescent="0.25">
      <c r="D134" s="62"/>
      <c r="F134" s="7"/>
      <c r="G134" s="7"/>
      <c r="H134" s="7"/>
      <c r="I134" s="7"/>
      <c r="J134" s="7"/>
      <c r="K134" s="7"/>
      <c r="L134" s="7"/>
      <c r="M134" s="7"/>
      <c r="N134" s="7"/>
      <c r="O134" s="7"/>
      <c r="P134" s="7"/>
      <c r="Q134" s="7"/>
      <c r="R134" s="7"/>
      <c r="S134" s="7"/>
      <c r="T134" s="7"/>
      <c r="U134" s="62"/>
      <c r="V134" s="64"/>
      <c r="W134" s="64"/>
      <c r="X134" s="64"/>
      <c r="Y134" s="64"/>
      <c r="Z134" s="64"/>
      <c r="AA134" s="62"/>
      <c r="AB134" s="62"/>
      <c r="AC134" s="62"/>
      <c r="AD134" s="62"/>
      <c r="AE134" s="62"/>
      <c r="AF134" s="62"/>
      <c r="AG134" s="62"/>
      <c r="AH134" s="62"/>
      <c r="AI134" s="62"/>
      <c r="AJ134" s="62"/>
    </row>
    <row r="135" spans="4:36" s="3" customFormat="1" x14ac:dyDescent="0.25">
      <c r="D135" s="62"/>
      <c r="F135" s="7"/>
      <c r="G135" s="7"/>
      <c r="H135" s="7"/>
      <c r="I135" s="7"/>
      <c r="J135" s="7"/>
      <c r="K135" s="7"/>
      <c r="L135" s="7"/>
      <c r="M135" s="7"/>
      <c r="N135" s="7"/>
      <c r="O135" s="7"/>
      <c r="P135" s="7"/>
      <c r="Q135" s="7"/>
      <c r="R135" s="7"/>
      <c r="S135" s="7"/>
      <c r="T135" s="7"/>
      <c r="U135" s="62"/>
      <c r="V135" s="64"/>
      <c r="W135" s="64"/>
      <c r="X135" s="64"/>
      <c r="Y135" s="64"/>
      <c r="Z135" s="64"/>
      <c r="AA135" s="62"/>
      <c r="AB135" s="62"/>
      <c r="AC135" s="62"/>
      <c r="AD135" s="62"/>
      <c r="AE135" s="62"/>
      <c r="AF135" s="62"/>
      <c r="AG135" s="62"/>
      <c r="AH135" s="62"/>
      <c r="AI135" s="62"/>
      <c r="AJ135" s="62"/>
    </row>
    <row r="136" spans="4:36" s="3" customFormat="1" x14ac:dyDescent="0.25">
      <c r="D136" s="62"/>
      <c r="F136" s="7"/>
      <c r="G136" s="7"/>
      <c r="H136" s="7"/>
      <c r="I136" s="7"/>
      <c r="J136" s="7"/>
      <c r="K136" s="7"/>
      <c r="L136" s="7"/>
      <c r="M136" s="7"/>
      <c r="N136" s="7"/>
      <c r="O136" s="7"/>
      <c r="P136" s="7"/>
      <c r="Q136" s="7"/>
      <c r="R136" s="7"/>
      <c r="S136" s="7"/>
      <c r="T136" s="7"/>
      <c r="U136" s="62"/>
      <c r="V136" s="64"/>
      <c r="W136" s="64"/>
      <c r="X136" s="64"/>
      <c r="Y136" s="64"/>
      <c r="Z136" s="64"/>
      <c r="AA136" s="62"/>
      <c r="AB136" s="62"/>
      <c r="AC136" s="62"/>
      <c r="AD136" s="62"/>
      <c r="AE136" s="62"/>
      <c r="AF136" s="62"/>
      <c r="AG136" s="62"/>
      <c r="AH136" s="62"/>
      <c r="AI136" s="62"/>
      <c r="AJ136" s="62"/>
    </row>
    <row r="137" spans="4:36" s="3" customFormat="1" x14ac:dyDescent="0.25">
      <c r="D137" s="62"/>
      <c r="F137" s="7"/>
      <c r="G137" s="7"/>
      <c r="H137" s="7"/>
      <c r="I137" s="7"/>
      <c r="J137" s="7"/>
      <c r="K137" s="7"/>
      <c r="L137" s="7"/>
      <c r="M137" s="7"/>
      <c r="N137" s="7"/>
      <c r="O137" s="7"/>
      <c r="P137" s="7"/>
      <c r="Q137" s="7"/>
      <c r="R137" s="7"/>
      <c r="S137" s="7"/>
      <c r="T137" s="7"/>
      <c r="U137" s="62"/>
      <c r="V137" s="64"/>
      <c r="W137" s="64"/>
      <c r="X137" s="64"/>
      <c r="Y137" s="64"/>
      <c r="Z137" s="64"/>
      <c r="AA137" s="62"/>
      <c r="AB137" s="62"/>
      <c r="AC137" s="62"/>
      <c r="AD137" s="62"/>
      <c r="AE137" s="62"/>
      <c r="AF137" s="62"/>
      <c r="AG137" s="62"/>
      <c r="AH137" s="62"/>
      <c r="AI137" s="62"/>
      <c r="AJ137" s="62"/>
    </row>
    <row r="138" spans="4:36" s="3" customFormat="1" x14ac:dyDescent="0.25">
      <c r="D138" s="62"/>
      <c r="F138" s="7"/>
      <c r="G138" s="7"/>
      <c r="H138" s="7"/>
      <c r="I138" s="7"/>
      <c r="J138" s="7"/>
      <c r="K138" s="7"/>
      <c r="L138" s="7"/>
      <c r="M138" s="7"/>
      <c r="N138" s="7"/>
      <c r="O138" s="7"/>
      <c r="P138" s="7"/>
      <c r="Q138" s="7"/>
      <c r="R138" s="7"/>
      <c r="S138" s="7"/>
      <c r="T138" s="7"/>
      <c r="U138" s="62"/>
      <c r="V138" s="64"/>
      <c r="W138" s="64"/>
      <c r="X138" s="64"/>
      <c r="Y138" s="64"/>
      <c r="Z138" s="64"/>
      <c r="AA138" s="62"/>
      <c r="AB138" s="62"/>
      <c r="AC138" s="62"/>
      <c r="AD138" s="62"/>
      <c r="AE138" s="62"/>
      <c r="AF138" s="62"/>
      <c r="AG138" s="62"/>
      <c r="AH138" s="62"/>
      <c r="AI138" s="62"/>
      <c r="AJ138" s="62"/>
    </row>
    <row r="139" spans="4:36" s="3" customFormat="1" x14ac:dyDescent="0.25">
      <c r="D139" s="62"/>
      <c r="F139" s="7"/>
      <c r="G139" s="7"/>
      <c r="H139" s="7"/>
      <c r="I139" s="7"/>
      <c r="J139" s="7"/>
      <c r="K139" s="7"/>
      <c r="L139" s="7"/>
      <c r="M139" s="7"/>
      <c r="N139" s="7"/>
      <c r="O139" s="7"/>
      <c r="P139" s="7"/>
      <c r="Q139" s="7"/>
      <c r="R139" s="7"/>
      <c r="S139" s="7"/>
      <c r="T139" s="7"/>
      <c r="U139" s="62"/>
      <c r="V139" s="64"/>
      <c r="W139" s="64"/>
      <c r="X139" s="64"/>
      <c r="Y139" s="64"/>
      <c r="Z139" s="64"/>
      <c r="AA139" s="62"/>
      <c r="AB139" s="62"/>
      <c r="AC139" s="62"/>
      <c r="AD139" s="62"/>
      <c r="AE139" s="62"/>
      <c r="AF139" s="62"/>
      <c r="AG139" s="62"/>
      <c r="AH139" s="62"/>
      <c r="AI139" s="62"/>
      <c r="AJ139" s="62"/>
    </row>
    <row r="140" spans="4:36" s="3" customFormat="1" x14ac:dyDescent="0.25">
      <c r="D140" s="62"/>
      <c r="F140" s="7"/>
      <c r="G140" s="7"/>
      <c r="H140" s="7"/>
      <c r="I140" s="7"/>
      <c r="J140" s="7"/>
      <c r="K140" s="7"/>
      <c r="L140" s="7"/>
      <c r="M140" s="7"/>
      <c r="N140" s="7"/>
      <c r="O140" s="7"/>
      <c r="P140" s="7"/>
      <c r="Q140" s="7"/>
      <c r="R140" s="7"/>
      <c r="S140" s="7"/>
      <c r="T140" s="7"/>
      <c r="U140" s="62"/>
      <c r="V140" s="64"/>
      <c r="W140" s="64"/>
      <c r="X140" s="64"/>
      <c r="Y140" s="64"/>
      <c r="Z140" s="64"/>
      <c r="AA140" s="62"/>
      <c r="AB140" s="62"/>
      <c r="AC140" s="62"/>
      <c r="AD140" s="62"/>
      <c r="AE140" s="62"/>
      <c r="AF140" s="62"/>
      <c r="AG140" s="62"/>
      <c r="AH140" s="62"/>
      <c r="AI140" s="62"/>
      <c r="AJ140" s="62"/>
    </row>
    <row r="141" spans="4:36" s="3" customFormat="1" x14ac:dyDescent="0.25">
      <c r="D141" s="62"/>
      <c r="F141" s="7"/>
      <c r="G141" s="7"/>
      <c r="H141" s="7"/>
      <c r="I141" s="7"/>
      <c r="J141" s="7"/>
      <c r="K141" s="7"/>
      <c r="L141" s="7"/>
      <c r="M141" s="7"/>
      <c r="N141" s="7"/>
      <c r="O141" s="7"/>
      <c r="P141" s="7"/>
      <c r="Q141" s="7"/>
      <c r="R141" s="7"/>
      <c r="S141" s="7"/>
      <c r="T141" s="7"/>
      <c r="U141" s="62"/>
      <c r="V141" s="64"/>
      <c r="W141" s="64"/>
      <c r="X141" s="64"/>
      <c r="Y141" s="64"/>
      <c r="Z141" s="64"/>
      <c r="AA141" s="62"/>
      <c r="AB141" s="62"/>
      <c r="AC141" s="62"/>
      <c r="AD141" s="62"/>
      <c r="AE141" s="62"/>
      <c r="AF141" s="62"/>
      <c r="AG141" s="62"/>
      <c r="AH141" s="62"/>
      <c r="AI141" s="62"/>
      <c r="AJ141" s="62"/>
    </row>
    <row r="142" spans="4:36" s="3" customFormat="1" x14ac:dyDescent="0.25">
      <c r="D142" s="62"/>
      <c r="F142" s="7"/>
      <c r="G142" s="7"/>
      <c r="H142" s="7"/>
      <c r="I142" s="7"/>
      <c r="J142" s="7"/>
      <c r="K142" s="7"/>
      <c r="L142" s="7"/>
      <c r="M142" s="7"/>
      <c r="N142" s="7"/>
      <c r="O142" s="7"/>
      <c r="P142" s="7"/>
      <c r="Q142" s="7"/>
      <c r="R142" s="7"/>
      <c r="S142" s="7"/>
      <c r="T142" s="7"/>
      <c r="U142" s="62"/>
      <c r="V142" s="64"/>
      <c r="W142" s="64"/>
      <c r="X142" s="64"/>
      <c r="Y142" s="64"/>
      <c r="Z142" s="64"/>
      <c r="AA142" s="62"/>
      <c r="AB142" s="62"/>
      <c r="AC142" s="62"/>
      <c r="AD142" s="62"/>
      <c r="AE142" s="62"/>
      <c r="AF142" s="62"/>
      <c r="AG142" s="62"/>
      <c r="AH142" s="62"/>
      <c r="AI142" s="62"/>
      <c r="AJ142" s="62"/>
    </row>
    <row r="143" spans="4:36" s="3" customFormat="1" x14ac:dyDescent="0.25">
      <c r="D143" s="62"/>
      <c r="F143" s="7"/>
      <c r="G143" s="7"/>
      <c r="H143" s="7"/>
      <c r="I143" s="7"/>
      <c r="J143" s="7"/>
      <c r="K143" s="7"/>
      <c r="L143" s="7"/>
      <c r="M143" s="7"/>
      <c r="N143" s="7"/>
      <c r="O143" s="7"/>
      <c r="P143" s="7"/>
      <c r="Q143" s="7"/>
      <c r="R143" s="7"/>
      <c r="S143" s="7"/>
      <c r="T143" s="7"/>
      <c r="U143" s="62"/>
      <c r="V143" s="64"/>
      <c r="W143" s="64"/>
      <c r="X143" s="64"/>
      <c r="Y143" s="64"/>
      <c r="Z143" s="64"/>
      <c r="AA143" s="62"/>
      <c r="AB143" s="62"/>
      <c r="AC143" s="62"/>
      <c r="AD143" s="62"/>
      <c r="AE143" s="62"/>
      <c r="AF143" s="62"/>
      <c r="AG143" s="62"/>
      <c r="AH143" s="62"/>
      <c r="AI143" s="62"/>
      <c r="AJ143" s="62"/>
    </row>
    <row r="144" spans="4:36" s="3" customFormat="1" x14ac:dyDescent="0.25">
      <c r="D144" s="62"/>
      <c r="F144" s="7"/>
      <c r="G144" s="7"/>
      <c r="H144" s="7"/>
      <c r="I144" s="7"/>
      <c r="J144" s="7"/>
      <c r="K144" s="7"/>
      <c r="L144" s="7"/>
      <c r="M144" s="7"/>
      <c r="N144" s="7"/>
      <c r="O144" s="7"/>
      <c r="P144" s="7"/>
      <c r="Q144" s="7"/>
      <c r="R144" s="7"/>
      <c r="S144" s="7"/>
      <c r="T144" s="7"/>
      <c r="U144" s="62"/>
      <c r="V144" s="64"/>
      <c r="W144" s="64"/>
      <c r="X144" s="64"/>
      <c r="Y144" s="64"/>
      <c r="Z144" s="64"/>
      <c r="AA144" s="62"/>
      <c r="AB144" s="62"/>
      <c r="AC144" s="62"/>
      <c r="AD144" s="62"/>
      <c r="AE144" s="62"/>
      <c r="AF144" s="62"/>
      <c r="AG144" s="62"/>
      <c r="AH144" s="62"/>
      <c r="AI144" s="62"/>
      <c r="AJ144" s="62"/>
    </row>
    <row r="145" spans="4:36" s="3" customFormat="1" x14ac:dyDescent="0.25">
      <c r="D145" s="62"/>
      <c r="F145" s="7"/>
      <c r="G145" s="7"/>
      <c r="H145" s="7"/>
      <c r="I145" s="7"/>
      <c r="J145" s="7"/>
      <c r="K145" s="7"/>
      <c r="L145" s="7"/>
      <c r="M145" s="7"/>
      <c r="N145" s="7"/>
      <c r="O145" s="7"/>
      <c r="P145" s="7"/>
      <c r="Q145" s="7"/>
      <c r="R145" s="7"/>
      <c r="S145" s="7"/>
      <c r="T145" s="7"/>
      <c r="U145" s="62"/>
      <c r="V145" s="64"/>
      <c r="W145" s="64"/>
      <c r="X145" s="64"/>
      <c r="Y145" s="64"/>
      <c r="Z145" s="64"/>
      <c r="AA145" s="62"/>
      <c r="AB145" s="62"/>
      <c r="AC145" s="62"/>
      <c r="AD145" s="62"/>
      <c r="AE145" s="62"/>
      <c r="AF145" s="62"/>
      <c r="AG145" s="62"/>
      <c r="AH145" s="62"/>
      <c r="AI145" s="62"/>
      <c r="AJ145" s="62"/>
    </row>
    <row r="146" spans="4:36" s="3" customFormat="1" x14ac:dyDescent="0.25">
      <c r="D146" s="62"/>
      <c r="F146" s="7"/>
      <c r="G146" s="7"/>
      <c r="H146" s="7"/>
      <c r="I146" s="7"/>
      <c r="J146" s="7"/>
      <c r="K146" s="7"/>
      <c r="L146" s="7"/>
      <c r="M146" s="7"/>
      <c r="N146" s="7"/>
      <c r="O146" s="7"/>
      <c r="P146" s="7"/>
      <c r="Q146" s="7"/>
      <c r="R146" s="7"/>
      <c r="S146" s="7"/>
      <c r="T146" s="7"/>
      <c r="U146" s="62"/>
      <c r="V146" s="64"/>
      <c r="W146" s="64"/>
      <c r="X146" s="64"/>
      <c r="Y146" s="64"/>
      <c r="Z146" s="64"/>
      <c r="AA146" s="62"/>
      <c r="AB146" s="62"/>
      <c r="AC146" s="62"/>
      <c r="AD146" s="62"/>
      <c r="AE146" s="62"/>
      <c r="AF146" s="62"/>
      <c r="AG146" s="62"/>
      <c r="AH146" s="62"/>
      <c r="AI146" s="62"/>
      <c r="AJ146" s="62"/>
    </row>
    <row r="147" spans="4:36" s="3" customFormat="1" x14ac:dyDescent="0.25">
      <c r="D147" s="62"/>
      <c r="F147" s="7"/>
      <c r="G147" s="7"/>
      <c r="H147" s="7"/>
      <c r="I147" s="7"/>
      <c r="J147" s="7"/>
      <c r="K147" s="7"/>
      <c r="L147" s="7"/>
      <c r="M147" s="7"/>
      <c r="N147" s="7"/>
      <c r="O147" s="7"/>
      <c r="P147" s="7"/>
      <c r="Q147" s="7"/>
      <c r="R147" s="7"/>
      <c r="S147" s="7"/>
      <c r="T147" s="7"/>
      <c r="U147" s="62"/>
      <c r="V147" s="64"/>
      <c r="W147" s="64"/>
      <c r="X147" s="64"/>
      <c r="Y147" s="64"/>
      <c r="Z147" s="64"/>
      <c r="AA147" s="62"/>
      <c r="AB147" s="62"/>
      <c r="AC147" s="62"/>
      <c r="AD147" s="62"/>
      <c r="AE147" s="62"/>
      <c r="AF147" s="62"/>
      <c r="AG147" s="62"/>
      <c r="AH147" s="62"/>
      <c r="AI147" s="62"/>
      <c r="AJ147" s="62"/>
    </row>
    <row r="148" spans="4:36" s="3" customFormat="1" x14ac:dyDescent="0.25">
      <c r="D148" s="62"/>
      <c r="F148" s="7"/>
      <c r="G148" s="7"/>
      <c r="H148" s="7"/>
      <c r="I148" s="7"/>
      <c r="J148" s="7"/>
      <c r="K148" s="7"/>
      <c r="L148" s="7"/>
      <c r="M148" s="7"/>
      <c r="N148" s="7"/>
      <c r="O148" s="7"/>
      <c r="P148" s="7"/>
      <c r="Q148" s="7"/>
      <c r="R148" s="7"/>
      <c r="S148" s="7"/>
      <c r="T148" s="7"/>
      <c r="U148" s="62"/>
      <c r="V148" s="64"/>
      <c r="W148" s="64"/>
      <c r="X148" s="64"/>
      <c r="Y148" s="64"/>
      <c r="Z148" s="64"/>
      <c r="AA148" s="62"/>
      <c r="AB148" s="62"/>
      <c r="AC148" s="62"/>
      <c r="AD148" s="62"/>
      <c r="AE148" s="62"/>
      <c r="AF148" s="62"/>
      <c r="AG148" s="62"/>
      <c r="AH148" s="62"/>
      <c r="AI148" s="62"/>
      <c r="AJ148" s="62"/>
    </row>
    <row r="149" spans="4:36" s="3" customFormat="1" x14ac:dyDescent="0.25">
      <c r="D149" s="62"/>
      <c r="F149" s="7"/>
      <c r="G149" s="7"/>
      <c r="H149" s="7"/>
      <c r="I149" s="7"/>
      <c r="J149" s="7"/>
      <c r="K149" s="7"/>
      <c r="L149" s="7"/>
      <c r="M149" s="7"/>
      <c r="N149" s="7"/>
      <c r="O149" s="7"/>
      <c r="P149" s="7"/>
      <c r="Q149" s="7"/>
      <c r="R149" s="7"/>
      <c r="S149" s="7"/>
      <c r="T149" s="7"/>
      <c r="U149" s="62"/>
      <c r="V149" s="64"/>
      <c r="W149" s="64"/>
      <c r="X149" s="64"/>
      <c r="Y149" s="64"/>
      <c r="Z149" s="64"/>
      <c r="AA149" s="62"/>
      <c r="AB149" s="62"/>
      <c r="AC149" s="62"/>
      <c r="AD149" s="62"/>
      <c r="AE149" s="62"/>
      <c r="AF149" s="62"/>
      <c r="AG149" s="62"/>
      <c r="AH149" s="62"/>
      <c r="AI149" s="62"/>
      <c r="AJ149" s="62"/>
    </row>
    <row r="150" spans="4:36" s="3" customFormat="1" x14ac:dyDescent="0.25">
      <c r="D150" s="62"/>
      <c r="F150" s="7"/>
      <c r="G150" s="7"/>
      <c r="H150" s="7"/>
      <c r="I150" s="7"/>
      <c r="J150" s="7"/>
      <c r="K150" s="7"/>
      <c r="L150" s="7"/>
      <c r="M150" s="7"/>
      <c r="N150" s="7"/>
      <c r="O150" s="7"/>
      <c r="P150" s="7"/>
      <c r="Q150" s="7"/>
      <c r="R150" s="7"/>
      <c r="S150" s="7"/>
      <c r="T150" s="7"/>
      <c r="U150" s="62"/>
      <c r="V150" s="64"/>
      <c r="W150" s="64"/>
      <c r="X150" s="64"/>
      <c r="Y150" s="64"/>
      <c r="Z150" s="64"/>
      <c r="AA150" s="62"/>
      <c r="AB150" s="62"/>
      <c r="AC150" s="62"/>
      <c r="AD150" s="62"/>
      <c r="AE150" s="62"/>
      <c r="AF150" s="62"/>
      <c r="AG150" s="62"/>
      <c r="AH150" s="62"/>
      <c r="AI150" s="62"/>
      <c r="AJ150" s="62"/>
    </row>
    <row r="151" spans="4:36" s="3" customFormat="1" x14ac:dyDescent="0.25">
      <c r="D151" s="62"/>
      <c r="F151" s="7"/>
      <c r="G151" s="7"/>
      <c r="H151" s="7"/>
      <c r="I151" s="7"/>
      <c r="J151" s="7"/>
      <c r="K151" s="7"/>
      <c r="L151" s="7"/>
      <c r="M151" s="7"/>
      <c r="N151" s="7"/>
      <c r="O151" s="7"/>
      <c r="P151" s="7"/>
      <c r="Q151" s="7"/>
      <c r="R151" s="7"/>
      <c r="S151" s="7"/>
      <c r="T151" s="7"/>
      <c r="U151" s="62"/>
      <c r="V151" s="64"/>
      <c r="W151" s="64"/>
      <c r="X151" s="64"/>
      <c r="Y151" s="64"/>
      <c r="Z151" s="64"/>
      <c r="AA151" s="62"/>
      <c r="AB151" s="62"/>
      <c r="AC151" s="62"/>
      <c r="AD151" s="62"/>
      <c r="AE151" s="62"/>
      <c r="AF151" s="62"/>
      <c r="AG151" s="62"/>
      <c r="AH151" s="62"/>
      <c r="AI151" s="62"/>
      <c r="AJ151" s="62"/>
    </row>
    <row r="152" spans="4:36" s="3" customFormat="1" x14ac:dyDescent="0.25">
      <c r="D152" s="62"/>
      <c r="F152" s="7"/>
      <c r="G152" s="7"/>
      <c r="H152" s="7"/>
      <c r="I152" s="7"/>
      <c r="J152" s="7"/>
      <c r="K152" s="7"/>
      <c r="L152" s="7"/>
      <c r="M152" s="7"/>
      <c r="N152" s="7"/>
      <c r="O152" s="7"/>
      <c r="P152" s="7"/>
      <c r="Q152" s="7"/>
      <c r="R152" s="7"/>
      <c r="S152" s="7"/>
      <c r="T152" s="7"/>
      <c r="U152" s="62"/>
      <c r="V152" s="64"/>
      <c r="W152" s="64"/>
      <c r="X152" s="64"/>
      <c r="Y152" s="64"/>
      <c r="Z152" s="64"/>
      <c r="AA152" s="62"/>
      <c r="AB152" s="62"/>
      <c r="AC152" s="62"/>
      <c r="AD152" s="62"/>
      <c r="AE152" s="62"/>
      <c r="AF152" s="62"/>
      <c r="AG152" s="62"/>
      <c r="AH152" s="62"/>
      <c r="AI152" s="62"/>
      <c r="AJ152" s="62"/>
    </row>
    <row r="153" spans="4:36" s="3" customFormat="1" x14ac:dyDescent="0.25">
      <c r="D153" s="62"/>
      <c r="F153" s="7"/>
      <c r="G153" s="7"/>
      <c r="H153" s="7"/>
      <c r="I153" s="7"/>
      <c r="J153" s="7"/>
      <c r="K153" s="7"/>
      <c r="L153" s="7"/>
      <c r="M153" s="7"/>
      <c r="N153" s="7"/>
      <c r="O153" s="7"/>
      <c r="P153" s="7"/>
      <c r="Q153" s="7"/>
      <c r="R153" s="7"/>
      <c r="S153" s="7"/>
      <c r="T153" s="7"/>
      <c r="U153" s="62"/>
      <c r="V153" s="64"/>
      <c r="W153" s="64"/>
      <c r="X153" s="64"/>
      <c r="Y153" s="64"/>
      <c r="Z153" s="64"/>
      <c r="AA153" s="62"/>
      <c r="AB153" s="62"/>
      <c r="AC153" s="62"/>
      <c r="AD153" s="62"/>
      <c r="AE153" s="62"/>
      <c r="AF153" s="62"/>
      <c r="AG153" s="62"/>
      <c r="AH153" s="62"/>
      <c r="AI153" s="62"/>
      <c r="AJ153" s="62"/>
    </row>
    <row r="154" spans="4:36" s="3" customFormat="1" x14ac:dyDescent="0.25">
      <c r="D154" s="62"/>
      <c r="F154" s="7"/>
      <c r="G154" s="7"/>
      <c r="H154" s="7"/>
      <c r="I154" s="7"/>
      <c r="J154" s="7"/>
      <c r="K154" s="7"/>
      <c r="L154" s="7"/>
      <c r="M154" s="7"/>
      <c r="N154" s="7"/>
      <c r="O154" s="7"/>
      <c r="P154" s="7"/>
      <c r="Q154" s="7"/>
      <c r="R154" s="7"/>
      <c r="S154" s="7"/>
      <c r="T154" s="7"/>
      <c r="U154" s="62"/>
      <c r="V154" s="64"/>
      <c r="W154" s="64"/>
      <c r="X154" s="64"/>
      <c r="Y154" s="64"/>
      <c r="Z154" s="64"/>
      <c r="AA154" s="62"/>
      <c r="AB154" s="62"/>
      <c r="AC154" s="62"/>
      <c r="AD154" s="62"/>
      <c r="AE154" s="62"/>
      <c r="AF154" s="62"/>
      <c r="AG154" s="62"/>
      <c r="AH154" s="62"/>
      <c r="AI154" s="62"/>
      <c r="AJ154" s="62"/>
    </row>
    <row r="155" spans="4:36" s="3" customFormat="1" x14ac:dyDescent="0.25">
      <c r="D155" s="62"/>
      <c r="F155" s="7"/>
      <c r="G155" s="7"/>
      <c r="H155" s="7"/>
      <c r="I155" s="7"/>
      <c r="J155" s="7"/>
      <c r="K155" s="7"/>
      <c r="L155" s="7"/>
      <c r="M155" s="7"/>
      <c r="N155" s="7"/>
      <c r="O155" s="7"/>
      <c r="P155" s="7"/>
      <c r="Q155" s="7"/>
      <c r="R155" s="7"/>
      <c r="S155" s="7"/>
      <c r="T155" s="7"/>
      <c r="U155" s="62"/>
      <c r="V155" s="64"/>
      <c r="W155" s="64"/>
      <c r="X155" s="64"/>
      <c r="Y155" s="64"/>
      <c r="Z155" s="64"/>
      <c r="AA155" s="62"/>
      <c r="AB155" s="62"/>
      <c r="AC155" s="62"/>
      <c r="AD155" s="62"/>
      <c r="AE155" s="62"/>
      <c r="AF155" s="62"/>
      <c r="AG155" s="62"/>
      <c r="AH155" s="62"/>
      <c r="AI155" s="62"/>
      <c r="AJ155" s="62"/>
    </row>
    <row r="156" spans="4:36" s="3" customFormat="1" x14ac:dyDescent="0.25">
      <c r="D156" s="62"/>
      <c r="F156" s="7"/>
      <c r="G156" s="7"/>
      <c r="H156" s="7"/>
      <c r="I156" s="7"/>
      <c r="J156" s="7"/>
      <c r="K156" s="7"/>
      <c r="L156" s="7"/>
      <c r="M156" s="7"/>
      <c r="N156" s="7"/>
      <c r="O156" s="7"/>
      <c r="P156" s="7"/>
      <c r="Q156" s="7"/>
      <c r="R156" s="7"/>
      <c r="S156" s="7"/>
      <c r="T156" s="7"/>
      <c r="U156" s="62"/>
      <c r="V156" s="64"/>
      <c r="W156" s="64"/>
      <c r="X156" s="64"/>
      <c r="Y156" s="64"/>
      <c r="Z156" s="64"/>
      <c r="AA156" s="62"/>
      <c r="AB156" s="62"/>
      <c r="AC156" s="62"/>
      <c r="AD156" s="62"/>
      <c r="AE156" s="62"/>
      <c r="AF156" s="62"/>
      <c r="AG156" s="62"/>
      <c r="AH156" s="62"/>
      <c r="AI156" s="62"/>
      <c r="AJ156" s="62"/>
    </row>
    <row r="157" spans="4:36" s="3" customFormat="1" x14ac:dyDescent="0.25">
      <c r="D157" s="62"/>
      <c r="F157" s="7"/>
      <c r="G157" s="7"/>
      <c r="H157" s="7"/>
      <c r="I157" s="7"/>
      <c r="J157" s="7"/>
      <c r="K157" s="7"/>
      <c r="L157" s="7"/>
      <c r="M157" s="7"/>
      <c r="N157" s="7"/>
      <c r="O157" s="7"/>
      <c r="P157" s="7"/>
      <c r="Q157" s="7"/>
      <c r="R157" s="7"/>
      <c r="S157" s="7"/>
      <c r="T157" s="7"/>
      <c r="U157" s="62"/>
      <c r="V157" s="64"/>
      <c r="W157" s="64"/>
      <c r="X157" s="64"/>
      <c r="Y157" s="64"/>
      <c r="Z157" s="64"/>
      <c r="AA157" s="62"/>
      <c r="AB157" s="62"/>
      <c r="AC157" s="62"/>
      <c r="AD157" s="62"/>
      <c r="AE157" s="62"/>
      <c r="AF157" s="62"/>
      <c r="AG157" s="62"/>
      <c r="AH157" s="62"/>
      <c r="AI157" s="62"/>
      <c r="AJ157" s="62"/>
    </row>
    <row r="158" spans="4:36" s="3" customFormat="1" x14ac:dyDescent="0.25">
      <c r="D158" s="62"/>
      <c r="F158" s="7"/>
      <c r="G158" s="7"/>
      <c r="H158" s="7"/>
      <c r="I158" s="7"/>
      <c r="J158" s="7"/>
      <c r="K158" s="7"/>
      <c r="L158" s="7"/>
      <c r="M158" s="7"/>
      <c r="N158" s="7"/>
      <c r="O158" s="7"/>
      <c r="P158" s="7"/>
      <c r="Q158" s="7"/>
      <c r="R158" s="7"/>
      <c r="S158" s="7"/>
      <c r="T158" s="7"/>
      <c r="U158" s="62"/>
      <c r="V158" s="64"/>
      <c r="W158" s="64"/>
      <c r="X158" s="64"/>
      <c r="Y158" s="64"/>
      <c r="Z158" s="64"/>
      <c r="AA158" s="62"/>
      <c r="AB158" s="62"/>
      <c r="AC158" s="62"/>
      <c r="AD158" s="62"/>
      <c r="AE158" s="62"/>
      <c r="AF158" s="62"/>
      <c r="AG158" s="62"/>
      <c r="AH158" s="62"/>
      <c r="AI158" s="62"/>
      <c r="AJ158" s="62"/>
    </row>
    <row r="159" spans="4:36" s="3" customFormat="1" x14ac:dyDescent="0.25">
      <c r="D159" s="62"/>
      <c r="F159" s="7"/>
      <c r="G159" s="7"/>
      <c r="H159" s="7"/>
      <c r="I159" s="7"/>
      <c r="J159" s="7"/>
      <c r="K159" s="7"/>
      <c r="L159" s="7"/>
      <c r="M159" s="7"/>
      <c r="N159" s="7"/>
      <c r="O159" s="7"/>
      <c r="P159" s="7"/>
      <c r="Q159" s="7"/>
      <c r="R159" s="7"/>
      <c r="S159" s="7"/>
      <c r="T159" s="7"/>
      <c r="U159" s="62"/>
      <c r="V159" s="64"/>
      <c r="W159" s="64"/>
      <c r="X159" s="64"/>
      <c r="Y159" s="64"/>
      <c r="Z159" s="64"/>
      <c r="AA159" s="62"/>
      <c r="AB159" s="62"/>
      <c r="AC159" s="62"/>
      <c r="AD159" s="62"/>
      <c r="AE159" s="62"/>
      <c r="AF159" s="62"/>
      <c r="AG159" s="62"/>
      <c r="AH159" s="62"/>
      <c r="AI159" s="62"/>
      <c r="AJ159" s="62"/>
    </row>
    <row r="160" spans="4:36" s="3" customFormat="1" x14ac:dyDescent="0.25">
      <c r="D160" s="62"/>
      <c r="F160" s="7"/>
      <c r="G160" s="7"/>
      <c r="H160" s="7"/>
      <c r="I160" s="7"/>
      <c r="J160" s="7"/>
      <c r="K160" s="7"/>
      <c r="L160" s="7"/>
      <c r="M160" s="7"/>
      <c r="N160" s="7"/>
      <c r="O160" s="7"/>
      <c r="P160" s="7"/>
      <c r="Q160" s="7"/>
      <c r="R160" s="7"/>
      <c r="S160" s="7"/>
      <c r="T160" s="7"/>
      <c r="U160" s="62"/>
      <c r="V160" s="64"/>
      <c r="W160" s="64"/>
      <c r="X160" s="64"/>
      <c r="Y160" s="64"/>
      <c r="Z160" s="64"/>
      <c r="AA160" s="62"/>
      <c r="AB160" s="62"/>
      <c r="AC160" s="62"/>
      <c r="AD160" s="62"/>
      <c r="AE160" s="62"/>
      <c r="AF160" s="62"/>
      <c r="AG160" s="62"/>
      <c r="AH160" s="62"/>
      <c r="AI160" s="62"/>
      <c r="AJ160" s="62"/>
    </row>
    <row r="161" spans="4:36" s="3" customFormat="1" x14ac:dyDescent="0.25">
      <c r="D161" s="62"/>
      <c r="F161" s="7"/>
      <c r="G161" s="7"/>
      <c r="H161" s="7"/>
      <c r="I161" s="7"/>
      <c r="J161" s="7"/>
      <c r="K161" s="7"/>
      <c r="L161" s="7"/>
      <c r="M161" s="7"/>
      <c r="N161" s="7"/>
      <c r="O161" s="7"/>
      <c r="P161" s="7"/>
      <c r="Q161" s="7"/>
      <c r="R161" s="7"/>
      <c r="S161" s="7"/>
      <c r="T161" s="7"/>
      <c r="U161" s="62"/>
      <c r="V161" s="64"/>
      <c r="W161" s="64"/>
      <c r="X161" s="64"/>
      <c r="Y161" s="64"/>
      <c r="Z161" s="64"/>
      <c r="AA161" s="62"/>
      <c r="AB161" s="62"/>
      <c r="AC161" s="62"/>
      <c r="AD161" s="62"/>
      <c r="AE161" s="62"/>
      <c r="AF161" s="62"/>
      <c r="AG161" s="62"/>
      <c r="AH161" s="62"/>
      <c r="AI161" s="62"/>
      <c r="AJ161" s="62"/>
    </row>
    <row r="162" spans="4:36" s="3" customFormat="1" x14ac:dyDescent="0.25">
      <c r="D162" s="62"/>
      <c r="F162" s="7"/>
      <c r="G162" s="7"/>
      <c r="H162" s="7"/>
      <c r="I162" s="7"/>
      <c r="J162" s="7"/>
      <c r="K162" s="7"/>
      <c r="L162" s="7"/>
      <c r="M162" s="7"/>
      <c r="N162" s="7"/>
      <c r="O162" s="7"/>
      <c r="P162" s="7"/>
      <c r="Q162" s="7"/>
      <c r="R162" s="7"/>
      <c r="S162" s="7"/>
      <c r="T162" s="7"/>
      <c r="U162" s="62"/>
      <c r="V162" s="64"/>
      <c r="W162" s="64"/>
      <c r="X162" s="64"/>
      <c r="Y162" s="64"/>
      <c r="Z162" s="64"/>
      <c r="AA162" s="62"/>
      <c r="AB162" s="62"/>
      <c r="AC162" s="62"/>
      <c r="AD162" s="62"/>
      <c r="AE162" s="62"/>
      <c r="AF162" s="62"/>
      <c r="AG162" s="62"/>
      <c r="AH162" s="62"/>
      <c r="AI162" s="62"/>
      <c r="AJ162" s="62"/>
    </row>
    <row r="163" spans="4:36" s="3" customFormat="1" x14ac:dyDescent="0.25">
      <c r="D163" s="62"/>
      <c r="F163" s="7"/>
      <c r="G163" s="7"/>
      <c r="H163" s="7"/>
      <c r="I163" s="7"/>
      <c r="J163" s="7"/>
      <c r="K163" s="7"/>
      <c r="L163" s="7"/>
      <c r="M163" s="7"/>
      <c r="N163" s="7"/>
      <c r="O163" s="7"/>
      <c r="P163" s="7"/>
      <c r="Q163" s="7"/>
      <c r="R163" s="7"/>
      <c r="S163" s="7"/>
      <c r="T163" s="7"/>
      <c r="U163" s="62"/>
      <c r="V163" s="64"/>
      <c r="W163" s="64"/>
      <c r="X163" s="64"/>
      <c r="Y163" s="64"/>
      <c r="Z163" s="64"/>
      <c r="AA163" s="62"/>
      <c r="AB163" s="62"/>
      <c r="AC163" s="62"/>
      <c r="AD163" s="62"/>
      <c r="AE163" s="62"/>
      <c r="AF163" s="62"/>
      <c r="AG163" s="62"/>
      <c r="AH163" s="62"/>
      <c r="AI163" s="62"/>
      <c r="AJ163" s="62"/>
    </row>
    <row r="164" spans="4:36" s="3" customFormat="1" x14ac:dyDescent="0.25">
      <c r="D164" s="62"/>
      <c r="F164" s="7"/>
      <c r="G164" s="7"/>
      <c r="H164" s="7"/>
      <c r="I164" s="7"/>
      <c r="J164" s="7"/>
      <c r="K164" s="7"/>
      <c r="L164" s="7"/>
      <c r="M164" s="7"/>
      <c r="N164" s="7"/>
      <c r="O164" s="7"/>
      <c r="P164" s="7"/>
      <c r="Q164" s="7"/>
      <c r="R164" s="7"/>
      <c r="S164" s="7"/>
      <c r="T164" s="7"/>
      <c r="U164" s="62"/>
      <c r="V164" s="64"/>
      <c r="W164" s="64"/>
      <c r="X164" s="64"/>
      <c r="Y164" s="64"/>
      <c r="Z164" s="64"/>
      <c r="AA164" s="62"/>
      <c r="AB164" s="62"/>
      <c r="AC164" s="62"/>
      <c r="AD164" s="62"/>
      <c r="AE164" s="62"/>
      <c r="AF164" s="62"/>
      <c r="AG164" s="62"/>
      <c r="AH164" s="62"/>
      <c r="AI164" s="62"/>
      <c r="AJ164" s="62"/>
    </row>
    <row r="165" spans="4:36" s="3" customFormat="1" x14ac:dyDescent="0.25">
      <c r="D165" s="62"/>
      <c r="F165" s="7"/>
      <c r="G165" s="7"/>
      <c r="H165" s="7"/>
      <c r="I165" s="7"/>
      <c r="J165" s="7"/>
      <c r="K165" s="7"/>
      <c r="L165" s="7"/>
      <c r="M165" s="7"/>
      <c r="N165" s="7"/>
      <c r="O165" s="7"/>
      <c r="P165" s="7"/>
      <c r="Q165" s="7"/>
      <c r="R165" s="7"/>
      <c r="S165" s="7"/>
      <c r="T165" s="7"/>
      <c r="U165" s="62"/>
      <c r="V165" s="64"/>
      <c r="W165" s="64"/>
      <c r="X165" s="64"/>
      <c r="Y165" s="64"/>
      <c r="Z165" s="64"/>
      <c r="AA165" s="62"/>
      <c r="AB165" s="62"/>
      <c r="AC165" s="62"/>
      <c r="AD165" s="62"/>
      <c r="AE165" s="62"/>
      <c r="AF165" s="62"/>
      <c r="AG165" s="62"/>
      <c r="AH165" s="62"/>
      <c r="AI165" s="62"/>
      <c r="AJ165" s="62"/>
    </row>
    <row r="166" spans="4:36" s="3" customFormat="1" x14ac:dyDescent="0.25">
      <c r="D166" s="62"/>
      <c r="F166" s="7"/>
      <c r="G166" s="7"/>
      <c r="H166" s="7"/>
      <c r="I166" s="7"/>
      <c r="J166" s="7"/>
      <c r="K166" s="7"/>
      <c r="L166" s="7"/>
      <c r="M166" s="7"/>
      <c r="N166" s="7"/>
      <c r="O166" s="7"/>
      <c r="P166" s="7"/>
      <c r="Q166" s="7"/>
      <c r="R166" s="7"/>
      <c r="S166" s="7"/>
      <c r="T166" s="7"/>
      <c r="U166" s="62"/>
      <c r="V166" s="64"/>
      <c r="W166" s="64"/>
      <c r="X166" s="64"/>
      <c r="Y166" s="64"/>
      <c r="Z166" s="64"/>
      <c r="AA166" s="62"/>
      <c r="AB166" s="62"/>
      <c r="AC166" s="62"/>
      <c r="AD166" s="62"/>
      <c r="AE166" s="62"/>
      <c r="AF166" s="62"/>
      <c r="AG166" s="62"/>
      <c r="AH166" s="62"/>
      <c r="AI166" s="62"/>
      <c r="AJ166" s="62"/>
    </row>
    <row r="167" spans="4:36" s="3" customFormat="1" x14ac:dyDescent="0.25">
      <c r="D167" s="62"/>
      <c r="F167" s="7"/>
      <c r="G167" s="7"/>
      <c r="H167" s="7"/>
      <c r="I167" s="7"/>
      <c r="J167" s="7"/>
      <c r="K167" s="7"/>
      <c r="L167" s="7"/>
      <c r="M167" s="7"/>
      <c r="N167" s="7"/>
      <c r="O167" s="7"/>
      <c r="P167" s="7"/>
      <c r="Q167" s="7"/>
      <c r="R167" s="7"/>
      <c r="S167" s="7"/>
      <c r="T167" s="7"/>
      <c r="U167" s="62"/>
      <c r="V167" s="64"/>
      <c r="W167" s="64"/>
      <c r="X167" s="64"/>
      <c r="Y167" s="64"/>
      <c r="Z167" s="64"/>
      <c r="AA167" s="62"/>
      <c r="AB167" s="62"/>
      <c r="AC167" s="62"/>
      <c r="AD167" s="62"/>
      <c r="AE167" s="62"/>
      <c r="AF167" s="62"/>
      <c r="AG167" s="62"/>
      <c r="AH167" s="62"/>
      <c r="AI167" s="62"/>
      <c r="AJ167" s="62"/>
    </row>
    <row r="168" spans="4:36" s="3" customFormat="1" x14ac:dyDescent="0.25">
      <c r="D168" s="62"/>
      <c r="F168" s="7"/>
      <c r="G168" s="7"/>
      <c r="H168" s="7"/>
      <c r="I168" s="7"/>
      <c r="J168" s="7"/>
      <c r="K168" s="7"/>
      <c r="L168" s="7"/>
      <c r="M168" s="7"/>
      <c r="N168" s="7"/>
      <c r="O168" s="7"/>
      <c r="P168" s="7"/>
      <c r="Q168" s="7"/>
      <c r="R168" s="7"/>
      <c r="S168" s="7"/>
      <c r="T168" s="7"/>
      <c r="U168" s="62"/>
      <c r="V168" s="64"/>
      <c r="W168" s="64"/>
      <c r="X168" s="64"/>
      <c r="Y168" s="64"/>
      <c r="Z168" s="64"/>
      <c r="AA168" s="62"/>
      <c r="AB168" s="62"/>
      <c r="AC168" s="62"/>
      <c r="AD168" s="62"/>
      <c r="AE168" s="62"/>
      <c r="AF168" s="62"/>
      <c r="AG168" s="62"/>
      <c r="AH168" s="62"/>
      <c r="AI168" s="62"/>
      <c r="AJ168" s="62"/>
    </row>
    <row r="169" spans="4:36" s="3" customFormat="1" x14ac:dyDescent="0.25">
      <c r="D169" s="62"/>
      <c r="F169" s="7"/>
      <c r="G169" s="7"/>
      <c r="H169" s="7"/>
      <c r="I169" s="7"/>
      <c r="J169" s="7"/>
      <c r="K169" s="7"/>
      <c r="L169" s="7"/>
      <c r="M169" s="7"/>
      <c r="N169" s="7"/>
      <c r="O169" s="7"/>
      <c r="P169" s="7"/>
      <c r="Q169" s="7"/>
      <c r="R169" s="7"/>
      <c r="S169" s="7"/>
      <c r="T169" s="7"/>
      <c r="U169" s="62"/>
      <c r="V169" s="64"/>
      <c r="W169" s="64"/>
      <c r="X169" s="64"/>
      <c r="Y169" s="64"/>
      <c r="Z169" s="64"/>
      <c r="AA169" s="62"/>
      <c r="AB169" s="62"/>
      <c r="AC169" s="62"/>
      <c r="AD169" s="62"/>
      <c r="AE169" s="62"/>
      <c r="AF169" s="62"/>
      <c r="AG169" s="62"/>
      <c r="AH169" s="62"/>
      <c r="AI169" s="62"/>
      <c r="AJ169" s="62"/>
    </row>
    <row r="170" spans="4:36" s="3" customFormat="1" x14ac:dyDescent="0.25">
      <c r="D170" s="62"/>
      <c r="F170" s="7"/>
      <c r="G170" s="7"/>
      <c r="H170" s="7"/>
      <c r="I170" s="7"/>
      <c r="J170" s="7"/>
      <c r="K170" s="7"/>
      <c r="L170" s="7"/>
      <c r="M170" s="7"/>
      <c r="N170" s="7"/>
      <c r="O170" s="7"/>
      <c r="P170" s="7"/>
      <c r="Q170" s="7"/>
      <c r="R170" s="7"/>
      <c r="S170" s="7"/>
      <c r="T170" s="7"/>
      <c r="U170" s="62"/>
      <c r="V170" s="64"/>
      <c r="W170" s="64"/>
      <c r="X170" s="64"/>
      <c r="Y170" s="64"/>
      <c r="Z170" s="64"/>
      <c r="AA170" s="62"/>
      <c r="AB170" s="62"/>
      <c r="AC170" s="62"/>
      <c r="AD170" s="62"/>
      <c r="AE170" s="62"/>
      <c r="AF170" s="62"/>
      <c r="AG170" s="62"/>
      <c r="AH170" s="62"/>
      <c r="AI170" s="62"/>
      <c r="AJ170" s="62"/>
    </row>
    <row r="171" spans="4:36" s="3" customFormat="1" x14ac:dyDescent="0.25">
      <c r="D171" s="62"/>
      <c r="F171" s="7"/>
      <c r="G171" s="7"/>
      <c r="H171" s="7"/>
      <c r="I171" s="7"/>
      <c r="J171" s="7"/>
      <c r="K171" s="7"/>
      <c r="L171" s="7"/>
      <c r="M171" s="7"/>
      <c r="N171" s="7"/>
      <c r="O171" s="7"/>
      <c r="P171" s="7"/>
      <c r="Q171" s="7"/>
      <c r="R171" s="7"/>
      <c r="S171" s="7"/>
      <c r="T171" s="7"/>
      <c r="U171" s="62"/>
      <c r="V171" s="64"/>
      <c r="W171" s="64"/>
      <c r="X171" s="64"/>
      <c r="Y171" s="64"/>
      <c r="Z171" s="64"/>
      <c r="AA171" s="62"/>
      <c r="AB171" s="62"/>
      <c r="AC171" s="62"/>
      <c r="AD171" s="62"/>
      <c r="AE171" s="62"/>
      <c r="AF171" s="62"/>
      <c r="AG171" s="62"/>
      <c r="AH171" s="62"/>
      <c r="AI171" s="62"/>
      <c r="AJ171" s="62"/>
    </row>
    <row r="172" spans="4:36" s="3" customFormat="1" x14ac:dyDescent="0.25">
      <c r="D172" s="62"/>
      <c r="F172" s="7"/>
      <c r="G172" s="7"/>
      <c r="H172" s="7"/>
      <c r="I172" s="7"/>
      <c r="J172" s="7"/>
      <c r="K172" s="7"/>
      <c r="L172" s="7"/>
      <c r="M172" s="7"/>
      <c r="N172" s="7"/>
      <c r="O172" s="7"/>
      <c r="P172" s="7"/>
      <c r="Q172" s="7"/>
      <c r="R172" s="7"/>
      <c r="S172" s="7"/>
      <c r="T172" s="7"/>
      <c r="U172" s="62"/>
      <c r="V172" s="64"/>
      <c r="W172" s="64"/>
      <c r="X172" s="64"/>
      <c r="Y172" s="64"/>
      <c r="Z172" s="64"/>
      <c r="AA172" s="62"/>
      <c r="AB172" s="62"/>
      <c r="AC172" s="62"/>
      <c r="AD172" s="62"/>
      <c r="AE172" s="62"/>
      <c r="AF172" s="62"/>
      <c r="AG172" s="62"/>
      <c r="AH172" s="62"/>
      <c r="AI172" s="62"/>
      <c r="AJ172" s="62"/>
    </row>
    <row r="173" spans="4:36" s="3" customFormat="1" x14ac:dyDescent="0.25">
      <c r="D173" s="62"/>
      <c r="F173" s="7"/>
      <c r="G173" s="7"/>
      <c r="H173" s="7"/>
      <c r="I173" s="7"/>
      <c r="J173" s="7"/>
      <c r="K173" s="7"/>
      <c r="L173" s="7"/>
      <c r="M173" s="7"/>
      <c r="N173" s="7"/>
      <c r="O173" s="7"/>
      <c r="P173" s="7"/>
      <c r="Q173" s="7"/>
      <c r="R173" s="7"/>
      <c r="S173" s="7"/>
      <c r="T173" s="7"/>
      <c r="U173" s="62"/>
      <c r="V173" s="64"/>
      <c r="W173" s="64"/>
      <c r="X173" s="64"/>
      <c r="Y173" s="64"/>
      <c r="Z173" s="64"/>
      <c r="AA173" s="62"/>
      <c r="AB173" s="62"/>
      <c r="AC173" s="62"/>
      <c r="AD173" s="62"/>
      <c r="AE173" s="62"/>
      <c r="AF173" s="62"/>
      <c r="AG173" s="62"/>
      <c r="AH173" s="62"/>
      <c r="AI173" s="62"/>
      <c r="AJ173" s="62"/>
    </row>
    <row r="174" spans="4:36" s="3" customFormat="1" x14ac:dyDescent="0.25">
      <c r="D174" s="62"/>
      <c r="F174" s="7"/>
      <c r="G174" s="7"/>
      <c r="H174" s="7"/>
      <c r="I174" s="7"/>
      <c r="J174" s="7"/>
      <c r="K174" s="7"/>
      <c r="L174" s="7"/>
      <c r="M174" s="7"/>
      <c r="N174" s="7"/>
      <c r="O174" s="7"/>
      <c r="P174" s="7"/>
      <c r="Q174" s="7"/>
      <c r="R174" s="7"/>
      <c r="S174" s="7"/>
      <c r="T174" s="7"/>
      <c r="U174" s="62"/>
      <c r="V174" s="64"/>
      <c r="W174" s="64"/>
      <c r="X174" s="64"/>
      <c r="Y174" s="64"/>
      <c r="Z174" s="64"/>
      <c r="AA174" s="62"/>
      <c r="AB174" s="62"/>
      <c r="AC174" s="62"/>
      <c r="AD174" s="62"/>
      <c r="AE174" s="62"/>
      <c r="AF174" s="62"/>
      <c r="AG174" s="62"/>
      <c r="AH174" s="62"/>
      <c r="AI174" s="62"/>
      <c r="AJ174" s="62"/>
    </row>
    <row r="175" spans="4:36" s="3" customFormat="1" x14ac:dyDescent="0.25">
      <c r="D175" s="62"/>
      <c r="F175" s="7"/>
      <c r="G175" s="7"/>
      <c r="H175" s="7"/>
      <c r="I175" s="7"/>
      <c r="J175" s="7"/>
      <c r="K175" s="7"/>
      <c r="L175" s="7"/>
      <c r="M175" s="7"/>
      <c r="N175" s="7"/>
      <c r="O175" s="7"/>
      <c r="P175" s="7"/>
      <c r="Q175" s="7"/>
      <c r="R175" s="7"/>
      <c r="S175" s="7"/>
      <c r="T175" s="7"/>
      <c r="U175" s="62"/>
      <c r="V175" s="64"/>
      <c r="W175" s="64"/>
      <c r="X175" s="64"/>
      <c r="Y175" s="64"/>
      <c r="Z175" s="64"/>
      <c r="AA175" s="62"/>
      <c r="AB175" s="62"/>
      <c r="AC175" s="62"/>
      <c r="AD175" s="62"/>
      <c r="AE175" s="62"/>
      <c r="AF175" s="62"/>
      <c r="AG175" s="62"/>
      <c r="AH175" s="62"/>
      <c r="AI175" s="62"/>
      <c r="AJ175" s="62"/>
    </row>
    <row r="176" spans="4:36" s="3" customFormat="1" x14ac:dyDescent="0.25">
      <c r="D176" s="62"/>
      <c r="F176" s="7"/>
      <c r="G176" s="7"/>
      <c r="H176" s="7"/>
      <c r="I176" s="7"/>
      <c r="J176" s="7"/>
      <c r="K176" s="7"/>
      <c r="L176" s="7"/>
      <c r="M176" s="7"/>
      <c r="N176" s="7"/>
      <c r="O176" s="7"/>
      <c r="P176" s="7"/>
      <c r="Q176" s="7"/>
      <c r="R176" s="7"/>
      <c r="S176" s="7"/>
      <c r="T176" s="7"/>
      <c r="U176" s="62"/>
      <c r="V176" s="64"/>
      <c r="W176" s="64"/>
      <c r="X176" s="64"/>
      <c r="Y176" s="64"/>
      <c r="Z176" s="64"/>
      <c r="AA176" s="62"/>
      <c r="AB176" s="62"/>
      <c r="AC176" s="62"/>
      <c r="AD176" s="62"/>
      <c r="AE176" s="62"/>
      <c r="AF176" s="62"/>
      <c r="AG176" s="62"/>
      <c r="AH176" s="62"/>
      <c r="AI176" s="62"/>
      <c r="AJ176" s="62"/>
    </row>
    <row r="177" spans="4:36" s="3" customFormat="1" x14ac:dyDescent="0.25">
      <c r="D177" s="62"/>
      <c r="F177" s="7"/>
      <c r="G177" s="7"/>
      <c r="H177" s="7"/>
      <c r="I177" s="7"/>
      <c r="J177" s="7"/>
      <c r="K177" s="7"/>
      <c r="L177" s="7"/>
      <c r="M177" s="7"/>
      <c r="N177" s="7"/>
      <c r="O177" s="7"/>
      <c r="P177" s="7"/>
      <c r="Q177" s="7"/>
      <c r="R177" s="7"/>
      <c r="S177" s="7"/>
      <c r="T177" s="7"/>
      <c r="U177" s="62"/>
      <c r="V177" s="64"/>
      <c r="W177" s="64"/>
      <c r="X177" s="64"/>
      <c r="Y177" s="64"/>
      <c r="Z177" s="64"/>
      <c r="AA177" s="62"/>
      <c r="AB177" s="62"/>
      <c r="AC177" s="62"/>
      <c r="AD177" s="62"/>
      <c r="AE177" s="62"/>
      <c r="AF177" s="62"/>
      <c r="AG177" s="62"/>
      <c r="AH177" s="62"/>
      <c r="AI177" s="62"/>
      <c r="AJ177" s="62"/>
    </row>
    <row r="178" spans="4:36" s="3" customFormat="1" x14ac:dyDescent="0.25">
      <c r="D178" s="62"/>
      <c r="F178" s="7"/>
      <c r="G178" s="7"/>
      <c r="H178" s="7"/>
      <c r="I178" s="7"/>
      <c r="J178" s="7"/>
      <c r="K178" s="7"/>
      <c r="L178" s="7"/>
      <c r="M178" s="7"/>
      <c r="N178" s="7"/>
      <c r="O178" s="7"/>
      <c r="P178" s="7"/>
      <c r="Q178" s="7"/>
      <c r="R178" s="7"/>
      <c r="S178" s="7"/>
      <c r="T178" s="7"/>
      <c r="U178" s="62"/>
      <c r="V178" s="64"/>
      <c r="W178" s="64"/>
      <c r="X178" s="64"/>
      <c r="Y178" s="64"/>
      <c r="Z178" s="64"/>
      <c r="AA178" s="62"/>
      <c r="AB178" s="62"/>
      <c r="AC178" s="62"/>
      <c r="AD178" s="62"/>
      <c r="AE178" s="62"/>
      <c r="AF178" s="62"/>
      <c r="AG178" s="62"/>
      <c r="AH178" s="62"/>
      <c r="AI178" s="62"/>
      <c r="AJ178" s="62"/>
    </row>
    <row r="179" spans="4:36" s="3" customFormat="1" x14ac:dyDescent="0.25">
      <c r="D179" s="62"/>
      <c r="F179" s="7"/>
      <c r="G179" s="7"/>
      <c r="H179" s="7"/>
      <c r="I179" s="7"/>
      <c r="J179" s="7"/>
      <c r="K179" s="7"/>
      <c r="L179" s="7"/>
      <c r="M179" s="7"/>
      <c r="N179" s="7"/>
      <c r="O179" s="7"/>
      <c r="P179" s="7"/>
      <c r="Q179" s="7"/>
      <c r="R179" s="7"/>
      <c r="S179" s="7"/>
      <c r="T179" s="7"/>
      <c r="U179" s="62"/>
      <c r="V179" s="64"/>
      <c r="W179" s="64"/>
      <c r="X179" s="64"/>
      <c r="Y179" s="64"/>
      <c r="Z179" s="64"/>
      <c r="AA179" s="62"/>
      <c r="AB179" s="62"/>
      <c r="AC179" s="62"/>
      <c r="AD179" s="62"/>
      <c r="AE179" s="62"/>
      <c r="AF179" s="62"/>
      <c r="AG179" s="62"/>
      <c r="AH179" s="62"/>
      <c r="AI179" s="62"/>
      <c r="AJ179" s="62"/>
    </row>
    <row r="180" spans="4:36" s="3" customFormat="1" x14ac:dyDescent="0.25">
      <c r="D180" s="62"/>
      <c r="F180" s="7"/>
      <c r="G180" s="7"/>
      <c r="H180" s="7"/>
      <c r="I180" s="7"/>
      <c r="J180" s="7"/>
      <c r="K180" s="7"/>
      <c r="L180" s="7"/>
      <c r="M180" s="7"/>
      <c r="N180" s="7"/>
      <c r="O180" s="7"/>
      <c r="P180" s="7"/>
      <c r="Q180" s="7"/>
      <c r="R180" s="7"/>
      <c r="S180" s="7"/>
      <c r="T180" s="7"/>
      <c r="U180" s="62"/>
      <c r="V180" s="64"/>
      <c r="W180" s="64"/>
      <c r="X180" s="64"/>
      <c r="Y180" s="64"/>
      <c r="Z180" s="64"/>
      <c r="AA180" s="62"/>
      <c r="AB180" s="62"/>
      <c r="AC180" s="62"/>
      <c r="AD180" s="62"/>
      <c r="AE180" s="62"/>
      <c r="AF180" s="62"/>
      <c r="AG180" s="62"/>
      <c r="AH180" s="62"/>
      <c r="AI180" s="62"/>
      <c r="AJ180" s="62"/>
    </row>
    <row r="181" spans="4:36" s="3" customFormat="1" x14ac:dyDescent="0.25">
      <c r="D181" s="62"/>
      <c r="F181" s="7"/>
      <c r="G181" s="7"/>
      <c r="H181" s="7"/>
      <c r="I181" s="7"/>
      <c r="J181" s="7"/>
      <c r="K181" s="7"/>
      <c r="L181" s="7"/>
      <c r="M181" s="7"/>
      <c r="N181" s="7"/>
      <c r="O181" s="7"/>
      <c r="P181" s="7"/>
      <c r="Q181" s="7"/>
      <c r="R181" s="7"/>
      <c r="S181" s="7"/>
      <c r="T181" s="7"/>
      <c r="U181" s="62"/>
      <c r="V181" s="64"/>
      <c r="W181" s="64"/>
      <c r="X181" s="64"/>
      <c r="Y181" s="64"/>
      <c r="Z181" s="64"/>
      <c r="AA181" s="62"/>
      <c r="AB181" s="62"/>
      <c r="AC181" s="62"/>
      <c r="AD181" s="62"/>
      <c r="AE181" s="62"/>
      <c r="AF181" s="62"/>
      <c r="AG181" s="62"/>
      <c r="AH181" s="62"/>
      <c r="AI181" s="62"/>
      <c r="AJ181" s="62"/>
    </row>
    <row r="182" spans="4:36" s="3" customFormat="1" x14ac:dyDescent="0.25">
      <c r="D182" s="62"/>
      <c r="F182" s="7"/>
      <c r="G182" s="7"/>
      <c r="H182" s="7"/>
      <c r="I182" s="7"/>
      <c r="J182" s="7"/>
      <c r="K182" s="7"/>
      <c r="L182" s="7"/>
      <c r="M182" s="7"/>
      <c r="N182" s="7"/>
      <c r="O182" s="7"/>
      <c r="P182" s="7"/>
      <c r="Q182" s="7"/>
      <c r="R182" s="7"/>
      <c r="S182" s="7"/>
      <c r="T182" s="7"/>
      <c r="U182" s="62"/>
      <c r="V182" s="64"/>
      <c r="W182" s="64"/>
      <c r="X182" s="64"/>
      <c r="Y182" s="64"/>
      <c r="Z182" s="64"/>
      <c r="AA182" s="62"/>
      <c r="AB182" s="62"/>
      <c r="AC182" s="62"/>
      <c r="AD182" s="62"/>
      <c r="AE182" s="62"/>
      <c r="AF182" s="62"/>
      <c r="AG182" s="62"/>
      <c r="AH182" s="62"/>
      <c r="AI182" s="62"/>
      <c r="AJ182" s="62"/>
    </row>
    <row r="183" spans="4:36" s="3" customFormat="1" x14ac:dyDescent="0.25">
      <c r="D183" s="62"/>
      <c r="F183" s="7"/>
      <c r="G183" s="7"/>
      <c r="H183" s="7"/>
      <c r="I183" s="7"/>
      <c r="J183" s="7"/>
      <c r="K183" s="7"/>
      <c r="L183" s="7"/>
      <c r="M183" s="7"/>
      <c r="N183" s="7"/>
      <c r="O183" s="7"/>
      <c r="P183" s="7"/>
      <c r="Q183" s="7"/>
      <c r="R183" s="7"/>
      <c r="S183" s="7"/>
      <c r="T183" s="7"/>
      <c r="U183" s="62"/>
      <c r="V183" s="64"/>
      <c r="W183" s="64"/>
      <c r="X183" s="64"/>
      <c r="Y183" s="64"/>
      <c r="Z183" s="64"/>
      <c r="AA183" s="62"/>
      <c r="AB183" s="62"/>
      <c r="AC183" s="62"/>
      <c r="AD183" s="62"/>
      <c r="AE183" s="62"/>
      <c r="AF183" s="62"/>
      <c r="AG183" s="62"/>
      <c r="AH183" s="62"/>
      <c r="AI183" s="62"/>
      <c r="AJ183" s="62"/>
    </row>
    <row r="184" spans="4:36" s="3" customFormat="1" x14ac:dyDescent="0.25">
      <c r="D184" s="62"/>
      <c r="F184" s="7"/>
      <c r="G184" s="7"/>
      <c r="H184" s="7"/>
      <c r="I184" s="7"/>
      <c r="J184" s="7"/>
      <c r="K184" s="7"/>
      <c r="L184" s="7"/>
      <c r="M184" s="7"/>
      <c r="N184" s="7"/>
      <c r="O184" s="7"/>
      <c r="P184" s="7"/>
      <c r="Q184" s="7"/>
      <c r="R184" s="7"/>
      <c r="S184" s="7"/>
      <c r="T184" s="7"/>
      <c r="U184" s="62"/>
      <c r="V184" s="64"/>
      <c r="W184" s="64"/>
      <c r="X184" s="64"/>
      <c r="Y184" s="64"/>
      <c r="Z184" s="64"/>
      <c r="AA184" s="62"/>
      <c r="AB184" s="62"/>
      <c r="AC184" s="62"/>
      <c r="AD184" s="62"/>
      <c r="AE184" s="62"/>
      <c r="AF184" s="62"/>
      <c r="AG184" s="62"/>
      <c r="AH184" s="62"/>
      <c r="AI184" s="62"/>
      <c r="AJ184" s="62"/>
    </row>
    <row r="185" spans="4:36" s="3" customFormat="1" x14ac:dyDescent="0.25">
      <c r="D185" s="62"/>
      <c r="F185" s="7"/>
      <c r="G185" s="7"/>
      <c r="H185" s="7"/>
      <c r="I185" s="7"/>
      <c r="J185" s="7"/>
      <c r="K185" s="7"/>
      <c r="L185" s="7"/>
      <c r="M185" s="7"/>
      <c r="N185" s="7"/>
      <c r="O185" s="7"/>
      <c r="P185" s="7"/>
      <c r="Q185" s="7"/>
      <c r="R185" s="7"/>
      <c r="S185" s="7"/>
      <c r="T185" s="7"/>
      <c r="U185" s="62"/>
      <c r="V185" s="64"/>
      <c r="W185" s="64"/>
      <c r="X185" s="64"/>
      <c r="Y185" s="64"/>
      <c r="Z185" s="64"/>
      <c r="AA185" s="62"/>
      <c r="AB185" s="62"/>
      <c r="AC185" s="62"/>
      <c r="AD185" s="62"/>
      <c r="AE185" s="62"/>
      <c r="AF185" s="62"/>
      <c r="AG185" s="62"/>
      <c r="AH185" s="62"/>
      <c r="AI185" s="62"/>
      <c r="AJ185" s="62"/>
    </row>
    <row r="186" spans="4:36" s="3" customFormat="1" x14ac:dyDescent="0.25">
      <c r="D186" s="62"/>
      <c r="F186" s="7"/>
      <c r="G186" s="7"/>
      <c r="H186" s="7"/>
      <c r="I186" s="7"/>
      <c r="J186" s="7"/>
      <c r="K186" s="7"/>
      <c r="L186" s="7"/>
      <c r="M186" s="7"/>
      <c r="N186" s="7"/>
      <c r="O186" s="7"/>
      <c r="P186" s="7"/>
      <c r="Q186" s="7"/>
      <c r="R186" s="7"/>
      <c r="S186" s="7"/>
      <c r="T186" s="7"/>
      <c r="U186" s="62"/>
      <c r="V186" s="64"/>
      <c r="W186" s="64"/>
      <c r="X186" s="64"/>
      <c r="Y186" s="64"/>
      <c r="Z186" s="64"/>
      <c r="AA186" s="62"/>
      <c r="AB186" s="62"/>
      <c r="AC186" s="62"/>
      <c r="AD186" s="62"/>
      <c r="AE186" s="62"/>
      <c r="AF186" s="62"/>
      <c r="AG186" s="62"/>
      <c r="AH186" s="62"/>
      <c r="AI186" s="62"/>
      <c r="AJ186" s="62"/>
    </row>
    <row r="187" spans="4:36" s="3" customFormat="1" x14ac:dyDescent="0.25">
      <c r="D187" s="62"/>
      <c r="F187" s="7"/>
      <c r="G187" s="7"/>
      <c r="H187" s="7"/>
      <c r="I187" s="7"/>
      <c r="J187" s="7"/>
      <c r="K187" s="7"/>
      <c r="L187" s="7"/>
      <c r="M187" s="7"/>
      <c r="N187" s="7"/>
      <c r="O187" s="7"/>
      <c r="P187" s="7"/>
      <c r="Q187" s="7"/>
      <c r="R187" s="7"/>
      <c r="S187" s="7"/>
      <c r="T187" s="7"/>
      <c r="U187" s="62"/>
      <c r="V187" s="64"/>
      <c r="W187" s="64"/>
      <c r="X187" s="64"/>
      <c r="Y187" s="64"/>
      <c r="Z187" s="64"/>
      <c r="AA187" s="62"/>
      <c r="AB187" s="62"/>
      <c r="AC187" s="62"/>
      <c r="AD187" s="62"/>
      <c r="AE187" s="62"/>
      <c r="AF187" s="62"/>
      <c r="AG187" s="62"/>
      <c r="AH187" s="62"/>
      <c r="AI187" s="62"/>
      <c r="AJ187" s="62"/>
    </row>
    <row r="188" spans="4:36" s="3" customFormat="1" x14ac:dyDescent="0.25">
      <c r="D188" s="62"/>
      <c r="F188" s="7"/>
      <c r="G188" s="7"/>
      <c r="H188" s="7"/>
      <c r="I188" s="7"/>
      <c r="J188" s="7"/>
      <c r="K188" s="7"/>
      <c r="L188" s="7"/>
      <c r="M188" s="7"/>
      <c r="N188" s="7"/>
      <c r="O188" s="7"/>
      <c r="P188" s="7"/>
      <c r="Q188" s="7"/>
      <c r="R188" s="7"/>
      <c r="S188" s="7"/>
      <c r="T188" s="7"/>
      <c r="U188" s="62"/>
      <c r="V188" s="64"/>
      <c r="W188" s="64"/>
      <c r="X188" s="64"/>
      <c r="Y188" s="64"/>
      <c r="Z188" s="64"/>
      <c r="AA188" s="62"/>
      <c r="AB188" s="62"/>
      <c r="AC188" s="62"/>
      <c r="AD188" s="62"/>
      <c r="AE188" s="62"/>
      <c r="AF188" s="62"/>
      <c r="AG188" s="62"/>
      <c r="AH188" s="62"/>
      <c r="AI188" s="62"/>
      <c r="AJ188" s="62"/>
    </row>
    <row r="189" spans="4:36" s="3" customFormat="1" x14ac:dyDescent="0.25">
      <c r="D189" s="62"/>
      <c r="F189" s="7"/>
      <c r="G189" s="7"/>
      <c r="H189" s="7"/>
      <c r="I189" s="7"/>
      <c r="J189" s="7"/>
      <c r="K189" s="7"/>
      <c r="L189" s="7"/>
      <c r="M189" s="7"/>
      <c r="N189" s="7"/>
      <c r="O189" s="7"/>
      <c r="P189" s="7"/>
      <c r="Q189" s="7"/>
      <c r="R189" s="7"/>
      <c r="S189" s="7"/>
      <c r="T189" s="7"/>
      <c r="U189" s="62"/>
      <c r="V189" s="64"/>
      <c r="W189" s="64"/>
      <c r="X189" s="64"/>
      <c r="Y189" s="64"/>
      <c r="Z189" s="64"/>
      <c r="AA189" s="62"/>
      <c r="AB189" s="62"/>
      <c r="AC189" s="62"/>
      <c r="AD189" s="62"/>
      <c r="AE189" s="62"/>
      <c r="AF189" s="62"/>
      <c r="AG189" s="62"/>
      <c r="AH189" s="62"/>
      <c r="AI189" s="62"/>
      <c r="AJ189" s="62"/>
    </row>
    <row r="190" spans="4:36" s="3" customFormat="1" x14ac:dyDescent="0.25">
      <c r="D190" s="62"/>
      <c r="F190" s="7"/>
      <c r="G190" s="7"/>
      <c r="H190" s="7"/>
      <c r="I190" s="7"/>
      <c r="J190" s="7"/>
      <c r="K190" s="7"/>
      <c r="L190" s="7"/>
      <c r="M190" s="7"/>
      <c r="N190" s="7"/>
      <c r="O190" s="7"/>
      <c r="P190" s="7"/>
      <c r="Q190" s="7"/>
      <c r="R190" s="7"/>
      <c r="S190" s="7"/>
      <c r="T190" s="7"/>
      <c r="U190" s="62"/>
      <c r="V190" s="64"/>
      <c r="W190" s="64"/>
      <c r="X190" s="64"/>
      <c r="Y190" s="64"/>
      <c r="Z190" s="64"/>
      <c r="AA190" s="62"/>
      <c r="AB190" s="62"/>
      <c r="AC190" s="62"/>
      <c r="AD190" s="62"/>
      <c r="AE190" s="62"/>
      <c r="AF190" s="62"/>
      <c r="AG190" s="62"/>
      <c r="AH190" s="62"/>
      <c r="AI190" s="62"/>
      <c r="AJ190" s="62"/>
    </row>
    <row r="191" spans="4:36" s="3" customFormat="1" x14ac:dyDescent="0.25">
      <c r="D191" s="62"/>
      <c r="F191" s="7"/>
      <c r="G191" s="7"/>
      <c r="H191" s="7"/>
      <c r="I191" s="7"/>
      <c r="J191" s="7"/>
      <c r="K191" s="7"/>
      <c r="L191" s="7"/>
      <c r="M191" s="7"/>
      <c r="N191" s="7"/>
      <c r="O191" s="7"/>
      <c r="P191" s="7"/>
      <c r="Q191" s="7"/>
      <c r="R191" s="7"/>
      <c r="S191" s="7"/>
      <c r="T191" s="7"/>
      <c r="U191" s="62"/>
      <c r="V191" s="64"/>
      <c r="W191" s="64"/>
      <c r="X191" s="64"/>
      <c r="Y191" s="64"/>
      <c r="Z191" s="64"/>
      <c r="AA191" s="62"/>
      <c r="AB191" s="62"/>
      <c r="AC191" s="62"/>
      <c r="AD191" s="62"/>
      <c r="AE191" s="62"/>
      <c r="AF191" s="62"/>
      <c r="AG191" s="62"/>
      <c r="AH191" s="62"/>
      <c r="AI191" s="62"/>
      <c r="AJ191" s="62"/>
    </row>
    <row r="192" spans="4:36" s="3" customFormat="1" x14ac:dyDescent="0.25">
      <c r="D192" s="62"/>
      <c r="F192" s="7"/>
      <c r="G192" s="7"/>
      <c r="H192" s="7"/>
      <c r="I192" s="7"/>
      <c r="J192" s="7"/>
      <c r="K192" s="7"/>
      <c r="L192" s="7"/>
      <c r="M192" s="7"/>
      <c r="N192" s="7"/>
      <c r="O192" s="7"/>
      <c r="P192" s="7"/>
      <c r="Q192" s="7"/>
      <c r="R192" s="7"/>
      <c r="S192" s="7"/>
      <c r="T192" s="7"/>
      <c r="U192" s="62"/>
      <c r="V192" s="64"/>
      <c r="W192" s="64"/>
      <c r="X192" s="64"/>
      <c r="Y192" s="64"/>
      <c r="Z192" s="64"/>
      <c r="AA192" s="62"/>
      <c r="AB192" s="62"/>
      <c r="AC192" s="62"/>
      <c r="AD192" s="62"/>
      <c r="AE192" s="62"/>
      <c r="AF192" s="62"/>
      <c r="AG192" s="62"/>
      <c r="AH192" s="62"/>
      <c r="AI192" s="62"/>
      <c r="AJ192" s="62"/>
    </row>
    <row r="193" spans="4:36" s="3" customFormat="1" x14ac:dyDescent="0.25">
      <c r="D193" s="62"/>
      <c r="F193" s="7"/>
      <c r="G193" s="7"/>
      <c r="H193" s="7"/>
      <c r="I193" s="7"/>
      <c r="J193" s="7"/>
      <c r="K193" s="7"/>
      <c r="L193" s="7"/>
      <c r="M193" s="7"/>
      <c r="N193" s="7"/>
      <c r="O193" s="7"/>
      <c r="P193" s="7"/>
      <c r="Q193" s="7"/>
      <c r="R193" s="7"/>
      <c r="S193" s="7"/>
      <c r="T193" s="7"/>
      <c r="U193" s="62"/>
      <c r="V193" s="64"/>
      <c r="W193" s="64"/>
      <c r="X193" s="64"/>
      <c r="Y193" s="64"/>
      <c r="Z193" s="64"/>
      <c r="AA193" s="62"/>
      <c r="AB193" s="62"/>
      <c r="AC193" s="62"/>
      <c r="AD193" s="62"/>
      <c r="AE193" s="62"/>
      <c r="AF193" s="62"/>
      <c r="AG193" s="62"/>
      <c r="AH193" s="62"/>
      <c r="AI193" s="62"/>
      <c r="AJ193" s="62"/>
    </row>
    <row r="194" spans="4:36" s="3" customFormat="1" x14ac:dyDescent="0.25">
      <c r="D194" s="62"/>
      <c r="F194" s="7"/>
      <c r="G194" s="7"/>
      <c r="H194" s="7"/>
      <c r="I194" s="7"/>
      <c r="J194" s="7"/>
      <c r="K194" s="7"/>
      <c r="L194" s="7"/>
      <c r="M194" s="7"/>
      <c r="N194" s="7"/>
      <c r="O194" s="7"/>
      <c r="P194" s="7"/>
      <c r="Q194" s="7"/>
      <c r="R194" s="7"/>
      <c r="S194" s="7"/>
      <c r="T194" s="7"/>
      <c r="U194" s="62"/>
      <c r="V194" s="64"/>
      <c r="W194" s="64"/>
      <c r="X194" s="64"/>
      <c r="Y194" s="64"/>
      <c r="Z194" s="64"/>
      <c r="AA194" s="62"/>
      <c r="AB194" s="62"/>
      <c r="AC194" s="62"/>
      <c r="AD194" s="62"/>
      <c r="AE194" s="62"/>
      <c r="AF194" s="62"/>
      <c r="AG194" s="62"/>
      <c r="AH194" s="62"/>
      <c r="AI194" s="62"/>
      <c r="AJ194" s="62"/>
    </row>
    <row r="195" spans="4:36" s="3" customFormat="1" x14ac:dyDescent="0.25">
      <c r="D195" s="62"/>
      <c r="F195" s="7"/>
      <c r="G195" s="7"/>
      <c r="H195" s="7"/>
      <c r="I195" s="7"/>
      <c r="J195" s="7"/>
      <c r="K195" s="7"/>
      <c r="L195" s="7"/>
      <c r="M195" s="7"/>
      <c r="N195" s="7"/>
      <c r="O195" s="7"/>
      <c r="P195" s="7"/>
      <c r="Q195" s="7"/>
      <c r="R195" s="7"/>
      <c r="S195" s="7"/>
      <c r="T195" s="7"/>
      <c r="U195" s="62"/>
      <c r="V195" s="64"/>
      <c r="W195" s="64"/>
      <c r="X195" s="64"/>
      <c r="Y195" s="64"/>
      <c r="Z195" s="64"/>
      <c r="AA195" s="62"/>
      <c r="AB195" s="62"/>
      <c r="AC195" s="62"/>
      <c r="AD195" s="62"/>
      <c r="AE195" s="62"/>
      <c r="AF195" s="62"/>
      <c r="AG195" s="62"/>
      <c r="AH195" s="62"/>
      <c r="AI195" s="62"/>
      <c r="AJ195" s="62"/>
    </row>
    <row r="196" spans="4:36" s="3" customFormat="1" x14ac:dyDescent="0.25">
      <c r="D196" s="62"/>
      <c r="F196" s="7"/>
      <c r="G196" s="7"/>
      <c r="H196" s="7"/>
      <c r="I196" s="7"/>
      <c r="J196" s="7"/>
      <c r="K196" s="7"/>
      <c r="L196" s="7"/>
      <c r="M196" s="7"/>
      <c r="N196" s="7"/>
      <c r="O196" s="7"/>
      <c r="P196" s="7"/>
      <c r="Q196" s="7"/>
      <c r="R196" s="7"/>
      <c r="S196" s="7"/>
      <c r="T196" s="7"/>
      <c r="U196" s="62"/>
      <c r="V196" s="64"/>
      <c r="W196" s="64"/>
      <c r="X196" s="64"/>
      <c r="Y196" s="64"/>
      <c r="Z196" s="64"/>
      <c r="AA196" s="62"/>
      <c r="AB196" s="62"/>
      <c r="AC196" s="62"/>
      <c r="AD196" s="62"/>
      <c r="AE196" s="62"/>
      <c r="AF196" s="62"/>
      <c r="AG196" s="62"/>
      <c r="AH196" s="62"/>
      <c r="AI196" s="62"/>
      <c r="AJ196" s="62"/>
    </row>
    <row r="197" spans="4:36" s="3" customFormat="1" x14ac:dyDescent="0.25">
      <c r="D197" s="62"/>
      <c r="F197" s="7"/>
      <c r="G197" s="7"/>
      <c r="H197" s="7"/>
      <c r="I197" s="7"/>
      <c r="J197" s="7"/>
      <c r="K197" s="7"/>
      <c r="L197" s="7"/>
      <c r="M197" s="7"/>
      <c r="N197" s="7"/>
      <c r="O197" s="7"/>
      <c r="P197" s="7"/>
      <c r="Q197" s="7"/>
      <c r="R197" s="7"/>
      <c r="S197" s="7"/>
      <c r="T197" s="7"/>
      <c r="U197" s="62"/>
      <c r="V197" s="64"/>
      <c r="W197" s="64"/>
      <c r="X197" s="64"/>
      <c r="Y197" s="64"/>
      <c r="Z197" s="64"/>
      <c r="AA197" s="62"/>
      <c r="AB197" s="62"/>
      <c r="AC197" s="62"/>
      <c r="AD197" s="62"/>
      <c r="AE197" s="62"/>
      <c r="AF197" s="62"/>
      <c r="AG197" s="62"/>
      <c r="AH197" s="62"/>
      <c r="AI197" s="62"/>
      <c r="AJ197" s="62"/>
    </row>
    <row r="198" spans="4:36" s="3" customFormat="1" x14ac:dyDescent="0.25">
      <c r="D198" s="62"/>
      <c r="F198" s="7"/>
      <c r="G198" s="7"/>
      <c r="H198" s="7"/>
      <c r="I198" s="7"/>
      <c r="J198" s="7"/>
      <c r="K198" s="7"/>
      <c r="L198" s="7"/>
      <c r="M198" s="7"/>
      <c r="N198" s="7"/>
      <c r="O198" s="7"/>
      <c r="P198" s="7"/>
      <c r="Q198" s="7"/>
      <c r="R198" s="7"/>
      <c r="S198" s="7"/>
      <c r="T198" s="7"/>
      <c r="U198" s="62"/>
      <c r="V198" s="64"/>
      <c r="W198" s="64"/>
      <c r="X198" s="64"/>
      <c r="Y198" s="64"/>
      <c r="Z198" s="64"/>
      <c r="AA198" s="62"/>
      <c r="AB198" s="62"/>
      <c r="AC198" s="62"/>
      <c r="AD198" s="62"/>
      <c r="AE198" s="62"/>
      <c r="AF198" s="62"/>
      <c r="AG198" s="62"/>
      <c r="AH198" s="62"/>
      <c r="AI198" s="62"/>
      <c r="AJ198" s="62"/>
    </row>
    <row r="199" spans="4:36" s="3" customFormat="1" x14ac:dyDescent="0.25">
      <c r="D199" s="62"/>
      <c r="F199" s="7"/>
      <c r="G199" s="7"/>
      <c r="H199" s="7"/>
      <c r="I199" s="7"/>
      <c r="J199" s="7"/>
      <c r="K199" s="7"/>
      <c r="L199" s="7"/>
      <c r="M199" s="7"/>
      <c r="N199" s="7"/>
      <c r="O199" s="7"/>
      <c r="P199" s="7"/>
      <c r="Q199" s="7"/>
      <c r="R199" s="7"/>
      <c r="S199" s="7"/>
      <c r="T199" s="7"/>
      <c r="U199" s="62"/>
      <c r="V199" s="64"/>
      <c r="W199" s="64"/>
      <c r="X199" s="64"/>
      <c r="Y199" s="64"/>
      <c r="Z199" s="64"/>
      <c r="AA199" s="62"/>
      <c r="AB199" s="62"/>
      <c r="AC199" s="62"/>
      <c r="AD199" s="62"/>
      <c r="AE199" s="62"/>
      <c r="AF199" s="62"/>
      <c r="AG199" s="62"/>
      <c r="AH199" s="62"/>
      <c r="AI199" s="62"/>
      <c r="AJ199" s="62"/>
    </row>
    <row r="200" spans="4:36" s="3" customFormat="1" x14ac:dyDescent="0.25">
      <c r="D200" s="62"/>
      <c r="F200" s="7"/>
      <c r="G200" s="7"/>
      <c r="H200" s="7"/>
      <c r="I200" s="7"/>
      <c r="J200" s="7"/>
      <c r="K200" s="7"/>
      <c r="L200" s="7"/>
      <c r="M200" s="7"/>
      <c r="N200" s="7"/>
      <c r="O200" s="7"/>
      <c r="P200" s="7"/>
      <c r="Q200" s="7"/>
      <c r="R200" s="7"/>
      <c r="S200" s="7"/>
      <c r="T200" s="7"/>
      <c r="U200" s="62"/>
      <c r="V200" s="64"/>
      <c r="W200" s="64"/>
      <c r="X200" s="64"/>
      <c r="Y200" s="64"/>
      <c r="Z200" s="64"/>
      <c r="AA200" s="62"/>
      <c r="AB200" s="62"/>
      <c r="AC200" s="62"/>
      <c r="AD200" s="62"/>
      <c r="AE200" s="62"/>
      <c r="AF200" s="62"/>
      <c r="AG200" s="62"/>
      <c r="AH200" s="62"/>
      <c r="AI200" s="62"/>
      <c r="AJ200" s="62"/>
    </row>
    <row r="201" spans="4:36" s="3" customFormat="1" x14ac:dyDescent="0.25">
      <c r="D201" s="62"/>
      <c r="F201" s="7"/>
      <c r="G201" s="7"/>
      <c r="H201" s="7"/>
      <c r="I201" s="7"/>
      <c r="J201" s="7"/>
      <c r="K201" s="7"/>
      <c r="L201" s="7"/>
      <c r="M201" s="7"/>
      <c r="N201" s="7"/>
      <c r="O201" s="7"/>
      <c r="P201" s="7"/>
      <c r="Q201" s="7"/>
      <c r="R201" s="7"/>
      <c r="S201" s="7"/>
      <c r="T201" s="7"/>
      <c r="U201" s="62"/>
      <c r="V201" s="64"/>
      <c r="W201" s="64"/>
      <c r="X201" s="64"/>
      <c r="Y201" s="64"/>
      <c r="Z201" s="64"/>
      <c r="AA201" s="62"/>
      <c r="AB201" s="62"/>
      <c r="AC201" s="62"/>
      <c r="AD201" s="62"/>
      <c r="AE201" s="62"/>
      <c r="AF201" s="62"/>
      <c r="AG201" s="62"/>
      <c r="AH201" s="62"/>
      <c r="AI201" s="62"/>
      <c r="AJ201" s="62"/>
    </row>
    <row r="202" spans="4:36" s="3" customFormat="1" x14ac:dyDescent="0.25">
      <c r="D202" s="62"/>
      <c r="F202" s="7"/>
      <c r="G202" s="7"/>
      <c r="H202" s="7"/>
      <c r="I202" s="7"/>
      <c r="J202" s="7"/>
      <c r="K202" s="7"/>
      <c r="L202" s="7"/>
      <c r="M202" s="7"/>
      <c r="N202" s="7"/>
      <c r="O202" s="7"/>
      <c r="P202" s="7"/>
      <c r="Q202" s="7"/>
      <c r="R202" s="7"/>
      <c r="S202" s="7"/>
      <c r="T202" s="7"/>
      <c r="U202" s="62"/>
      <c r="V202" s="64"/>
      <c r="W202" s="64"/>
      <c r="X202" s="64"/>
      <c r="Y202" s="64"/>
      <c r="Z202" s="64"/>
      <c r="AA202" s="62"/>
      <c r="AB202" s="62"/>
      <c r="AC202" s="62"/>
      <c r="AD202" s="62"/>
      <c r="AE202" s="62"/>
      <c r="AF202" s="62"/>
      <c r="AG202" s="62"/>
      <c r="AH202" s="62"/>
      <c r="AI202" s="62"/>
      <c r="AJ202" s="62"/>
    </row>
    <row r="203" spans="4:36" s="3" customFormat="1" x14ac:dyDescent="0.25">
      <c r="D203" s="62"/>
      <c r="F203" s="7"/>
      <c r="G203" s="7"/>
      <c r="H203" s="7"/>
      <c r="I203" s="7"/>
      <c r="J203" s="7"/>
      <c r="K203" s="7"/>
      <c r="L203" s="7"/>
      <c r="M203" s="7"/>
      <c r="N203" s="7"/>
      <c r="O203" s="7"/>
      <c r="P203" s="7"/>
      <c r="Q203" s="7"/>
      <c r="R203" s="7"/>
      <c r="S203" s="7"/>
      <c r="T203" s="7"/>
      <c r="U203" s="62"/>
      <c r="V203" s="64"/>
      <c r="W203" s="64"/>
      <c r="X203" s="64"/>
      <c r="Y203" s="64"/>
      <c r="Z203" s="64"/>
      <c r="AA203" s="62"/>
      <c r="AB203" s="62"/>
      <c r="AC203" s="62"/>
      <c r="AD203" s="62"/>
      <c r="AE203" s="62"/>
      <c r="AF203" s="62"/>
      <c r="AG203" s="62"/>
      <c r="AH203" s="62"/>
      <c r="AI203" s="62"/>
      <c r="AJ203" s="62"/>
    </row>
    <row r="204" spans="4:36" s="3" customFormat="1" x14ac:dyDescent="0.25">
      <c r="D204" s="62"/>
      <c r="F204" s="7"/>
      <c r="G204" s="7"/>
      <c r="H204" s="7"/>
      <c r="I204" s="7"/>
      <c r="J204" s="7"/>
      <c r="K204" s="7"/>
      <c r="L204" s="7"/>
      <c r="M204" s="7"/>
      <c r="N204" s="7"/>
      <c r="O204" s="7"/>
      <c r="P204" s="7"/>
      <c r="Q204" s="7"/>
      <c r="R204" s="7"/>
      <c r="S204" s="7"/>
      <c r="T204" s="7"/>
      <c r="U204" s="62"/>
      <c r="V204" s="64"/>
      <c r="W204" s="64"/>
      <c r="X204" s="64"/>
      <c r="Y204" s="64"/>
      <c r="Z204" s="64"/>
      <c r="AA204" s="62"/>
      <c r="AB204" s="62"/>
      <c r="AC204" s="62"/>
      <c r="AD204" s="62"/>
      <c r="AE204" s="62"/>
      <c r="AF204" s="62"/>
      <c r="AG204" s="62"/>
      <c r="AH204" s="62"/>
      <c r="AI204" s="62"/>
      <c r="AJ204" s="62"/>
    </row>
    <row r="205" spans="4:36" s="3" customFormat="1" x14ac:dyDescent="0.25">
      <c r="D205" s="62"/>
      <c r="F205" s="7"/>
      <c r="G205" s="7"/>
      <c r="H205" s="7"/>
      <c r="I205" s="7"/>
      <c r="J205" s="7"/>
      <c r="K205" s="7"/>
      <c r="L205" s="7"/>
      <c r="M205" s="7"/>
      <c r="N205" s="7"/>
      <c r="O205" s="7"/>
      <c r="P205" s="7"/>
      <c r="Q205" s="7"/>
      <c r="R205" s="7"/>
      <c r="S205" s="7"/>
      <c r="T205" s="7"/>
      <c r="U205" s="62"/>
      <c r="V205" s="64"/>
      <c r="W205" s="64"/>
      <c r="X205" s="64"/>
      <c r="Y205" s="64"/>
      <c r="Z205" s="64"/>
      <c r="AA205" s="62"/>
      <c r="AB205" s="62"/>
      <c r="AC205" s="62"/>
      <c r="AD205" s="62"/>
      <c r="AE205" s="62"/>
      <c r="AF205" s="62"/>
      <c r="AG205" s="62"/>
      <c r="AH205" s="62"/>
      <c r="AI205" s="62"/>
      <c r="AJ205" s="62"/>
    </row>
    <row r="206" spans="4:36" s="3" customFormat="1" x14ac:dyDescent="0.25">
      <c r="D206" s="62"/>
      <c r="F206" s="7"/>
      <c r="G206" s="7"/>
      <c r="H206" s="7"/>
      <c r="I206" s="7"/>
      <c r="J206" s="7"/>
      <c r="K206" s="7"/>
      <c r="L206" s="7"/>
      <c r="M206" s="7"/>
      <c r="N206" s="7"/>
      <c r="O206" s="7"/>
      <c r="P206" s="7"/>
      <c r="Q206" s="7"/>
      <c r="R206" s="7"/>
      <c r="S206" s="7"/>
      <c r="T206" s="7"/>
      <c r="U206" s="62"/>
      <c r="V206" s="64"/>
      <c r="W206" s="64"/>
      <c r="X206" s="64"/>
      <c r="Y206" s="64"/>
      <c r="Z206" s="64"/>
      <c r="AA206" s="62"/>
      <c r="AB206" s="62"/>
      <c r="AC206" s="62"/>
      <c r="AD206" s="62"/>
      <c r="AE206" s="62"/>
      <c r="AF206" s="62"/>
      <c r="AG206" s="62"/>
      <c r="AH206" s="62"/>
      <c r="AI206" s="62"/>
      <c r="AJ206" s="62"/>
    </row>
    <row r="207" spans="4:36" s="3" customFormat="1" x14ac:dyDescent="0.25">
      <c r="D207" s="62"/>
      <c r="F207" s="7"/>
      <c r="G207" s="7"/>
      <c r="H207" s="7"/>
      <c r="I207" s="7"/>
      <c r="J207" s="7"/>
      <c r="K207" s="7"/>
      <c r="L207" s="7"/>
      <c r="M207" s="7"/>
      <c r="N207" s="7"/>
      <c r="O207" s="7"/>
      <c r="P207" s="7"/>
      <c r="Q207" s="7"/>
      <c r="R207" s="7"/>
      <c r="S207" s="7"/>
      <c r="T207" s="7"/>
      <c r="U207" s="62"/>
      <c r="V207" s="64"/>
      <c r="W207" s="64"/>
      <c r="X207" s="64"/>
      <c r="Y207" s="64"/>
      <c r="Z207" s="64"/>
      <c r="AA207" s="62"/>
      <c r="AB207" s="62"/>
      <c r="AC207" s="62"/>
      <c r="AD207" s="62"/>
      <c r="AE207" s="62"/>
      <c r="AF207" s="62"/>
      <c r="AG207" s="62"/>
      <c r="AH207" s="62"/>
      <c r="AI207" s="62"/>
      <c r="AJ207" s="62"/>
    </row>
    <row r="208" spans="4:36" s="3" customFormat="1" x14ac:dyDescent="0.25">
      <c r="D208" s="62"/>
      <c r="F208" s="7"/>
      <c r="G208" s="7"/>
      <c r="H208" s="7"/>
      <c r="I208" s="7"/>
      <c r="J208" s="7"/>
      <c r="K208" s="7"/>
      <c r="L208" s="7"/>
      <c r="M208" s="7"/>
      <c r="N208" s="7"/>
      <c r="O208" s="7"/>
      <c r="P208" s="7"/>
      <c r="Q208" s="7"/>
      <c r="R208" s="7"/>
      <c r="S208" s="7"/>
      <c r="T208" s="7"/>
      <c r="U208" s="62"/>
      <c r="V208" s="64"/>
      <c r="W208" s="64"/>
      <c r="X208" s="64"/>
      <c r="Y208" s="64"/>
      <c r="Z208" s="64"/>
      <c r="AA208" s="62"/>
      <c r="AB208" s="62"/>
      <c r="AC208" s="62"/>
      <c r="AD208" s="62"/>
      <c r="AE208" s="62"/>
      <c r="AF208" s="62"/>
      <c r="AG208" s="62"/>
      <c r="AH208" s="62"/>
      <c r="AI208" s="62"/>
      <c r="AJ208" s="62"/>
    </row>
    <row r="209" spans="4:36" s="3" customFormat="1" x14ac:dyDescent="0.25">
      <c r="D209" s="62"/>
      <c r="F209" s="7"/>
      <c r="G209" s="7"/>
      <c r="H209" s="7"/>
      <c r="I209" s="7"/>
      <c r="J209" s="7"/>
      <c r="K209" s="7"/>
      <c r="L209" s="7"/>
      <c r="M209" s="7"/>
      <c r="N209" s="7"/>
      <c r="O209" s="7"/>
      <c r="P209" s="7"/>
      <c r="Q209" s="7"/>
      <c r="R209" s="7"/>
      <c r="S209" s="7"/>
      <c r="T209" s="7"/>
      <c r="U209" s="62"/>
      <c r="V209" s="64"/>
      <c r="W209" s="64"/>
      <c r="X209" s="64"/>
      <c r="Y209" s="64"/>
      <c r="Z209" s="64"/>
      <c r="AA209" s="62"/>
      <c r="AB209" s="62"/>
      <c r="AC209" s="62"/>
      <c r="AD209" s="62"/>
      <c r="AE209" s="62"/>
      <c r="AF209" s="62"/>
      <c r="AG209" s="62"/>
      <c r="AH209" s="62"/>
      <c r="AI209" s="62"/>
      <c r="AJ209" s="62"/>
    </row>
    <row r="210" spans="4:36" s="3" customFormat="1" x14ac:dyDescent="0.25">
      <c r="D210" s="62"/>
      <c r="F210" s="7"/>
      <c r="G210" s="7"/>
      <c r="H210" s="7"/>
      <c r="I210" s="7"/>
      <c r="J210" s="7"/>
      <c r="K210" s="7"/>
      <c r="L210" s="7"/>
      <c r="M210" s="7"/>
      <c r="N210" s="7"/>
      <c r="O210" s="7"/>
      <c r="P210" s="7"/>
      <c r="Q210" s="7"/>
      <c r="R210" s="7"/>
      <c r="S210" s="7"/>
      <c r="T210" s="7"/>
      <c r="U210" s="62"/>
      <c r="V210" s="64"/>
      <c r="W210" s="64"/>
      <c r="X210" s="64"/>
      <c r="Y210" s="64"/>
      <c r="Z210" s="64"/>
      <c r="AA210" s="62"/>
      <c r="AB210" s="62"/>
      <c r="AC210" s="62"/>
      <c r="AD210" s="62"/>
      <c r="AE210" s="62"/>
      <c r="AF210" s="62"/>
      <c r="AG210" s="62"/>
      <c r="AH210" s="62"/>
      <c r="AI210" s="62"/>
      <c r="AJ210" s="62"/>
    </row>
    <row r="211" spans="4:36" s="3" customFormat="1" x14ac:dyDescent="0.25">
      <c r="D211" s="62"/>
      <c r="F211" s="7"/>
      <c r="G211" s="7"/>
      <c r="H211" s="7"/>
      <c r="I211" s="7"/>
      <c r="J211" s="7"/>
      <c r="K211" s="7"/>
      <c r="L211" s="7"/>
      <c r="M211" s="7"/>
      <c r="N211" s="7"/>
      <c r="O211" s="7"/>
      <c r="P211" s="7"/>
      <c r="Q211" s="7"/>
      <c r="R211" s="7"/>
      <c r="S211" s="7"/>
      <c r="T211" s="7"/>
      <c r="U211" s="62"/>
      <c r="V211" s="64"/>
      <c r="W211" s="64"/>
      <c r="X211" s="64"/>
      <c r="Y211" s="64"/>
      <c r="Z211" s="64"/>
      <c r="AA211" s="62"/>
      <c r="AB211" s="62"/>
      <c r="AC211" s="62"/>
      <c r="AD211" s="62"/>
      <c r="AE211" s="62"/>
      <c r="AF211" s="62"/>
      <c r="AG211" s="62"/>
      <c r="AH211" s="62"/>
      <c r="AI211" s="62"/>
      <c r="AJ211" s="62"/>
    </row>
    <row r="212" spans="4:36" s="3" customFormat="1" x14ac:dyDescent="0.25">
      <c r="D212" s="62"/>
      <c r="F212" s="7"/>
      <c r="G212" s="7"/>
      <c r="H212" s="7"/>
      <c r="I212" s="7"/>
      <c r="J212" s="7"/>
      <c r="K212" s="7"/>
      <c r="L212" s="7"/>
      <c r="M212" s="7"/>
      <c r="N212" s="7"/>
      <c r="O212" s="7"/>
      <c r="P212" s="7"/>
      <c r="Q212" s="7"/>
      <c r="R212" s="7"/>
      <c r="S212" s="7"/>
      <c r="T212" s="7"/>
      <c r="U212" s="62"/>
      <c r="V212" s="64"/>
      <c r="W212" s="64"/>
      <c r="X212" s="64"/>
      <c r="Y212" s="64"/>
      <c r="Z212" s="64"/>
      <c r="AA212" s="62"/>
      <c r="AB212" s="62"/>
      <c r="AC212" s="62"/>
      <c r="AD212" s="62"/>
      <c r="AE212" s="62"/>
      <c r="AF212" s="62"/>
      <c r="AG212" s="62"/>
      <c r="AH212" s="62"/>
      <c r="AI212" s="62"/>
      <c r="AJ212" s="62"/>
    </row>
    <row r="213" spans="4:36" s="3" customFormat="1" x14ac:dyDescent="0.25">
      <c r="D213" s="62"/>
      <c r="F213" s="7"/>
      <c r="G213" s="7"/>
      <c r="H213" s="7"/>
      <c r="I213" s="7"/>
      <c r="J213" s="7"/>
      <c r="K213" s="7"/>
      <c r="L213" s="7"/>
      <c r="M213" s="7"/>
      <c r="N213" s="7"/>
      <c r="O213" s="7"/>
      <c r="P213" s="7"/>
      <c r="Q213" s="7"/>
      <c r="R213" s="7"/>
      <c r="S213" s="7"/>
      <c r="T213" s="7"/>
      <c r="U213" s="62"/>
      <c r="V213" s="64"/>
      <c r="W213" s="64"/>
      <c r="X213" s="64"/>
      <c r="Y213" s="64"/>
      <c r="Z213" s="64"/>
      <c r="AA213" s="62"/>
      <c r="AB213" s="62"/>
      <c r="AC213" s="62"/>
      <c r="AD213" s="62"/>
      <c r="AE213" s="62"/>
      <c r="AF213" s="62"/>
      <c r="AG213" s="62"/>
      <c r="AH213" s="62"/>
      <c r="AI213" s="62"/>
      <c r="AJ213" s="62"/>
    </row>
    <row r="214" spans="4:36" s="3" customFormat="1" x14ac:dyDescent="0.25">
      <c r="D214" s="62"/>
      <c r="F214" s="7"/>
      <c r="G214" s="7"/>
      <c r="H214" s="7"/>
      <c r="I214" s="7"/>
      <c r="J214" s="7"/>
      <c r="K214" s="7"/>
      <c r="L214" s="7"/>
      <c r="M214" s="7"/>
      <c r="N214" s="7"/>
      <c r="O214" s="7"/>
      <c r="P214" s="7"/>
      <c r="Q214" s="7"/>
      <c r="R214" s="7"/>
      <c r="S214" s="7"/>
      <c r="T214" s="7"/>
      <c r="U214" s="62"/>
      <c r="V214" s="64"/>
      <c r="W214" s="64"/>
      <c r="X214" s="64"/>
      <c r="Y214" s="64"/>
      <c r="Z214" s="64"/>
      <c r="AA214" s="62"/>
      <c r="AB214" s="62"/>
      <c r="AC214" s="62"/>
      <c r="AD214" s="62"/>
      <c r="AE214" s="62"/>
      <c r="AF214" s="62"/>
      <c r="AG214" s="62"/>
      <c r="AH214" s="62"/>
      <c r="AI214" s="62"/>
      <c r="AJ214" s="62"/>
    </row>
    <row r="215" spans="4:36" s="3" customFormat="1" x14ac:dyDescent="0.25">
      <c r="D215" s="62"/>
      <c r="F215" s="7"/>
      <c r="G215" s="7"/>
      <c r="H215" s="7"/>
      <c r="I215" s="7"/>
      <c r="J215" s="7"/>
      <c r="K215" s="7"/>
      <c r="L215" s="7"/>
      <c r="M215" s="7"/>
      <c r="N215" s="7"/>
      <c r="O215" s="7"/>
      <c r="P215" s="7"/>
      <c r="Q215" s="7"/>
      <c r="R215" s="7"/>
      <c r="S215" s="7"/>
      <c r="T215" s="7"/>
      <c r="U215" s="62"/>
      <c r="V215" s="64"/>
      <c r="W215" s="64"/>
      <c r="X215" s="64"/>
      <c r="Y215" s="64"/>
      <c r="Z215" s="64"/>
      <c r="AA215" s="62"/>
      <c r="AB215" s="62"/>
      <c r="AC215" s="62"/>
      <c r="AD215" s="62"/>
      <c r="AE215" s="62"/>
      <c r="AF215" s="62"/>
      <c r="AG215" s="62"/>
      <c r="AH215" s="62"/>
      <c r="AI215" s="62"/>
      <c r="AJ215" s="62"/>
    </row>
    <row r="216" spans="4:36" s="3" customFormat="1" x14ac:dyDescent="0.25">
      <c r="D216" s="62"/>
      <c r="F216" s="7"/>
      <c r="G216" s="7"/>
      <c r="H216" s="7"/>
      <c r="I216" s="7"/>
      <c r="J216" s="7"/>
      <c r="K216" s="7"/>
      <c r="L216" s="7"/>
      <c r="M216" s="7"/>
      <c r="N216" s="7"/>
      <c r="O216" s="7"/>
      <c r="P216" s="7"/>
      <c r="Q216" s="7"/>
      <c r="R216" s="7"/>
      <c r="S216" s="7"/>
      <c r="T216" s="7"/>
      <c r="U216" s="62"/>
      <c r="V216" s="64"/>
      <c r="W216" s="64"/>
      <c r="X216" s="64"/>
      <c r="Y216" s="64"/>
      <c r="Z216" s="64"/>
      <c r="AA216" s="62"/>
      <c r="AB216" s="62"/>
      <c r="AC216" s="62"/>
      <c r="AD216" s="62"/>
      <c r="AE216" s="62"/>
      <c r="AF216" s="62"/>
      <c r="AG216" s="62"/>
      <c r="AH216" s="62"/>
      <c r="AI216" s="62"/>
      <c r="AJ216" s="62"/>
    </row>
    <row r="217" spans="4:36" s="3" customFormat="1" x14ac:dyDescent="0.25">
      <c r="D217" s="62"/>
      <c r="F217" s="7"/>
      <c r="G217" s="7"/>
      <c r="H217" s="7"/>
      <c r="I217" s="7"/>
      <c r="J217" s="7"/>
      <c r="K217" s="7"/>
      <c r="L217" s="7"/>
      <c r="M217" s="7"/>
      <c r="N217" s="7"/>
      <c r="O217" s="7"/>
      <c r="P217" s="7"/>
      <c r="Q217" s="7"/>
      <c r="R217" s="7"/>
      <c r="S217" s="7"/>
      <c r="T217" s="7"/>
      <c r="U217" s="62"/>
      <c r="V217" s="64"/>
      <c r="W217" s="64"/>
      <c r="X217" s="64"/>
      <c r="Y217" s="64"/>
      <c r="Z217" s="64"/>
      <c r="AA217" s="62"/>
      <c r="AB217" s="62"/>
      <c r="AC217" s="62"/>
      <c r="AD217" s="62"/>
      <c r="AE217" s="62"/>
      <c r="AF217" s="62"/>
      <c r="AG217" s="62"/>
      <c r="AH217" s="62"/>
      <c r="AI217" s="62"/>
      <c r="AJ217" s="62"/>
    </row>
    <row r="218" spans="4:36" s="3" customFormat="1" x14ac:dyDescent="0.25">
      <c r="D218" s="62"/>
      <c r="F218" s="7"/>
      <c r="G218" s="7"/>
      <c r="H218" s="7"/>
      <c r="I218" s="7"/>
      <c r="J218" s="7"/>
      <c r="K218" s="7"/>
      <c r="L218" s="7"/>
      <c r="M218" s="7"/>
      <c r="N218" s="7"/>
      <c r="O218" s="7"/>
      <c r="P218" s="7"/>
      <c r="Q218" s="7"/>
      <c r="R218" s="7"/>
      <c r="S218" s="7"/>
      <c r="T218" s="7"/>
      <c r="U218" s="62"/>
      <c r="V218" s="64"/>
      <c r="W218" s="64"/>
      <c r="X218" s="64"/>
      <c r="Y218" s="64"/>
      <c r="Z218" s="64"/>
      <c r="AA218" s="62"/>
      <c r="AB218" s="62"/>
      <c r="AC218" s="62"/>
      <c r="AD218" s="62"/>
      <c r="AE218" s="62"/>
      <c r="AF218" s="62"/>
      <c r="AG218" s="62"/>
      <c r="AH218" s="62"/>
      <c r="AI218" s="62"/>
      <c r="AJ218" s="62"/>
    </row>
    <row r="219" spans="4:36" s="3" customFormat="1" x14ac:dyDescent="0.25">
      <c r="D219" s="62"/>
      <c r="F219" s="7"/>
      <c r="G219" s="7"/>
      <c r="H219" s="7"/>
      <c r="I219" s="7"/>
      <c r="J219" s="7"/>
      <c r="K219" s="7"/>
      <c r="L219" s="7"/>
      <c r="M219" s="7"/>
      <c r="N219" s="7"/>
      <c r="O219" s="7"/>
      <c r="P219" s="7"/>
      <c r="Q219" s="7"/>
      <c r="R219" s="7"/>
      <c r="S219" s="7"/>
      <c r="T219" s="7"/>
      <c r="U219" s="62"/>
      <c r="V219" s="64"/>
      <c r="W219" s="64"/>
      <c r="X219" s="64"/>
      <c r="Y219" s="64"/>
      <c r="Z219" s="64"/>
      <c r="AA219" s="62"/>
      <c r="AB219" s="62"/>
      <c r="AC219" s="62"/>
      <c r="AD219" s="62"/>
      <c r="AE219" s="62"/>
      <c r="AF219" s="62"/>
      <c r="AG219" s="62"/>
      <c r="AH219" s="62"/>
      <c r="AI219" s="62"/>
      <c r="AJ219" s="62"/>
    </row>
    <row r="220" spans="4:36" s="3" customFormat="1" x14ac:dyDescent="0.25">
      <c r="D220" s="62"/>
      <c r="F220" s="7"/>
      <c r="G220" s="7"/>
      <c r="H220" s="7"/>
      <c r="I220" s="7"/>
      <c r="J220" s="7"/>
      <c r="K220" s="7"/>
      <c r="L220" s="7"/>
      <c r="M220" s="7"/>
      <c r="N220" s="7"/>
      <c r="O220" s="7"/>
      <c r="P220" s="7"/>
      <c r="Q220" s="7"/>
      <c r="R220" s="7"/>
      <c r="S220" s="7"/>
      <c r="T220" s="7"/>
      <c r="U220" s="62"/>
      <c r="V220" s="64"/>
      <c r="W220" s="64"/>
      <c r="X220" s="64"/>
      <c r="Y220" s="64"/>
      <c r="Z220" s="64"/>
      <c r="AA220" s="62"/>
      <c r="AB220" s="62"/>
      <c r="AC220" s="62"/>
      <c r="AD220" s="62"/>
      <c r="AE220" s="62"/>
      <c r="AF220" s="62"/>
      <c r="AG220" s="62"/>
      <c r="AH220" s="62"/>
      <c r="AI220" s="62"/>
      <c r="AJ220" s="62"/>
    </row>
    <row r="221" spans="4:36" s="3" customFormat="1" x14ac:dyDescent="0.25">
      <c r="D221" s="62"/>
      <c r="F221" s="7"/>
      <c r="G221" s="7"/>
      <c r="H221" s="7"/>
      <c r="I221" s="7"/>
      <c r="J221" s="7"/>
      <c r="K221" s="7"/>
      <c r="L221" s="7"/>
      <c r="M221" s="7"/>
      <c r="N221" s="7"/>
      <c r="O221" s="7"/>
      <c r="P221" s="7"/>
      <c r="Q221" s="7"/>
      <c r="R221" s="7"/>
      <c r="S221" s="7"/>
      <c r="T221" s="7"/>
      <c r="U221" s="62"/>
      <c r="V221" s="64"/>
      <c r="W221" s="64"/>
      <c r="X221" s="64"/>
      <c r="Y221" s="64"/>
      <c r="Z221" s="64"/>
      <c r="AA221" s="62"/>
      <c r="AB221" s="62"/>
      <c r="AC221" s="62"/>
      <c r="AD221" s="62"/>
      <c r="AE221" s="62"/>
      <c r="AF221" s="62"/>
      <c r="AG221" s="62"/>
      <c r="AH221" s="62"/>
      <c r="AI221" s="62"/>
      <c r="AJ221" s="62"/>
    </row>
    <row r="222" spans="4:36" s="3" customFormat="1" x14ac:dyDescent="0.25">
      <c r="D222" s="62"/>
      <c r="F222" s="7"/>
      <c r="G222" s="7"/>
      <c r="H222" s="7"/>
      <c r="I222" s="7"/>
      <c r="J222" s="7"/>
      <c r="K222" s="7"/>
      <c r="L222" s="7"/>
      <c r="M222" s="7"/>
      <c r="N222" s="7"/>
      <c r="O222" s="7"/>
      <c r="P222" s="7"/>
      <c r="Q222" s="7"/>
      <c r="R222" s="7"/>
      <c r="S222" s="7"/>
      <c r="T222" s="7"/>
      <c r="U222" s="62"/>
      <c r="V222" s="64"/>
      <c r="W222" s="64"/>
      <c r="X222" s="64"/>
      <c r="Y222" s="64"/>
      <c r="Z222" s="64"/>
      <c r="AA222" s="62"/>
      <c r="AB222" s="62"/>
      <c r="AC222" s="62"/>
      <c r="AD222" s="62"/>
      <c r="AE222" s="62"/>
      <c r="AF222" s="62"/>
      <c r="AG222" s="62"/>
      <c r="AH222" s="62"/>
      <c r="AI222" s="62"/>
      <c r="AJ222" s="62"/>
    </row>
    <row r="223" spans="4:36" s="3" customFormat="1" x14ac:dyDescent="0.25">
      <c r="D223" s="62"/>
      <c r="F223" s="7"/>
      <c r="G223" s="7"/>
      <c r="H223" s="7"/>
      <c r="I223" s="7"/>
      <c r="J223" s="7"/>
      <c r="K223" s="7"/>
      <c r="L223" s="7"/>
      <c r="M223" s="7"/>
      <c r="N223" s="7"/>
      <c r="O223" s="7"/>
      <c r="P223" s="7"/>
      <c r="Q223" s="7"/>
      <c r="R223" s="7"/>
      <c r="S223" s="7"/>
      <c r="T223" s="7"/>
      <c r="U223" s="62"/>
      <c r="V223" s="64"/>
      <c r="W223" s="64"/>
      <c r="X223" s="64"/>
      <c r="Y223" s="64"/>
      <c r="Z223" s="64"/>
      <c r="AA223" s="62"/>
      <c r="AB223" s="62"/>
      <c r="AC223" s="62"/>
      <c r="AD223" s="62"/>
      <c r="AE223" s="62"/>
      <c r="AF223" s="62"/>
      <c r="AG223" s="62"/>
      <c r="AH223" s="62"/>
      <c r="AI223" s="62"/>
      <c r="AJ223" s="62"/>
    </row>
    <row r="224" spans="4:36" s="3" customFormat="1" x14ac:dyDescent="0.25">
      <c r="D224" s="62"/>
      <c r="F224" s="7"/>
      <c r="G224" s="7"/>
      <c r="H224" s="7"/>
      <c r="I224" s="7"/>
      <c r="J224" s="7"/>
      <c r="K224" s="7"/>
      <c r="L224" s="7"/>
      <c r="M224" s="7"/>
      <c r="N224" s="7"/>
      <c r="O224" s="7"/>
      <c r="P224" s="7"/>
      <c r="Q224" s="7"/>
      <c r="R224" s="7"/>
      <c r="S224" s="7"/>
      <c r="T224" s="7"/>
      <c r="U224" s="62"/>
      <c r="V224" s="64"/>
      <c r="W224" s="64"/>
      <c r="X224" s="64"/>
      <c r="Y224" s="64"/>
      <c r="Z224" s="64"/>
      <c r="AA224" s="62"/>
      <c r="AB224" s="62"/>
      <c r="AC224" s="62"/>
      <c r="AD224" s="62"/>
      <c r="AE224" s="62"/>
      <c r="AF224" s="62"/>
      <c r="AG224" s="62"/>
      <c r="AH224" s="62"/>
      <c r="AI224" s="62"/>
      <c r="AJ224" s="62"/>
    </row>
    <row r="225" spans="4:36" s="3" customFormat="1" x14ac:dyDescent="0.25">
      <c r="D225" s="62"/>
      <c r="F225" s="7"/>
      <c r="G225" s="7"/>
      <c r="H225" s="7"/>
      <c r="I225" s="7"/>
      <c r="J225" s="7"/>
      <c r="K225" s="7"/>
      <c r="L225" s="7"/>
      <c r="M225" s="7"/>
      <c r="N225" s="7"/>
      <c r="O225" s="7"/>
      <c r="P225" s="7"/>
      <c r="Q225" s="7"/>
      <c r="R225" s="7"/>
      <c r="S225" s="7"/>
      <c r="T225" s="7"/>
      <c r="U225" s="62"/>
      <c r="V225" s="64"/>
      <c r="W225" s="64"/>
      <c r="X225" s="64"/>
      <c r="Y225" s="64"/>
      <c r="Z225" s="64"/>
      <c r="AA225" s="62"/>
      <c r="AB225" s="62"/>
      <c r="AC225" s="62"/>
      <c r="AD225" s="62"/>
      <c r="AE225" s="62"/>
      <c r="AF225" s="62"/>
      <c r="AG225" s="62"/>
      <c r="AH225" s="62"/>
      <c r="AI225" s="62"/>
      <c r="AJ225" s="62"/>
    </row>
    <row r="226" spans="4:36" s="3" customFormat="1" x14ac:dyDescent="0.25">
      <c r="D226" s="62"/>
      <c r="F226" s="7"/>
      <c r="G226" s="7"/>
      <c r="H226" s="7"/>
      <c r="I226" s="7"/>
      <c r="J226" s="7"/>
      <c r="K226" s="7"/>
      <c r="L226" s="7"/>
      <c r="M226" s="7"/>
      <c r="N226" s="7"/>
      <c r="O226" s="7"/>
      <c r="P226" s="7"/>
      <c r="Q226" s="7"/>
      <c r="R226" s="7"/>
      <c r="S226" s="7"/>
      <c r="T226" s="7"/>
      <c r="U226" s="62"/>
      <c r="V226" s="64"/>
      <c r="W226" s="64"/>
      <c r="X226" s="64"/>
      <c r="Y226" s="64"/>
      <c r="Z226" s="64"/>
      <c r="AA226" s="62"/>
      <c r="AB226" s="62"/>
      <c r="AC226" s="62"/>
      <c r="AD226" s="62"/>
      <c r="AE226" s="62"/>
      <c r="AF226" s="62"/>
      <c r="AG226" s="62"/>
      <c r="AH226" s="62"/>
      <c r="AI226" s="62"/>
      <c r="AJ226" s="62"/>
    </row>
    <row r="227" spans="4:36" s="3" customFormat="1" x14ac:dyDescent="0.25">
      <c r="D227" s="62"/>
      <c r="F227" s="7"/>
      <c r="G227" s="7"/>
      <c r="H227" s="7"/>
      <c r="I227" s="7"/>
      <c r="J227" s="7"/>
      <c r="K227" s="7"/>
      <c r="L227" s="7"/>
      <c r="M227" s="7"/>
      <c r="N227" s="7"/>
      <c r="O227" s="7"/>
      <c r="P227" s="7"/>
      <c r="Q227" s="7"/>
      <c r="R227" s="7"/>
      <c r="S227" s="7"/>
      <c r="T227" s="7"/>
      <c r="U227" s="62"/>
      <c r="V227" s="64"/>
      <c r="W227" s="64"/>
      <c r="X227" s="64"/>
      <c r="Y227" s="64"/>
      <c r="Z227" s="64"/>
      <c r="AA227" s="62"/>
      <c r="AB227" s="62"/>
      <c r="AC227" s="62"/>
      <c r="AD227" s="62"/>
      <c r="AE227" s="62"/>
      <c r="AF227" s="62"/>
      <c r="AG227" s="62"/>
      <c r="AH227" s="62"/>
      <c r="AI227" s="62"/>
      <c r="AJ227" s="62"/>
    </row>
    <row r="228" spans="4:36" s="3" customFormat="1" x14ac:dyDescent="0.25">
      <c r="D228" s="62"/>
      <c r="F228" s="7"/>
      <c r="G228" s="7"/>
      <c r="H228" s="7"/>
      <c r="I228" s="7"/>
      <c r="J228" s="7"/>
      <c r="K228" s="7"/>
      <c r="L228" s="7"/>
      <c r="M228" s="7"/>
      <c r="N228" s="7"/>
      <c r="O228" s="7"/>
      <c r="P228" s="7"/>
      <c r="Q228" s="7"/>
      <c r="R228" s="7"/>
      <c r="S228" s="7"/>
      <c r="T228" s="7"/>
      <c r="U228" s="62"/>
      <c r="V228" s="64"/>
      <c r="W228" s="64"/>
      <c r="X228" s="64"/>
      <c r="Y228" s="64"/>
      <c r="Z228" s="64"/>
      <c r="AA228" s="62"/>
      <c r="AB228" s="62"/>
      <c r="AC228" s="62"/>
      <c r="AD228" s="62"/>
      <c r="AE228" s="62"/>
      <c r="AF228" s="62"/>
      <c r="AG228" s="62"/>
      <c r="AH228" s="62"/>
      <c r="AI228" s="62"/>
      <c r="AJ228" s="62"/>
    </row>
    <row r="229" spans="4:36" s="3" customFormat="1" x14ac:dyDescent="0.25">
      <c r="D229" s="62"/>
      <c r="F229" s="7"/>
      <c r="G229" s="7"/>
      <c r="H229" s="7"/>
      <c r="I229" s="7"/>
      <c r="J229" s="7"/>
      <c r="K229" s="7"/>
      <c r="L229" s="7"/>
      <c r="M229" s="7"/>
      <c r="N229" s="7"/>
      <c r="O229" s="7"/>
      <c r="P229" s="7"/>
      <c r="Q229" s="7"/>
      <c r="R229" s="7"/>
      <c r="S229" s="7"/>
      <c r="T229" s="7"/>
      <c r="U229" s="62"/>
      <c r="V229" s="64"/>
      <c r="W229" s="64"/>
      <c r="X229" s="64"/>
      <c r="Y229" s="64"/>
      <c r="Z229" s="64"/>
      <c r="AA229" s="62"/>
      <c r="AB229" s="62"/>
      <c r="AC229" s="62"/>
      <c r="AD229" s="62"/>
      <c r="AE229" s="62"/>
      <c r="AF229" s="62"/>
      <c r="AG229" s="62"/>
      <c r="AH229" s="62"/>
      <c r="AI229" s="62"/>
      <c r="AJ229" s="62"/>
    </row>
    <row r="230" spans="4:36" s="3" customFormat="1" x14ac:dyDescent="0.25">
      <c r="D230" s="62"/>
      <c r="F230" s="7"/>
      <c r="G230" s="7"/>
      <c r="H230" s="7"/>
      <c r="I230" s="7"/>
      <c r="J230" s="7"/>
      <c r="K230" s="7"/>
      <c r="L230" s="7"/>
      <c r="M230" s="7"/>
      <c r="N230" s="7"/>
      <c r="O230" s="7"/>
      <c r="P230" s="7"/>
      <c r="Q230" s="7"/>
      <c r="R230" s="7"/>
      <c r="S230" s="7"/>
      <c r="T230" s="7"/>
      <c r="U230" s="62"/>
      <c r="V230" s="64"/>
      <c r="W230" s="64"/>
      <c r="X230" s="64"/>
      <c r="Y230" s="64"/>
      <c r="Z230" s="64"/>
      <c r="AA230" s="62"/>
      <c r="AB230" s="62"/>
      <c r="AC230" s="62"/>
      <c r="AD230" s="62"/>
      <c r="AE230" s="62"/>
      <c r="AF230" s="62"/>
      <c r="AG230" s="62"/>
      <c r="AH230" s="62"/>
      <c r="AI230" s="62"/>
      <c r="AJ230" s="62"/>
    </row>
    <row r="231" spans="4:36" s="3" customFormat="1" x14ac:dyDescent="0.25">
      <c r="D231" s="62"/>
      <c r="F231" s="7"/>
      <c r="G231" s="7"/>
      <c r="H231" s="7"/>
      <c r="I231" s="7"/>
      <c r="J231" s="7"/>
      <c r="K231" s="7"/>
      <c r="L231" s="7"/>
      <c r="M231" s="7"/>
      <c r="N231" s="7"/>
      <c r="O231" s="7"/>
      <c r="P231" s="7"/>
      <c r="Q231" s="7"/>
      <c r="R231" s="7"/>
      <c r="S231" s="7"/>
      <c r="T231" s="7"/>
      <c r="U231" s="62"/>
      <c r="V231" s="64"/>
      <c r="W231" s="64"/>
      <c r="X231" s="64"/>
      <c r="Y231" s="64"/>
      <c r="Z231" s="64"/>
      <c r="AA231" s="62"/>
      <c r="AB231" s="62"/>
      <c r="AC231" s="62"/>
      <c r="AD231" s="62"/>
      <c r="AE231" s="62"/>
      <c r="AF231" s="62"/>
      <c r="AG231" s="62"/>
      <c r="AH231" s="62"/>
      <c r="AI231" s="62"/>
      <c r="AJ231" s="62"/>
    </row>
    <row r="232" spans="4:36" s="3" customFormat="1" x14ac:dyDescent="0.25">
      <c r="D232" s="62"/>
      <c r="F232" s="7"/>
      <c r="G232" s="7"/>
      <c r="H232" s="7"/>
      <c r="I232" s="7"/>
      <c r="J232" s="7"/>
      <c r="K232" s="7"/>
      <c r="L232" s="7"/>
      <c r="M232" s="7"/>
      <c r="N232" s="7"/>
      <c r="O232" s="7"/>
      <c r="P232" s="7"/>
      <c r="Q232" s="7"/>
      <c r="R232" s="7"/>
      <c r="S232" s="7"/>
      <c r="T232" s="7"/>
      <c r="U232" s="62"/>
      <c r="V232" s="64"/>
      <c r="W232" s="64"/>
      <c r="X232" s="64"/>
      <c r="Y232" s="64"/>
      <c r="Z232" s="64"/>
      <c r="AA232" s="62"/>
      <c r="AB232" s="62"/>
      <c r="AC232" s="62"/>
      <c r="AD232" s="62"/>
      <c r="AE232" s="62"/>
      <c r="AF232" s="62"/>
      <c r="AG232" s="62"/>
      <c r="AH232" s="62"/>
      <c r="AI232" s="62"/>
      <c r="AJ232" s="62"/>
    </row>
    <row r="233" spans="4:36" s="3" customFormat="1" x14ac:dyDescent="0.25">
      <c r="D233" s="62"/>
      <c r="F233" s="7"/>
      <c r="G233" s="7"/>
      <c r="H233" s="7"/>
      <c r="I233" s="7"/>
      <c r="J233" s="7"/>
      <c r="K233" s="7"/>
      <c r="L233" s="7"/>
      <c r="M233" s="7"/>
      <c r="N233" s="7"/>
      <c r="O233" s="7"/>
      <c r="P233" s="7"/>
      <c r="Q233" s="7"/>
      <c r="R233" s="7"/>
      <c r="S233" s="7"/>
      <c r="T233" s="7"/>
      <c r="U233" s="62"/>
      <c r="V233" s="64"/>
      <c r="W233" s="64"/>
      <c r="X233" s="64"/>
      <c r="Y233" s="64"/>
      <c r="Z233" s="64"/>
      <c r="AA233" s="62"/>
      <c r="AB233" s="62"/>
      <c r="AC233" s="62"/>
      <c r="AD233" s="62"/>
      <c r="AE233" s="62"/>
      <c r="AF233" s="62"/>
      <c r="AG233" s="62"/>
      <c r="AH233" s="62"/>
      <c r="AI233" s="62"/>
      <c r="AJ233" s="62"/>
    </row>
    <row r="234" spans="4:36" s="3" customFormat="1" x14ac:dyDescent="0.25">
      <c r="D234" s="62"/>
      <c r="F234" s="7"/>
      <c r="G234" s="7"/>
      <c r="H234" s="7"/>
      <c r="I234" s="7"/>
      <c r="J234" s="7"/>
      <c r="K234" s="7"/>
      <c r="L234" s="7"/>
      <c r="M234" s="7"/>
      <c r="N234" s="7"/>
      <c r="O234" s="7"/>
      <c r="P234" s="7"/>
      <c r="Q234" s="7"/>
      <c r="R234" s="7"/>
      <c r="S234" s="7"/>
      <c r="T234" s="7"/>
      <c r="U234" s="62"/>
      <c r="V234" s="64"/>
      <c r="W234" s="64"/>
      <c r="X234" s="64"/>
      <c r="Y234" s="64"/>
      <c r="Z234" s="64"/>
      <c r="AA234" s="62"/>
      <c r="AB234" s="62"/>
      <c r="AC234" s="62"/>
      <c r="AD234" s="62"/>
      <c r="AE234" s="62"/>
      <c r="AF234" s="62"/>
      <c r="AG234" s="62"/>
      <c r="AH234" s="62"/>
      <c r="AI234" s="62"/>
      <c r="AJ234" s="62"/>
    </row>
    <row r="235" spans="4:36" s="3" customFormat="1" x14ac:dyDescent="0.25">
      <c r="D235" s="62"/>
      <c r="F235" s="7"/>
      <c r="G235" s="7"/>
      <c r="H235" s="7"/>
      <c r="I235" s="7"/>
      <c r="J235" s="7"/>
      <c r="K235" s="7"/>
      <c r="L235" s="7"/>
      <c r="M235" s="7"/>
      <c r="N235" s="7"/>
      <c r="O235" s="7"/>
      <c r="P235" s="7"/>
      <c r="Q235" s="7"/>
      <c r="R235" s="7"/>
      <c r="S235" s="7"/>
      <c r="T235" s="7"/>
      <c r="U235" s="62"/>
      <c r="V235" s="64"/>
      <c r="W235" s="64"/>
      <c r="X235" s="64"/>
      <c r="Y235" s="64"/>
      <c r="Z235" s="64"/>
      <c r="AA235" s="62"/>
      <c r="AB235" s="62"/>
      <c r="AC235" s="62"/>
      <c r="AD235" s="62"/>
      <c r="AE235" s="62"/>
      <c r="AF235" s="62"/>
      <c r="AG235" s="62"/>
      <c r="AH235" s="62"/>
      <c r="AI235" s="62"/>
      <c r="AJ235" s="62"/>
    </row>
    <row r="236" spans="4:36" s="3" customFormat="1" x14ac:dyDescent="0.25">
      <c r="D236" s="62"/>
      <c r="F236" s="7"/>
      <c r="G236" s="7"/>
      <c r="H236" s="7"/>
      <c r="I236" s="7"/>
      <c r="J236" s="7"/>
      <c r="K236" s="7"/>
      <c r="L236" s="7"/>
      <c r="M236" s="7"/>
      <c r="N236" s="7"/>
      <c r="O236" s="7"/>
      <c r="P236" s="7"/>
      <c r="Q236" s="7"/>
      <c r="R236" s="7"/>
      <c r="S236" s="7"/>
      <c r="T236" s="7"/>
      <c r="U236" s="62"/>
      <c r="V236" s="64"/>
      <c r="W236" s="64"/>
      <c r="X236" s="64"/>
      <c r="Y236" s="64"/>
      <c r="Z236" s="64"/>
      <c r="AA236" s="62"/>
      <c r="AB236" s="62"/>
      <c r="AC236" s="62"/>
      <c r="AD236" s="62"/>
      <c r="AE236" s="62"/>
      <c r="AF236" s="62"/>
      <c r="AG236" s="62"/>
      <c r="AH236" s="62"/>
      <c r="AI236" s="62"/>
      <c r="AJ236" s="62"/>
    </row>
    <row r="237" spans="4:36" s="3" customFormat="1" x14ac:dyDescent="0.25">
      <c r="D237" s="62"/>
      <c r="F237" s="7"/>
      <c r="G237" s="7"/>
      <c r="H237" s="7"/>
      <c r="I237" s="7"/>
      <c r="J237" s="7"/>
      <c r="K237" s="7"/>
      <c r="L237" s="7"/>
      <c r="M237" s="7"/>
      <c r="N237" s="7"/>
      <c r="O237" s="7"/>
      <c r="P237" s="7"/>
      <c r="Q237" s="7"/>
      <c r="R237" s="7"/>
      <c r="S237" s="7"/>
      <c r="T237" s="7"/>
      <c r="U237" s="62"/>
      <c r="V237" s="64"/>
      <c r="W237" s="64"/>
      <c r="X237" s="64"/>
      <c r="Y237" s="64"/>
      <c r="Z237" s="64"/>
      <c r="AA237" s="62"/>
      <c r="AB237" s="62"/>
      <c r="AC237" s="62"/>
      <c r="AD237" s="62"/>
      <c r="AE237" s="62"/>
      <c r="AF237" s="62"/>
      <c r="AG237" s="62"/>
      <c r="AH237" s="62"/>
      <c r="AI237" s="62"/>
      <c r="AJ237" s="62"/>
    </row>
    <row r="238" spans="4:36" s="3" customFormat="1" x14ac:dyDescent="0.25">
      <c r="D238" s="62"/>
      <c r="F238" s="7"/>
      <c r="G238" s="7"/>
      <c r="H238" s="7"/>
      <c r="I238" s="7"/>
      <c r="J238" s="7"/>
      <c r="K238" s="7"/>
      <c r="L238" s="7"/>
      <c r="M238" s="7"/>
      <c r="N238" s="7"/>
      <c r="O238" s="7"/>
      <c r="P238" s="7"/>
      <c r="Q238" s="7"/>
      <c r="R238" s="7"/>
      <c r="S238" s="7"/>
      <c r="T238" s="7"/>
      <c r="U238" s="62"/>
      <c r="V238" s="64"/>
      <c r="W238" s="64"/>
      <c r="X238" s="64"/>
      <c r="Y238" s="64"/>
      <c r="Z238" s="64"/>
      <c r="AA238" s="62"/>
      <c r="AB238" s="62"/>
      <c r="AC238" s="62"/>
      <c r="AD238" s="62"/>
      <c r="AE238" s="62"/>
      <c r="AF238" s="62"/>
      <c r="AG238" s="62"/>
      <c r="AH238" s="62"/>
      <c r="AI238" s="62"/>
      <c r="AJ238" s="62"/>
    </row>
    <row r="239" spans="4:36" s="3" customFormat="1" x14ac:dyDescent="0.25">
      <c r="D239" s="62"/>
      <c r="F239" s="7"/>
      <c r="G239" s="7"/>
      <c r="H239" s="7"/>
      <c r="I239" s="7"/>
      <c r="J239" s="7"/>
      <c r="K239" s="7"/>
      <c r="L239" s="7"/>
      <c r="M239" s="7"/>
      <c r="N239" s="7"/>
      <c r="O239" s="7"/>
      <c r="P239" s="7"/>
      <c r="Q239" s="7"/>
      <c r="R239" s="7"/>
      <c r="S239" s="7"/>
      <c r="T239" s="7"/>
      <c r="U239" s="62"/>
      <c r="V239" s="64"/>
      <c r="W239" s="64"/>
      <c r="X239" s="64"/>
      <c r="Y239" s="64"/>
      <c r="Z239" s="64"/>
      <c r="AA239" s="62"/>
      <c r="AB239" s="62"/>
      <c r="AC239" s="62"/>
      <c r="AD239" s="62"/>
      <c r="AE239" s="62"/>
      <c r="AF239" s="62"/>
      <c r="AG239" s="62"/>
      <c r="AH239" s="62"/>
      <c r="AI239" s="62"/>
      <c r="AJ239" s="62"/>
    </row>
    <row r="240" spans="4:36" s="3" customFormat="1" x14ac:dyDescent="0.25">
      <c r="D240" s="62"/>
      <c r="F240" s="7"/>
      <c r="G240" s="7"/>
      <c r="H240" s="7"/>
      <c r="I240" s="7"/>
      <c r="J240" s="7"/>
      <c r="K240" s="7"/>
      <c r="L240" s="7"/>
      <c r="M240" s="7"/>
      <c r="N240" s="7"/>
      <c r="O240" s="7"/>
      <c r="P240" s="7"/>
      <c r="Q240" s="7"/>
      <c r="R240" s="7"/>
      <c r="S240" s="7"/>
      <c r="T240" s="7"/>
      <c r="U240" s="62"/>
      <c r="V240" s="64"/>
      <c r="W240" s="64"/>
      <c r="X240" s="64"/>
      <c r="Y240" s="64"/>
      <c r="Z240" s="64"/>
      <c r="AA240" s="62"/>
      <c r="AB240" s="62"/>
      <c r="AC240" s="62"/>
      <c r="AD240" s="62"/>
      <c r="AE240" s="62"/>
      <c r="AF240" s="62"/>
      <c r="AG240" s="62"/>
      <c r="AH240" s="62"/>
      <c r="AI240" s="62"/>
      <c r="AJ240" s="62"/>
    </row>
    <row r="241" spans="4:36" s="3" customFormat="1" x14ac:dyDescent="0.25">
      <c r="D241" s="62"/>
      <c r="F241" s="7"/>
      <c r="G241" s="7"/>
      <c r="H241" s="7"/>
      <c r="I241" s="7"/>
      <c r="J241" s="7"/>
      <c r="K241" s="7"/>
      <c r="L241" s="7"/>
      <c r="M241" s="7"/>
      <c r="N241" s="7"/>
      <c r="O241" s="7"/>
      <c r="P241" s="7"/>
      <c r="Q241" s="7"/>
      <c r="R241" s="7"/>
      <c r="S241" s="7"/>
      <c r="T241" s="7"/>
      <c r="U241" s="62"/>
      <c r="V241" s="64"/>
      <c r="W241" s="64"/>
      <c r="X241" s="64"/>
      <c r="Y241" s="64"/>
      <c r="Z241" s="64"/>
      <c r="AA241" s="62"/>
      <c r="AB241" s="62"/>
      <c r="AC241" s="62"/>
      <c r="AD241" s="62"/>
      <c r="AE241" s="62"/>
      <c r="AF241" s="62"/>
      <c r="AG241" s="62"/>
      <c r="AH241" s="62"/>
      <c r="AI241" s="62"/>
      <c r="AJ241" s="62"/>
    </row>
    <row r="242" spans="4:36" s="3" customFormat="1" x14ac:dyDescent="0.25">
      <c r="D242" s="62"/>
      <c r="F242" s="7"/>
      <c r="G242" s="7"/>
      <c r="H242" s="7"/>
      <c r="I242" s="7"/>
      <c r="J242" s="7"/>
      <c r="K242" s="7"/>
      <c r="L242" s="7"/>
      <c r="M242" s="7"/>
      <c r="N242" s="7"/>
      <c r="O242" s="7"/>
      <c r="P242" s="7"/>
      <c r="Q242" s="7"/>
      <c r="R242" s="7"/>
      <c r="S242" s="7"/>
      <c r="T242" s="7"/>
      <c r="U242" s="62"/>
      <c r="V242" s="64"/>
      <c r="W242" s="64"/>
      <c r="X242" s="64"/>
      <c r="Y242" s="64"/>
      <c r="Z242" s="64"/>
      <c r="AA242" s="62"/>
      <c r="AB242" s="62"/>
      <c r="AC242" s="62"/>
      <c r="AD242" s="62"/>
      <c r="AE242" s="62"/>
      <c r="AF242" s="62"/>
      <c r="AG242" s="62"/>
      <c r="AH242" s="62"/>
      <c r="AI242" s="62"/>
      <c r="AJ242" s="62"/>
    </row>
    <row r="243" spans="4:36" s="3" customFormat="1" x14ac:dyDescent="0.25">
      <c r="D243" s="62"/>
      <c r="F243" s="7"/>
      <c r="G243" s="7"/>
      <c r="H243" s="7"/>
      <c r="I243" s="7"/>
      <c r="J243" s="7"/>
      <c r="K243" s="7"/>
      <c r="L243" s="7"/>
      <c r="M243" s="7"/>
      <c r="N243" s="7"/>
      <c r="O243" s="7"/>
      <c r="P243" s="7"/>
      <c r="Q243" s="7"/>
      <c r="R243" s="7"/>
      <c r="S243" s="7"/>
      <c r="T243" s="7"/>
      <c r="U243" s="62"/>
      <c r="V243" s="64"/>
      <c r="W243" s="64"/>
      <c r="X243" s="64"/>
      <c r="Y243" s="64"/>
      <c r="Z243" s="64"/>
      <c r="AA243" s="62"/>
      <c r="AB243" s="62"/>
      <c r="AC243" s="62"/>
      <c r="AD243" s="62"/>
      <c r="AE243" s="62"/>
      <c r="AF243" s="62"/>
      <c r="AG243" s="62"/>
      <c r="AH243" s="62"/>
      <c r="AI243" s="62"/>
      <c r="AJ243" s="62"/>
    </row>
    <row r="244" spans="4:36" s="3" customFormat="1" x14ac:dyDescent="0.25">
      <c r="D244" s="62"/>
      <c r="F244" s="7"/>
      <c r="G244" s="7"/>
      <c r="H244" s="7"/>
      <c r="I244" s="7"/>
      <c r="J244" s="7"/>
      <c r="K244" s="7"/>
      <c r="L244" s="7"/>
      <c r="M244" s="7"/>
      <c r="N244" s="7"/>
      <c r="O244" s="7"/>
      <c r="P244" s="7"/>
      <c r="Q244" s="7"/>
      <c r="R244" s="7"/>
      <c r="S244" s="7"/>
      <c r="T244" s="7"/>
      <c r="U244" s="62"/>
      <c r="V244" s="64"/>
      <c r="W244" s="64"/>
      <c r="X244" s="64"/>
      <c r="Y244" s="64"/>
      <c r="Z244" s="64"/>
      <c r="AA244" s="62"/>
      <c r="AB244" s="62"/>
      <c r="AC244" s="62"/>
      <c r="AD244" s="62"/>
      <c r="AE244" s="62"/>
      <c r="AF244" s="62"/>
      <c r="AG244" s="62"/>
      <c r="AH244" s="62"/>
      <c r="AI244" s="62"/>
      <c r="AJ244" s="62"/>
    </row>
    <row r="245" spans="4:36" s="3" customFormat="1" x14ac:dyDescent="0.25">
      <c r="D245" s="62"/>
      <c r="F245" s="7"/>
      <c r="G245" s="7"/>
      <c r="H245" s="7"/>
      <c r="I245" s="7"/>
      <c r="J245" s="7"/>
      <c r="K245" s="7"/>
      <c r="L245" s="7"/>
      <c r="M245" s="7"/>
      <c r="N245" s="7"/>
      <c r="O245" s="7"/>
      <c r="P245" s="7"/>
      <c r="Q245" s="7"/>
      <c r="R245" s="7"/>
      <c r="S245" s="7"/>
      <c r="T245" s="7"/>
      <c r="U245" s="62"/>
      <c r="V245" s="64"/>
      <c r="W245" s="64"/>
      <c r="X245" s="64"/>
      <c r="Y245" s="64"/>
      <c r="Z245" s="64"/>
      <c r="AA245" s="62"/>
      <c r="AB245" s="62"/>
      <c r="AC245" s="62"/>
      <c r="AD245" s="62"/>
      <c r="AE245" s="62"/>
      <c r="AF245" s="62"/>
      <c r="AG245" s="62"/>
      <c r="AH245" s="62"/>
      <c r="AI245" s="62"/>
      <c r="AJ245" s="62"/>
    </row>
    <row r="246" spans="4:36" s="3" customFormat="1" x14ac:dyDescent="0.25">
      <c r="D246" s="62"/>
      <c r="F246" s="7"/>
      <c r="G246" s="7"/>
      <c r="H246" s="7"/>
      <c r="I246" s="7"/>
      <c r="J246" s="7"/>
      <c r="K246" s="7"/>
      <c r="L246" s="7"/>
      <c r="M246" s="7"/>
      <c r="N246" s="7"/>
      <c r="O246" s="7"/>
      <c r="P246" s="7"/>
      <c r="Q246" s="7"/>
      <c r="R246" s="7"/>
      <c r="S246" s="7"/>
      <c r="T246" s="7"/>
      <c r="U246" s="62"/>
      <c r="V246" s="64"/>
      <c r="W246" s="64"/>
      <c r="X246" s="64"/>
      <c r="Y246" s="64"/>
      <c r="Z246" s="64"/>
      <c r="AA246" s="62"/>
      <c r="AB246" s="62"/>
      <c r="AC246" s="62"/>
      <c r="AD246" s="62"/>
      <c r="AE246" s="62"/>
      <c r="AF246" s="62"/>
      <c r="AG246" s="62"/>
      <c r="AH246" s="62"/>
      <c r="AI246" s="62"/>
      <c r="AJ246" s="62"/>
    </row>
    <row r="247" spans="4:36" s="3" customFormat="1" x14ac:dyDescent="0.25">
      <c r="D247" s="62"/>
      <c r="F247" s="7"/>
      <c r="G247" s="7"/>
      <c r="H247" s="7"/>
      <c r="I247" s="7"/>
      <c r="J247" s="7"/>
      <c r="K247" s="7"/>
      <c r="L247" s="7"/>
      <c r="M247" s="7"/>
      <c r="N247" s="7"/>
      <c r="O247" s="7"/>
      <c r="P247" s="7"/>
      <c r="Q247" s="7"/>
      <c r="R247" s="7"/>
      <c r="S247" s="7"/>
      <c r="T247" s="7"/>
      <c r="U247" s="62"/>
      <c r="V247" s="64"/>
      <c r="W247" s="64"/>
      <c r="X247" s="64"/>
      <c r="Y247" s="64"/>
      <c r="Z247" s="64"/>
      <c r="AA247" s="62"/>
      <c r="AB247" s="62"/>
      <c r="AC247" s="62"/>
      <c r="AD247" s="62"/>
      <c r="AE247" s="62"/>
      <c r="AF247" s="62"/>
      <c r="AG247" s="62"/>
      <c r="AH247" s="62"/>
      <c r="AI247" s="62"/>
      <c r="AJ247" s="62"/>
    </row>
    <row r="248" spans="4:36" s="3" customFormat="1" x14ac:dyDescent="0.25">
      <c r="D248" s="62"/>
      <c r="F248" s="7"/>
      <c r="G248" s="7"/>
      <c r="H248" s="7"/>
      <c r="I248" s="7"/>
      <c r="J248" s="7"/>
      <c r="K248" s="7"/>
      <c r="L248" s="7"/>
      <c r="M248" s="7"/>
      <c r="N248" s="7"/>
      <c r="O248" s="7"/>
      <c r="P248" s="7"/>
      <c r="Q248" s="7"/>
      <c r="R248" s="7"/>
      <c r="S248" s="7"/>
      <c r="T248" s="7"/>
      <c r="U248" s="62"/>
      <c r="V248" s="64"/>
      <c r="W248" s="64"/>
      <c r="X248" s="64"/>
      <c r="Y248" s="64"/>
      <c r="Z248" s="64"/>
      <c r="AA248" s="62"/>
      <c r="AB248" s="62"/>
      <c r="AC248" s="62"/>
      <c r="AD248" s="62"/>
      <c r="AE248" s="62"/>
      <c r="AF248" s="62"/>
      <c r="AG248" s="62"/>
      <c r="AH248" s="62"/>
      <c r="AI248" s="62"/>
      <c r="AJ248" s="62"/>
    </row>
    <row r="249" spans="4:36" s="3" customFormat="1" x14ac:dyDescent="0.25">
      <c r="D249" s="62"/>
      <c r="F249" s="7"/>
      <c r="G249" s="7"/>
      <c r="H249" s="7"/>
      <c r="I249" s="7"/>
      <c r="J249" s="7"/>
      <c r="K249" s="7"/>
      <c r="L249" s="7"/>
      <c r="M249" s="7"/>
      <c r="N249" s="7"/>
      <c r="O249" s="7"/>
      <c r="P249" s="7"/>
      <c r="Q249" s="7"/>
      <c r="R249" s="7"/>
      <c r="S249" s="7"/>
      <c r="T249" s="7"/>
      <c r="U249" s="62"/>
      <c r="V249" s="64"/>
      <c r="W249" s="64"/>
      <c r="X249" s="64"/>
      <c r="Y249" s="64"/>
      <c r="Z249" s="64"/>
      <c r="AA249" s="62"/>
      <c r="AB249" s="62"/>
      <c r="AC249" s="62"/>
      <c r="AD249" s="62"/>
      <c r="AE249" s="62"/>
      <c r="AF249" s="62"/>
      <c r="AG249" s="62"/>
      <c r="AH249" s="62"/>
      <c r="AI249" s="62"/>
      <c r="AJ249" s="62"/>
    </row>
    <row r="250" spans="4:36" s="3" customFormat="1" x14ac:dyDescent="0.25">
      <c r="D250" s="62"/>
      <c r="F250" s="7"/>
      <c r="G250" s="7"/>
      <c r="H250" s="7"/>
      <c r="I250" s="7"/>
      <c r="J250" s="7"/>
      <c r="K250" s="7"/>
      <c r="L250" s="7"/>
      <c r="M250" s="7"/>
      <c r="N250" s="7"/>
      <c r="O250" s="7"/>
      <c r="P250" s="7"/>
      <c r="Q250" s="7"/>
      <c r="R250" s="7"/>
      <c r="S250" s="7"/>
      <c r="T250" s="7"/>
      <c r="U250" s="62"/>
      <c r="V250" s="64"/>
      <c r="W250" s="64"/>
      <c r="X250" s="64"/>
      <c r="Y250" s="64"/>
      <c r="Z250" s="64"/>
      <c r="AA250" s="62"/>
      <c r="AB250" s="62"/>
      <c r="AC250" s="62"/>
      <c r="AD250" s="62"/>
      <c r="AE250" s="62"/>
      <c r="AF250" s="62"/>
      <c r="AG250" s="62"/>
      <c r="AH250" s="62"/>
      <c r="AI250" s="62"/>
      <c r="AJ250" s="62"/>
    </row>
    <row r="251" spans="4:36" s="3" customFormat="1" x14ac:dyDescent="0.25">
      <c r="D251" s="62"/>
      <c r="F251" s="7"/>
      <c r="G251" s="7"/>
      <c r="H251" s="7"/>
      <c r="I251" s="7"/>
      <c r="J251" s="7"/>
      <c r="K251" s="7"/>
      <c r="L251" s="7"/>
      <c r="M251" s="7"/>
      <c r="N251" s="7"/>
      <c r="O251" s="7"/>
      <c r="P251" s="7"/>
      <c r="Q251" s="7"/>
      <c r="R251" s="7"/>
      <c r="S251" s="7"/>
      <c r="T251" s="7"/>
      <c r="U251" s="62"/>
      <c r="V251" s="64"/>
      <c r="W251" s="64"/>
      <c r="X251" s="64"/>
      <c r="Y251" s="64"/>
      <c r="Z251" s="64"/>
      <c r="AA251" s="62"/>
      <c r="AB251" s="62"/>
      <c r="AC251" s="62"/>
      <c r="AD251" s="62"/>
      <c r="AE251" s="62"/>
      <c r="AF251" s="62"/>
      <c r="AG251" s="62"/>
      <c r="AH251" s="62"/>
      <c r="AI251" s="62"/>
      <c r="AJ251" s="62"/>
    </row>
    <row r="252" spans="4:36" s="3" customFormat="1" x14ac:dyDescent="0.25">
      <c r="D252" s="62"/>
      <c r="F252" s="7"/>
      <c r="G252" s="7"/>
      <c r="H252" s="7"/>
      <c r="I252" s="7"/>
      <c r="J252" s="7"/>
      <c r="K252" s="7"/>
      <c r="L252" s="7"/>
      <c r="M252" s="7"/>
      <c r="N252" s="7"/>
      <c r="O252" s="7"/>
      <c r="P252" s="7"/>
      <c r="Q252" s="7"/>
      <c r="R252" s="7"/>
      <c r="S252" s="7"/>
      <c r="T252" s="7"/>
      <c r="U252" s="62"/>
      <c r="V252" s="64"/>
      <c r="W252" s="64"/>
      <c r="X252" s="64"/>
      <c r="Y252" s="64"/>
      <c r="Z252" s="64"/>
      <c r="AA252" s="62"/>
      <c r="AB252" s="62"/>
      <c r="AC252" s="62"/>
      <c r="AD252" s="62"/>
      <c r="AE252" s="62"/>
      <c r="AF252" s="62"/>
      <c r="AG252" s="62"/>
      <c r="AH252" s="62"/>
      <c r="AI252" s="62"/>
      <c r="AJ252" s="62"/>
    </row>
    <row r="253" spans="4:36" s="3" customFormat="1" x14ac:dyDescent="0.25">
      <c r="D253" s="62"/>
      <c r="F253" s="7"/>
      <c r="G253" s="7"/>
      <c r="H253" s="7"/>
      <c r="I253" s="7"/>
      <c r="J253" s="7"/>
      <c r="K253" s="7"/>
      <c r="L253" s="7"/>
      <c r="M253" s="7"/>
      <c r="N253" s="7"/>
      <c r="O253" s="7"/>
      <c r="P253" s="7"/>
      <c r="Q253" s="7"/>
      <c r="R253" s="7"/>
      <c r="S253" s="7"/>
      <c r="T253" s="7"/>
      <c r="U253" s="62"/>
      <c r="V253" s="64"/>
      <c r="W253" s="64"/>
      <c r="X253" s="64"/>
      <c r="Y253" s="64"/>
      <c r="Z253" s="64"/>
      <c r="AA253" s="62"/>
      <c r="AB253" s="62"/>
      <c r="AC253" s="62"/>
      <c r="AD253" s="62"/>
      <c r="AE253" s="62"/>
      <c r="AF253" s="62"/>
      <c r="AG253" s="62"/>
      <c r="AH253" s="62"/>
      <c r="AI253" s="62"/>
      <c r="AJ253" s="62"/>
    </row>
    <row r="254" spans="4:36" s="3" customFormat="1" x14ac:dyDescent="0.25">
      <c r="D254" s="62"/>
      <c r="F254" s="7"/>
      <c r="G254" s="7"/>
      <c r="H254" s="7"/>
      <c r="I254" s="7"/>
      <c r="J254" s="7"/>
      <c r="K254" s="7"/>
      <c r="L254" s="7"/>
      <c r="M254" s="7"/>
      <c r="N254" s="7"/>
      <c r="O254" s="7"/>
      <c r="P254" s="7"/>
      <c r="Q254" s="7"/>
      <c r="R254" s="7"/>
      <c r="S254" s="7"/>
      <c r="T254" s="7"/>
      <c r="U254" s="62"/>
      <c r="V254" s="64"/>
      <c r="W254" s="64"/>
      <c r="X254" s="64"/>
      <c r="Y254" s="64"/>
      <c r="Z254" s="64"/>
      <c r="AA254" s="62"/>
      <c r="AB254" s="62"/>
      <c r="AC254" s="62"/>
      <c r="AD254" s="62"/>
      <c r="AE254" s="62"/>
      <c r="AF254" s="62"/>
      <c r="AG254" s="62"/>
      <c r="AH254" s="62"/>
      <c r="AI254" s="62"/>
      <c r="AJ254" s="62"/>
    </row>
    <row r="255" spans="4:36" s="3" customFormat="1" x14ac:dyDescent="0.25">
      <c r="D255" s="62"/>
      <c r="F255" s="7"/>
      <c r="G255" s="7"/>
      <c r="H255" s="7"/>
      <c r="I255" s="7"/>
      <c r="J255" s="7"/>
      <c r="K255" s="7"/>
      <c r="L255" s="7"/>
      <c r="M255" s="7"/>
      <c r="N255" s="7"/>
      <c r="O255" s="7"/>
      <c r="P255" s="7"/>
      <c r="Q255" s="7"/>
      <c r="R255" s="7"/>
      <c r="S255" s="7"/>
      <c r="T255" s="7"/>
      <c r="U255" s="62"/>
      <c r="V255" s="64"/>
      <c r="W255" s="64"/>
      <c r="X255" s="64"/>
      <c r="Y255" s="64"/>
      <c r="Z255" s="64"/>
      <c r="AA255" s="62"/>
      <c r="AB255" s="62"/>
      <c r="AC255" s="62"/>
      <c r="AD255" s="62"/>
      <c r="AE255" s="62"/>
      <c r="AF255" s="62"/>
      <c r="AG255" s="62"/>
      <c r="AH255" s="62"/>
      <c r="AI255" s="62"/>
      <c r="AJ255" s="62"/>
    </row>
    <row r="256" spans="4:36" s="3" customFormat="1" x14ac:dyDescent="0.25">
      <c r="D256" s="62"/>
      <c r="F256" s="7"/>
      <c r="G256" s="7"/>
      <c r="H256" s="7"/>
      <c r="I256" s="7"/>
      <c r="J256" s="7"/>
      <c r="K256" s="7"/>
      <c r="L256" s="7"/>
      <c r="M256" s="7"/>
      <c r="N256" s="7"/>
      <c r="O256" s="7"/>
      <c r="P256" s="7"/>
      <c r="Q256" s="7"/>
      <c r="R256" s="7"/>
      <c r="S256" s="7"/>
      <c r="T256" s="7"/>
      <c r="U256" s="62"/>
      <c r="V256" s="64"/>
      <c r="W256" s="64"/>
      <c r="X256" s="64"/>
      <c r="Y256" s="64"/>
      <c r="Z256" s="64"/>
      <c r="AA256" s="62"/>
      <c r="AB256" s="62"/>
      <c r="AC256" s="62"/>
      <c r="AD256" s="62"/>
      <c r="AE256" s="62"/>
      <c r="AF256" s="62"/>
      <c r="AG256" s="62"/>
      <c r="AH256" s="62"/>
      <c r="AI256" s="62"/>
      <c r="AJ256" s="62"/>
    </row>
    <row r="257" spans="4:36" s="3" customFormat="1" x14ac:dyDescent="0.25">
      <c r="D257" s="62"/>
      <c r="F257" s="7"/>
      <c r="G257" s="7"/>
      <c r="H257" s="7"/>
      <c r="I257" s="7"/>
      <c r="J257" s="7"/>
      <c r="K257" s="7"/>
      <c r="L257" s="7"/>
      <c r="M257" s="7"/>
      <c r="N257" s="7"/>
      <c r="O257" s="7"/>
      <c r="P257" s="7"/>
      <c r="Q257" s="7"/>
      <c r="R257" s="7"/>
      <c r="S257" s="7"/>
      <c r="T257" s="7"/>
      <c r="U257" s="62"/>
      <c r="V257" s="64"/>
      <c r="W257" s="64"/>
      <c r="X257" s="64"/>
      <c r="Y257" s="64"/>
      <c r="Z257" s="64"/>
      <c r="AA257" s="62"/>
      <c r="AB257" s="62"/>
      <c r="AC257" s="62"/>
      <c r="AD257" s="62"/>
      <c r="AE257" s="62"/>
      <c r="AF257" s="62"/>
      <c r="AG257" s="62"/>
      <c r="AH257" s="62"/>
      <c r="AI257" s="62"/>
      <c r="AJ257" s="62"/>
    </row>
    <row r="258" spans="4:36" s="3" customFormat="1" x14ac:dyDescent="0.25">
      <c r="D258" s="62"/>
      <c r="F258" s="7"/>
      <c r="G258" s="7"/>
      <c r="H258" s="7"/>
      <c r="I258" s="7"/>
      <c r="J258" s="7"/>
      <c r="K258" s="7"/>
      <c r="L258" s="7"/>
      <c r="M258" s="7"/>
      <c r="N258" s="7"/>
      <c r="O258" s="7"/>
      <c r="P258" s="7"/>
      <c r="Q258" s="7"/>
      <c r="R258" s="7"/>
      <c r="S258" s="7"/>
      <c r="T258" s="7"/>
      <c r="U258" s="62"/>
      <c r="V258" s="64"/>
      <c r="W258" s="64"/>
      <c r="X258" s="64"/>
      <c r="Y258" s="64"/>
      <c r="Z258" s="64"/>
      <c r="AA258" s="62"/>
      <c r="AB258" s="62"/>
      <c r="AC258" s="62"/>
      <c r="AD258" s="62"/>
      <c r="AE258" s="62"/>
      <c r="AF258" s="62"/>
      <c r="AG258" s="62"/>
      <c r="AH258" s="62"/>
      <c r="AI258" s="62"/>
      <c r="AJ258" s="62"/>
    </row>
    <row r="259" spans="4:36" s="3" customFormat="1" x14ac:dyDescent="0.25">
      <c r="D259" s="62"/>
      <c r="F259" s="7"/>
      <c r="G259" s="7"/>
      <c r="H259" s="7"/>
      <c r="I259" s="7"/>
      <c r="J259" s="7"/>
      <c r="K259" s="7"/>
      <c r="L259" s="7"/>
      <c r="M259" s="7"/>
      <c r="N259" s="7"/>
      <c r="O259" s="7"/>
      <c r="P259" s="7"/>
      <c r="Q259" s="7"/>
      <c r="R259" s="7"/>
      <c r="S259" s="7"/>
      <c r="T259" s="7"/>
      <c r="U259" s="62"/>
      <c r="V259" s="64"/>
      <c r="W259" s="64"/>
      <c r="X259" s="64"/>
      <c r="Y259" s="64"/>
      <c r="Z259" s="64"/>
      <c r="AA259" s="62"/>
      <c r="AB259" s="62"/>
      <c r="AC259" s="62"/>
      <c r="AD259" s="62"/>
      <c r="AE259" s="62"/>
      <c r="AF259" s="62"/>
      <c r="AG259" s="62"/>
      <c r="AH259" s="62"/>
      <c r="AI259" s="62"/>
      <c r="AJ259" s="62"/>
    </row>
    <row r="260" spans="4:36" s="3" customFormat="1" x14ac:dyDescent="0.25">
      <c r="D260" s="62"/>
      <c r="F260" s="7"/>
      <c r="G260" s="7"/>
      <c r="H260" s="7"/>
      <c r="I260" s="7"/>
      <c r="J260" s="7"/>
      <c r="K260" s="7"/>
      <c r="L260" s="7"/>
      <c r="M260" s="7"/>
      <c r="N260" s="7"/>
      <c r="O260" s="7"/>
      <c r="P260" s="7"/>
      <c r="Q260" s="7"/>
      <c r="R260" s="7"/>
      <c r="S260" s="7"/>
      <c r="T260" s="7"/>
      <c r="U260" s="62"/>
      <c r="V260" s="64"/>
      <c r="W260" s="64"/>
      <c r="X260" s="64"/>
      <c r="Y260" s="64"/>
      <c r="Z260" s="64"/>
      <c r="AA260" s="62"/>
      <c r="AB260" s="62"/>
      <c r="AC260" s="62"/>
      <c r="AD260" s="62"/>
      <c r="AE260" s="62"/>
      <c r="AF260" s="62"/>
      <c r="AG260" s="62"/>
      <c r="AH260" s="62"/>
      <c r="AI260" s="62"/>
      <c r="AJ260" s="62"/>
    </row>
    <row r="261" spans="4:36" s="3" customFormat="1" x14ac:dyDescent="0.25">
      <c r="D261" s="62"/>
      <c r="F261" s="7"/>
      <c r="G261" s="7"/>
      <c r="H261" s="7"/>
      <c r="I261" s="7"/>
      <c r="J261" s="7"/>
      <c r="K261" s="7"/>
      <c r="L261" s="7"/>
      <c r="M261" s="7"/>
      <c r="N261" s="7"/>
      <c r="O261" s="7"/>
      <c r="P261" s="7"/>
      <c r="Q261" s="7"/>
      <c r="R261" s="7"/>
      <c r="S261" s="7"/>
      <c r="T261" s="7"/>
      <c r="U261" s="62"/>
      <c r="V261" s="64"/>
      <c r="W261" s="64"/>
      <c r="X261" s="64"/>
      <c r="Y261" s="64"/>
      <c r="Z261" s="64"/>
      <c r="AA261" s="62"/>
      <c r="AB261" s="62"/>
      <c r="AC261" s="62"/>
      <c r="AD261" s="62"/>
      <c r="AE261" s="62"/>
      <c r="AF261" s="62"/>
      <c r="AG261" s="62"/>
      <c r="AH261" s="62"/>
      <c r="AI261" s="62"/>
      <c r="AJ261" s="62"/>
    </row>
    <row r="262" spans="4:36" s="3" customFormat="1" x14ac:dyDescent="0.25">
      <c r="D262" s="62"/>
      <c r="F262" s="7"/>
      <c r="G262" s="7"/>
      <c r="H262" s="7"/>
      <c r="I262" s="7"/>
      <c r="J262" s="7"/>
      <c r="K262" s="7"/>
      <c r="L262" s="7"/>
      <c r="M262" s="7"/>
      <c r="N262" s="7"/>
      <c r="O262" s="7"/>
      <c r="P262" s="7"/>
      <c r="Q262" s="7"/>
      <c r="R262" s="7"/>
      <c r="S262" s="7"/>
      <c r="T262" s="7"/>
      <c r="U262" s="62"/>
      <c r="V262" s="64"/>
      <c r="W262" s="64"/>
      <c r="X262" s="64"/>
      <c r="Y262" s="64"/>
      <c r="Z262" s="64"/>
      <c r="AA262" s="62"/>
      <c r="AB262" s="62"/>
      <c r="AC262" s="62"/>
      <c r="AD262" s="62"/>
      <c r="AE262" s="62"/>
      <c r="AF262" s="62"/>
      <c r="AG262" s="62"/>
      <c r="AH262" s="62"/>
      <c r="AI262" s="62"/>
      <c r="AJ262" s="62"/>
    </row>
    <row r="263" spans="4:36" s="3" customFormat="1" x14ac:dyDescent="0.25">
      <c r="D263" s="62"/>
      <c r="F263" s="7"/>
      <c r="G263" s="7"/>
      <c r="H263" s="7"/>
      <c r="I263" s="7"/>
      <c r="J263" s="7"/>
      <c r="K263" s="7"/>
      <c r="L263" s="7"/>
      <c r="M263" s="7"/>
      <c r="N263" s="7"/>
      <c r="O263" s="7"/>
      <c r="P263" s="7"/>
      <c r="Q263" s="7"/>
      <c r="R263" s="7"/>
      <c r="S263" s="7"/>
      <c r="T263" s="7"/>
      <c r="U263" s="62"/>
      <c r="V263" s="64"/>
      <c r="W263" s="64"/>
      <c r="X263" s="64"/>
      <c r="Y263" s="64"/>
      <c r="Z263" s="64"/>
      <c r="AA263" s="62"/>
      <c r="AB263" s="62"/>
      <c r="AC263" s="62"/>
      <c r="AD263" s="62"/>
      <c r="AE263" s="62"/>
      <c r="AF263" s="62"/>
      <c r="AG263" s="62"/>
      <c r="AH263" s="62"/>
      <c r="AI263" s="62"/>
      <c r="AJ263" s="62"/>
    </row>
    <row r="264" spans="4:36" s="3" customFormat="1" x14ac:dyDescent="0.25">
      <c r="D264" s="62"/>
      <c r="F264" s="7"/>
      <c r="G264" s="7"/>
      <c r="H264" s="7"/>
      <c r="I264" s="7"/>
      <c r="J264" s="7"/>
      <c r="K264" s="7"/>
      <c r="L264" s="7"/>
      <c r="M264" s="7"/>
      <c r="N264" s="7"/>
      <c r="O264" s="7"/>
      <c r="P264" s="7"/>
      <c r="Q264" s="7"/>
      <c r="R264" s="7"/>
      <c r="S264" s="7"/>
      <c r="T264" s="7"/>
      <c r="U264" s="62"/>
      <c r="V264" s="64"/>
      <c r="W264" s="64"/>
      <c r="X264" s="64"/>
      <c r="Y264" s="64"/>
      <c r="Z264" s="64"/>
      <c r="AA264" s="62"/>
      <c r="AB264" s="62"/>
      <c r="AC264" s="62"/>
      <c r="AD264" s="62"/>
      <c r="AE264" s="62"/>
      <c r="AF264" s="62"/>
      <c r="AG264" s="62"/>
      <c r="AH264" s="62"/>
      <c r="AI264" s="62"/>
      <c r="AJ264" s="62"/>
    </row>
    <row r="265" spans="4:36" s="3" customFormat="1" x14ac:dyDescent="0.25">
      <c r="D265" s="62"/>
      <c r="F265" s="7"/>
      <c r="G265" s="7"/>
      <c r="H265" s="7"/>
      <c r="I265" s="7"/>
      <c r="J265" s="7"/>
      <c r="K265" s="7"/>
      <c r="L265" s="7"/>
      <c r="M265" s="7"/>
      <c r="N265" s="7"/>
      <c r="O265" s="7"/>
      <c r="P265" s="7"/>
      <c r="Q265" s="7"/>
      <c r="R265" s="7"/>
      <c r="S265" s="7"/>
      <c r="T265" s="7"/>
      <c r="U265" s="62"/>
      <c r="V265" s="64"/>
      <c r="W265" s="64"/>
      <c r="X265" s="64"/>
      <c r="Y265" s="64"/>
      <c r="Z265" s="64"/>
      <c r="AA265" s="62"/>
      <c r="AB265" s="62"/>
      <c r="AC265" s="62"/>
      <c r="AD265" s="62"/>
      <c r="AE265" s="62"/>
      <c r="AF265" s="62"/>
      <c r="AG265" s="62"/>
      <c r="AH265" s="62"/>
      <c r="AI265" s="62"/>
      <c r="AJ265" s="62"/>
    </row>
  </sheetData>
  <mergeCells count="3">
    <mergeCell ref="V3:Z3"/>
    <mergeCell ref="AA3:AE3"/>
    <mergeCell ref="AF3:AJ3"/>
  </mergeCells>
  <conditionalFormatting sqref="D5:AJ33">
    <cfRule type="containsBlanks" dxfId="4" priority="2">
      <formula>LEN(TRIM(D5))=0</formula>
    </cfRule>
  </conditionalFormatting>
  <pageMargins left="0.45" right="0.2" top="0.5" bottom="0.25" header="0.3" footer="0.3"/>
  <pageSetup scale="9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59999389629810485"/>
  </sheetPr>
  <dimension ref="A1:M43"/>
  <sheetViews>
    <sheetView zoomScaleNormal="100" workbookViewId="0">
      <pane xSplit="3" ySplit="4" topLeftCell="D5" activePane="bottomRight" state="frozen"/>
      <selection pane="topRight" activeCell="D1" sqref="D1"/>
      <selection pane="bottomLeft" activeCell="A5" sqref="A5"/>
      <selection pane="bottomRight"/>
    </sheetView>
  </sheetViews>
  <sheetFormatPr defaultColWidth="8.5546875" defaultRowHeight="13.8" x14ac:dyDescent="0.25"/>
  <cols>
    <col min="1" max="1" width="53.5546875" style="3" customWidth="1"/>
    <col min="2" max="2" width="17.77734375" style="52" bestFit="1" customWidth="1"/>
    <col min="3" max="3" width="20.21875" style="52" bestFit="1" customWidth="1"/>
    <col min="4" max="13" width="18.21875" style="7" bestFit="1" customWidth="1"/>
    <col min="14" max="14" width="19.5546875" style="3" customWidth="1"/>
    <col min="15" max="15" width="36.5546875" style="3" customWidth="1"/>
    <col min="16" max="16" width="23.5546875" style="3" customWidth="1"/>
    <col min="17" max="17" width="30.5546875" style="3" customWidth="1"/>
    <col min="18" max="16384" width="8.5546875" style="3"/>
  </cols>
  <sheetData>
    <row r="1" spans="1:13" x14ac:dyDescent="0.25">
      <c r="A1" s="15" t="s">
        <v>125</v>
      </c>
      <c r="D1" s="346"/>
      <c r="E1" s="346"/>
      <c r="F1" s="346"/>
    </row>
    <row r="2" spans="1:13" s="144" customFormat="1" ht="14.4" thickBot="1" x14ac:dyDescent="0.3">
      <c r="A2" s="142" t="s">
        <v>141</v>
      </c>
      <c r="B2" s="143"/>
      <c r="C2" s="143"/>
      <c r="D2" s="347"/>
      <c r="E2" s="347"/>
      <c r="F2" s="347"/>
      <c r="G2" s="347"/>
      <c r="H2" s="347"/>
      <c r="I2" s="347"/>
      <c r="J2" s="347"/>
      <c r="K2" s="347"/>
      <c r="L2" s="347"/>
      <c r="M2" s="347"/>
    </row>
    <row r="3" spans="1:13" s="15" customFormat="1" ht="14.4" thickBot="1" x14ac:dyDescent="0.3">
      <c r="A3" s="142"/>
      <c r="B3" s="156"/>
      <c r="C3" s="142"/>
      <c r="D3" s="388" t="s">
        <v>142</v>
      </c>
      <c r="E3" s="388"/>
      <c r="F3" s="388"/>
      <c r="G3" s="388"/>
      <c r="H3" s="388"/>
      <c r="I3" s="385" t="s">
        <v>143</v>
      </c>
      <c r="J3" s="385"/>
      <c r="K3" s="385"/>
      <c r="L3" s="385"/>
      <c r="M3" s="385"/>
    </row>
    <row r="4" spans="1:13" s="15" customFormat="1" ht="14.4" thickBot="1" x14ac:dyDescent="0.3">
      <c r="A4" s="15" t="s">
        <v>108</v>
      </c>
      <c r="B4" s="6" t="s">
        <v>127</v>
      </c>
      <c r="C4" s="244" t="s">
        <v>128</v>
      </c>
      <c r="D4" s="165" t="s">
        <v>2631</v>
      </c>
      <c r="E4" s="165" t="s">
        <v>2737</v>
      </c>
      <c r="F4" s="165" t="s">
        <v>2738</v>
      </c>
      <c r="G4" s="165" t="s">
        <v>2736</v>
      </c>
      <c r="H4" s="165" t="s">
        <v>2735</v>
      </c>
      <c r="I4" s="165" t="s">
        <v>2631</v>
      </c>
      <c r="J4" s="165" t="s">
        <v>2737</v>
      </c>
      <c r="K4" s="165" t="s">
        <v>2738</v>
      </c>
      <c r="L4" s="165" t="s">
        <v>2736</v>
      </c>
      <c r="M4" s="165" t="s">
        <v>2735</v>
      </c>
    </row>
    <row r="5" spans="1:13" s="15" customFormat="1" x14ac:dyDescent="0.25">
      <c r="A5" s="59" t="s">
        <v>1694</v>
      </c>
      <c r="B5" s="59">
        <v>454</v>
      </c>
      <c r="C5" s="59" t="s">
        <v>1565</v>
      </c>
      <c r="D5" s="302">
        <v>31103346</v>
      </c>
      <c r="E5" s="302">
        <v>34818612</v>
      </c>
      <c r="F5" s="302">
        <v>30726456</v>
      </c>
      <c r="G5" s="320">
        <v>29073094</v>
      </c>
      <c r="H5" s="302">
        <v>31186923</v>
      </c>
      <c r="I5" s="302">
        <v>8910478</v>
      </c>
      <c r="J5" s="302">
        <v>8017352</v>
      </c>
      <c r="K5" s="302">
        <v>6373227</v>
      </c>
      <c r="L5" s="320">
        <v>6286244</v>
      </c>
      <c r="M5" s="302">
        <v>5132495</v>
      </c>
    </row>
    <row r="6" spans="1:13" s="15" customFormat="1" x14ac:dyDescent="0.25">
      <c r="A6" s="59" t="s">
        <v>1696</v>
      </c>
      <c r="B6" s="59">
        <v>442</v>
      </c>
      <c r="C6" s="59" t="s">
        <v>1697</v>
      </c>
      <c r="D6" s="302">
        <v>34691081</v>
      </c>
      <c r="E6" s="302">
        <v>34896961</v>
      </c>
      <c r="F6" s="302">
        <v>38635034</v>
      </c>
      <c r="G6" s="320">
        <v>38109687</v>
      </c>
      <c r="H6" s="302">
        <v>46759467</v>
      </c>
      <c r="I6" s="302">
        <v>6490188</v>
      </c>
      <c r="J6" s="302">
        <v>6986627</v>
      </c>
      <c r="K6" s="302">
        <v>5726364</v>
      </c>
      <c r="L6" s="320">
        <v>7620400</v>
      </c>
      <c r="M6" s="302">
        <v>6447298</v>
      </c>
    </row>
    <row r="7" spans="1:13" s="15" customFormat="1" x14ac:dyDescent="0.25">
      <c r="A7" s="59" t="s">
        <v>1699</v>
      </c>
      <c r="B7" s="59">
        <v>436</v>
      </c>
      <c r="C7" s="59" t="s">
        <v>1697</v>
      </c>
      <c r="D7" s="302">
        <v>27799292</v>
      </c>
      <c r="E7" s="302">
        <v>29249652</v>
      </c>
      <c r="F7" s="302">
        <v>31316935</v>
      </c>
      <c r="G7" s="320">
        <v>23657509</v>
      </c>
      <c r="H7" s="302">
        <v>33271013</v>
      </c>
      <c r="I7" s="302">
        <v>5996824</v>
      </c>
      <c r="J7" s="302">
        <v>6792393</v>
      </c>
      <c r="K7" s="302">
        <v>7193646</v>
      </c>
      <c r="L7" s="320">
        <v>8263965</v>
      </c>
      <c r="M7" s="302">
        <v>8384422</v>
      </c>
    </row>
    <row r="8" spans="1:13" x14ac:dyDescent="0.25">
      <c r="A8" s="59" t="s">
        <v>1701</v>
      </c>
      <c r="B8" s="59">
        <v>438</v>
      </c>
      <c r="C8" s="59" t="s">
        <v>1697</v>
      </c>
      <c r="D8" s="130">
        <v>17735273</v>
      </c>
      <c r="E8" s="130">
        <v>17265910</v>
      </c>
      <c r="F8" s="130">
        <v>20080563</v>
      </c>
      <c r="G8" s="130">
        <v>17700579</v>
      </c>
      <c r="H8" s="302">
        <v>21366922</v>
      </c>
      <c r="I8" s="130">
        <v>5422705</v>
      </c>
      <c r="J8" s="130">
        <v>6085889</v>
      </c>
      <c r="K8" s="130">
        <v>7395400</v>
      </c>
      <c r="L8" s="130">
        <v>11561467</v>
      </c>
      <c r="M8" s="130">
        <v>11592401</v>
      </c>
    </row>
    <row r="9" spans="1:13" x14ac:dyDescent="0.25">
      <c r="A9" s="59" t="s">
        <v>1703</v>
      </c>
      <c r="B9" s="59">
        <v>443</v>
      </c>
      <c r="C9" s="59" t="s">
        <v>1697</v>
      </c>
      <c r="D9" s="130">
        <v>26790348</v>
      </c>
      <c r="E9" s="130">
        <v>30573873</v>
      </c>
      <c r="F9" s="130">
        <v>32656348</v>
      </c>
      <c r="G9" s="130">
        <v>32248876</v>
      </c>
      <c r="H9" s="302">
        <v>31351411</v>
      </c>
      <c r="I9" s="130">
        <v>2809754</v>
      </c>
      <c r="J9" s="130">
        <v>3418477</v>
      </c>
      <c r="K9" s="130">
        <v>4027258</v>
      </c>
      <c r="L9" s="130">
        <v>5620561</v>
      </c>
      <c r="M9" s="130">
        <v>5652490</v>
      </c>
    </row>
    <row r="10" spans="1:13" x14ac:dyDescent="0.25">
      <c r="A10" s="59" t="s">
        <v>1707</v>
      </c>
      <c r="B10" s="59">
        <v>452</v>
      </c>
      <c r="C10" s="59" t="s">
        <v>1708</v>
      </c>
      <c r="D10" s="130">
        <v>57695222</v>
      </c>
      <c r="E10" s="130">
        <v>60603945</v>
      </c>
      <c r="F10" s="130">
        <v>57935081</v>
      </c>
      <c r="G10" s="130">
        <v>60506899</v>
      </c>
      <c r="H10" s="302">
        <v>67711136</v>
      </c>
      <c r="I10" s="130">
        <v>4987406</v>
      </c>
      <c r="J10" s="130">
        <v>4858297</v>
      </c>
      <c r="K10" s="130">
        <v>3332063</v>
      </c>
      <c r="L10" s="130">
        <v>3590027</v>
      </c>
      <c r="M10" s="130">
        <v>2842115</v>
      </c>
    </row>
    <row r="11" spans="1:13" x14ac:dyDescent="0.25">
      <c r="A11" s="59" t="s">
        <v>1711</v>
      </c>
      <c r="B11" s="59">
        <v>451</v>
      </c>
      <c r="C11" s="59" t="s">
        <v>1708</v>
      </c>
      <c r="D11" s="130">
        <v>61914907</v>
      </c>
      <c r="E11" s="130">
        <v>64849523</v>
      </c>
      <c r="F11" s="130">
        <v>61754021</v>
      </c>
      <c r="G11" s="130">
        <v>68253789</v>
      </c>
      <c r="H11" s="302">
        <v>70935340</v>
      </c>
      <c r="I11" s="130">
        <v>2205009</v>
      </c>
      <c r="J11" s="130">
        <v>1781591</v>
      </c>
      <c r="K11" s="130">
        <v>376577</v>
      </c>
      <c r="L11" s="130">
        <v>408</v>
      </c>
      <c r="M11" s="130">
        <v>0</v>
      </c>
    </row>
    <row r="12" spans="1:13" x14ac:dyDescent="0.25">
      <c r="A12" s="59" t="s">
        <v>1713</v>
      </c>
      <c r="B12" s="59">
        <v>453</v>
      </c>
      <c r="C12" s="59" t="s">
        <v>1708</v>
      </c>
      <c r="D12" s="130">
        <v>25882942</v>
      </c>
      <c r="E12" s="130">
        <v>28335960</v>
      </c>
      <c r="F12" s="130">
        <v>28626535</v>
      </c>
      <c r="G12" s="130">
        <v>31619846</v>
      </c>
      <c r="H12" s="130">
        <v>31587709</v>
      </c>
      <c r="I12" s="130">
        <v>739932</v>
      </c>
      <c r="J12" s="130">
        <v>802132</v>
      </c>
      <c r="K12" s="130">
        <v>183405</v>
      </c>
      <c r="L12" s="130">
        <v>0</v>
      </c>
      <c r="M12" s="130">
        <v>0</v>
      </c>
    </row>
    <row r="13" spans="1:13" x14ac:dyDescent="0.25">
      <c r="A13" s="59" t="s">
        <v>1715</v>
      </c>
      <c r="B13" s="59">
        <v>447</v>
      </c>
      <c r="C13" s="59" t="s">
        <v>1708</v>
      </c>
      <c r="D13" s="130">
        <v>44153931</v>
      </c>
      <c r="E13" s="130">
        <v>48018257</v>
      </c>
      <c r="F13" s="130">
        <v>43272934</v>
      </c>
      <c r="G13" s="130">
        <v>39612897</v>
      </c>
      <c r="H13" s="130">
        <v>39947349</v>
      </c>
      <c r="I13" s="130">
        <v>705061</v>
      </c>
      <c r="J13" s="130">
        <v>755768</v>
      </c>
      <c r="K13" s="130">
        <v>304995</v>
      </c>
      <c r="L13" s="130">
        <v>0</v>
      </c>
      <c r="M13" s="130">
        <v>0</v>
      </c>
    </row>
    <row r="14" spans="1:13" x14ac:dyDescent="0.25">
      <c r="A14" s="59" t="s">
        <v>1716</v>
      </c>
      <c r="B14" s="59">
        <v>407</v>
      </c>
      <c r="C14" s="59" t="s">
        <v>1565</v>
      </c>
      <c r="D14" s="130">
        <v>35649029</v>
      </c>
      <c r="E14" s="130">
        <v>36465991</v>
      </c>
      <c r="F14" s="130">
        <v>36366525</v>
      </c>
      <c r="G14" s="130">
        <v>38693698</v>
      </c>
      <c r="H14" s="130">
        <v>43987041</v>
      </c>
      <c r="I14" s="130">
        <v>15837800</v>
      </c>
      <c r="J14" s="130">
        <v>19295050</v>
      </c>
      <c r="K14" s="130">
        <v>15960393</v>
      </c>
      <c r="L14" s="130">
        <v>17127570</v>
      </c>
      <c r="M14" s="130">
        <v>17360413</v>
      </c>
    </row>
    <row r="15" spans="1:13" x14ac:dyDescent="0.25">
      <c r="A15" s="59" t="s">
        <v>1717</v>
      </c>
      <c r="B15" s="59">
        <v>10665</v>
      </c>
      <c r="C15" s="59" t="s">
        <v>1697</v>
      </c>
      <c r="D15" s="130">
        <v>18801782</v>
      </c>
      <c r="E15" s="130">
        <v>16709792</v>
      </c>
      <c r="F15" s="130">
        <v>20014079</v>
      </c>
      <c r="G15" s="130">
        <v>21369117</v>
      </c>
      <c r="H15" s="130">
        <v>21938311</v>
      </c>
      <c r="I15" s="130">
        <v>1022770</v>
      </c>
      <c r="J15" s="130">
        <v>0</v>
      </c>
      <c r="K15" s="130">
        <v>0</v>
      </c>
      <c r="L15" s="130">
        <v>0</v>
      </c>
      <c r="M15" s="130">
        <v>0</v>
      </c>
    </row>
    <row r="16" spans="1:13" x14ac:dyDescent="0.25">
      <c r="A16" s="59" t="s">
        <v>1721</v>
      </c>
      <c r="B16" s="59">
        <v>416</v>
      </c>
      <c r="C16" s="59" t="s">
        <v>1565</v>
      </c>
      <c r="D16" s="130">
        <v>114965407</v>
      </c>
      <c r="E16" s="130">
        <v>119540141</v>
      </c>
      <c r="F16" s="130">
        <v>114833807</v>
      </c>
      <c r="G16" s="130">
        <v>114708520</v>
      </c>
      <c r="H16" s="130">
        <v>124763768</v>
      </c>
      <c r="I16" s="130">
        <v>3791343</v>
      </c>
      <c r="J16" s="130">
        <v>3872697</v>
      </c>
      <c r="K16" s="130">
        <v>3006725</v>
      </c>
      <c r="L16" s="130">
        <v>2980211</v>
      </c>
      <c r="M16" s="130">
        <v>3584177</v>
      </c>
    </row>
    <row r="17" spans="1:13" x14ac:dyDescent="0.25">
      <c r="A17" s="59" t="s">
        <v>1723</v>
      </c>
      <c r="B17" s="59">
        <v>16580</v>
      </c>
      <c r="C17" s="59" t="s">
        <v>1697</v>
      </c>
      <c r="D17" s="130" t="s">
        <v>687</v>
      </c>
      <c r="E17" s="130" t="s">
        <v>687</v>
      </c>
      <c r="F17" s="130">
        <v>26952411</v>
      </c>
      <c r="G17" s="130">
        <v>23945792</v>
      </c>
      <c r="H17" s="130">
        <v>26637298</v>
      </c>
      <c r="I17" s="130" t="s">
        <v>687</v>
      </c>
      <c r="J17" s="130" t="s">
        <v>687</v>
      </c>
      <c r="K17" s="130">
        <v>1062846</v>
      </c>
      <c r="L17" s="130">
        <v>1685306</v>
      </c>
      <c r="M17" s="130">
        <v>1436862</v>
      </c>
    </row>
    <row r="18" spans="1:13" x14ac:dyDescent="0.25">
      <c r="A18" s="59" t="s">
        <v>1728</v>
      </c>
      <c r="B18" s="59">
        <v>445</v>
      </c>
      <c r="C18" s="59" t="s">
        <v>1697</v>
      </c>
      <c r="D18" s="130">
        <v>89277998</v>
      </c>
      <c r="E18" s="130">
        <v>91656917</v>
      </c>
      <c r="F18" s="130">
        <v>88771005</v>
      </c>
      <c r="G18" s="130">
        <v>103350776</v>
      </c>
      <c r="H18" s="130">
        <v>119519867</v>
      </c>
      <c r="I18" s="130">
        <v>44161836</v>
      </c>
      <c r="J18" s="130">
        <v>47060145</v>
      </c>
      <c r="K18" s="130">
        <v>44916599</v>
      </c>
      <c r="L18" s="130">
        <v>50342359</v>
      </c>
      <c r="M18" s="130">
        <v>53996200</v>
      </c>
    </row>
    <row r="19" spans="1:13" x14ac:dyDescent="0.25">
      <c r="A19" s="59" t="s">
        <v>1730</v>
      </c>
      <c r="B19" s="59">
        <v>20195</v>
      </c>
      <c r="C19" s="59" t="s">
        <v>1697</v>
      </c>
      <c r="D19" s="130" t="s">
        <v>687</v>
      </c>
      <c r="E19" s="130" t="s">
        <v>687</v>
      </c>
      <c r="F19" s="130" t="s">
        <v>687</v>
      </c>
      <c r="G19" s="130" t="s">
        <v>687</v>
      </c>
      <c r="H19" s="130">
        <v>15541434</v>
      </c>
      <c r="I19" s="130" t="s">
        <v>687</v>
      </c>
      <c r="J19" s="130" t="s">
        <v>687</v>
      </c>
      <c r="K19" s="130" t="s">
        <v>687</v>
      </c>
      <c r="L19" s="130" t="s">
        <v>687</v>
      </c>
      <c r="M19" s="130">
        <v>2719480</v>
      </c>
    </row>
    <row r="20" spans="1:13" x14ac:dyDescent="0.25">
      <c r="A20" s="59" t="s">
        <v>1734</v>
      </c>
      <c r="B20" s="59">
        <v>410</v>
      </c>
      <c r="C20" s="59" t="s">
        <v>1735</v>
      </c>
      <c r="D20" s="130">
        <v>46474167</v>
      </c>
      <c r="E20" s="130">
        <v>47613048</v>
      </c>
      <c r="F20" s="130">
        <v>54847461</v>
      </c>
      <c r="G20" s="130">
        <v>44263149</v>
      </c>
      <c r="H20" s="130">
        <v>34910536</v>
      </c>
      <c r="I20" s="130">
        <v>634378</v>
      </c>
      <c r="J20" s="130">
        <v>1188319</v>
      </c>
      <c r="K20" s="130">
        <v>691538</v>
      </c>
      <c r="L20" s="130">
        <v>1827529</v>
      </c>
      <c r="M20" s="130">
        <v>1902585</v>
      </c>
    </row>
    <row r="21" spans="1:13" x14ac:dyDescent="0.25">
      <c r="A21" s="59" t="s">
        <v>1738</v>
      </c>
      <c r="B21" s="59">
        <v>414</v>
      </c>
      <c r="C21" s="59" t="s">
        <v>1735</v>
      </c>
      <c r="D21" s="130">
        <v>26188450</v>
      </c>
      <c r="E21" s="130">
        <v>19635885</v>
      </c>
      <c r="F21" s="130">
        <v>20232049</v>
      </c>
      <c r="G21" s="130">
        <v>22268451</v>
      </c>
      <c r="H21" s="130">
        <v>18502160</v>
      </c>
      <c r="I21" s="130">
        <v>0</v>
      </c>
      <c r="J21" s="130">
        <v>0</v>
      </c>
      <c r="K21" s="130">
        <v>0</v>
      </c>
      <c r="L21" s="130">
        <v>0</v>
      </c>
      <c r="M21" s="130">
        <v>0</v>
      </c>
    </row>
    <row r="22" spans="1:13" x14ac:dyDescent="0.25">
      <c r="A22" s="59" t="s">
        <v>1745</v>
      </c>
      <c r="B22" s="59">
        <v>13125</v>
      </c>
      <c r="C22" s="59" t="s">
        <v>1697</v>
      </c>
      <c r="D22" s="130">
        <v>33543933</v>
      </c>
      <c r="E22" s="130">
        <v>39213177</v>
      </c>
      <c r="F22" s="130">
        <v>43929065</v>
      </c>
      <c r="G22" s="130">
        <v>45416728</v>
      </c>
      <c r="H22" s="130">
        <v>50109458</v>
      </c>
      <c r="I22" s="130">
        <v>0</v>
      </c>
      <c r="J22" s="130">
        <v>0</v>
      </c>
      <c r="K22" s="130">
        <v>0</v>
      </c>
      <c r="L22" s="130">
        <v>0</v>
      </c>
      <c r="M22" s="130">
        <v>0</v>
      </c>
    </row>
    <row r="23" spans="1:13" x14ac:dyDescent="0.25">
      <c r="A23" s="59" t="s">
        <v>1748</v>
      </c>
      <c r="B23" s="59">
        <v>405</v>
      </c>
      <c r="C23" s="59" t="s">
        <v>1735</v>
      </c>
      <c r="D23" s="130">
        <v>68658838</v>
      </c>
      <c r="E23" s="130">
        <v>66742188</v>
      </c>
      <c r="F23" s="130">
        <v>63514376</v>
      </c>
      <c r="G23" s="130">
        <v>68732749</v>
      </c>
      <c r="H23" s="130">
        <v>69877138</v>
      </c>
      <c r="I23" s="130">
        <v>0</v>
      </c>
      <c r="J23" s="130">
        <v>0</v>
      </c>
      <c r="K23" s="130">
        <v>0</v>
      </c>
      <c r="L23" s="130">
        <v>0</v>
      </c>
      <c r="M23" s="130">
        <v>0</v>
      </c>
    </row>
    <row r="24" spans="1:13" x14ac:dyDescent="0.25">
      <c r="A24" s="59" t="s">
        <v>1749</v>
      </c>
      <c r="B24" s="59">
        <v>450</v>
      </c>
      <c r="C24" s="59" t="s">
        <v>1708</v>
      </c>
      <c r="D24" s="130">
        <v>82964255</v>
      </c>
      <c r="E24" s="130">
        <v>85633219</v>
      </c>
      <c r="F24" s="130">
        <v>87428877</v>
      </c>
      <c r="G24" s="130">
        <v>89067028</v>
      </c>
      <c r="H24" s="130">
        <v>87393773</v>
      </c>
      <c r="I24" s="130">
        <v>47580745</v>
      </c>
      <c r="J24" s="130">
        <v>48948483</v>
      </c>
      <c r="K24" s="130">
        <v>43706137</v>
      </c>
      <c r="L24" s="130">
        <v>57757972</v>
      </c>
      <c r="M24" s="130">
        <v>57495227</v>
      </c>
    </row>
    <row r="25" spans="1:13" x14ac:dyDescent="0.25">
      <c r="A25" s="59" t="s">
        <v>1751</v>
      </c>
      <c r="B25" s="59">
        <v>1471</v>
      </c>
      <c r="C25" s="59" t="s">
        <v>1708</v>
      </c>
      <c r="D25" s="130">
        <v>25544056</v>
      </c>
      <c r="E25" s="130">
        <v>28040459</v>
      </c>
      <c r="F25" s="130">
        <v>28874026</v>
      </c>
      <c r="G25" s="130">
        <v>30360783</v>
      </c>
      <c r="H25" s="130">
        <v>28111614</v>
      </c>
      <c r="I25" s="130">
        <v>14803944</v>
      </c>
      <c r="J25" s="130">
        <v>16508541</v>
      </c>
      <c r="K25" s="130">
        <v>13006974</v>
      </c>
      <c r="L25" s="130">
        <v>16957217</v>
      </c>
      <c r="M25" s="130">
        <v>16192386</v>
      </c>
    </row>
    <row r="26" spans="1:13" x14ac:dyDescent="0.25">
      <c r="A26" s="59" t="s">
        <v>1754</v>
      </c>
      <c r="B26" s="59">
        <v>13237</v>
      </c>
      <c r="C26" s="59" t="s">
        <v>1697</v>
      </c>
      <c r="D26" s="130">
        <v>21427713</v>
      </c>
      <c r="E26" s="130">
        <v>31550389</v>
      </c>
      <c r="F26" s="130">
        <v>30287269</v>
      </c>
      <c r="G26" s="130">
        <v>28922223</v>
      </c>
      <c r="H26" s="130">
        <v>35125775</v>
      </c>
      <c r="I26" s="130">
        <v>0</v>
      </c>
      <c r="J26" s="130">
        <v>0</v>
      </c>
      <c r="K26" s="130">
        <v>0</v>
      </c>
      <c r="L26" s="130">
        <v>0</v>
      </c>
      <c r="M26" s="130">
        <v>0</v>
      </c>
    </row>
    <row r="27" spans="1:13" x14ac:dyDescent="0.25">
      <c r="A27" s="59" t="s">
        <v>1759</v>
      </c>
      <c r="B27" s="59">
        <v>6749</v>
      </c>
      <c r="C27" s="59" t="s">
        <v>1708</v>
      </c>
      <c r="D27" s="130">
        <v>25558455</v>
      </c>
      <c r="E27" s="130">
        <v>27999200</v>
      </c>
      <c r="F27" s="130">
        <v>27560904</v>
      </c>
      <c r="G27" s="130">
        <v>27903292</v>
      </c>
      <c r="H27" s="130">
        <v>0</v>
      </c>
      <c r="I27" s="130">
        <v>170364</v>
      </c>
      <c r="J27" s="130">
        <v>136155</v>
      </c>
      <c r="K27" s="130">
        <v>22706</v>
      </c>
      <c r="L27" s="130">
        <v>0</v>
      </c>
      <c r="M27" s="130">
        <v>0</v>
      </c>
    </row>
    <row r="28" spans="1:13" x14ac:dyDescent="0.25">
      <c r="A28" s="59" t="s">
        <v>1761</v>
      </c>
      <c r="B28" s="59">
        <v>408</v>
      </c>
      <c r="C28" s="59" t="s">
        <v>1735</v>
      </c>
      <c r="D28" s="130">
        <v>26968599</v>
      </c>
      <c r="E28" s="130">
        <v>25970025</v>
      </c>
      <c r="F28" s="130">
        <v>25115994</v>
      </c>
      <c r="G28" s="130">
        <v>23235584</v>
      </c>
      <c r="H28" s="130">
        <v>25453252</v>
      </c>
      <c r="I28" s="130">
        <v>0</v>
      </c>
      <c r="J28" s="130">
        <v>0</v>
      </c>
      <c r="K28" s="130">
        <v>0</v>
      </c>
      <c r="L28" s="130">
        <v>0</v>
      </c>
      <c r="M28" s="130">
        <v>0</v>
      </c>
    </row>
    <row r="29" spans="1:13" x14ac:dyDescent="0.25">
      <c r="A29" s="59" t="s">
        <v>1762</v>
      </c>
      <c r="B29" s="59">
        <v>8880</v>
      </c>
      <c r="C29" s="59" t="s">
        <v>1697</v>
      </c>
      <c r="D29" s="130">
        <v>14637880</v>
      </c>
      <c r="E29" s="130">
        <v>14892978</v>
      </c>
      <c r="F29" s="130">
        <v>15559013</v>
      </c>
      <c r="G29" s="130">
        <v>18536023</v>
      </c>
      <c r="H29" s="130">
        <v>21372166</v>
      </c>
      <c r="I29" s="130">
        <v>0</v>
      </c>
      <c r="J29" s="130">
        <v>0</v>
      </c>
      <c r="K29" s="130">
        <v>0</v>
      </c>
      <c r="L29" s="130">
        <v>0</v>
      </c>
      <c r="M29" s="130">
        <v>0</v>
      </c>
    </row>
    <row r="30" spans="1:13" x14ac:dyDescent="0.25">
      <c r="A30" s="59" t="s">
        <v>1765</v>
      </c>
      <c r="B30" s="59">
        <v>14491</v>
      </c>
      <c r="C30" s="59" t="s">
        <v>1697</v>
      </c>
      <c r="D30" s="130">
        <v>6864910</v>
      </c>
      <c r="E30" s="130">
        <v>13540124</v>
      </c>
      <c r="F30" s="130">
        <v>17590757</v>
      </c>
      <c r="G30" s="130">
        <v>11204867</v>
      </c>
      <c r="H30" s="130">
        <v>16000742</v>
      </c>
      <c r="I30" s="130">
        <v>453244</v>
      </c>
      <c r="J30" s="130">
        <v>788262</v>
      </c>
      <c r="K30" s="130">
        <v>416054</v>
      </c>
      <c r="L30" s="130">
        <v>405466</v>
      </c>
      <c r="M30" s="130">
        <v>2083214</v>
      </c>
    </row>
    <row r="31" spans="1:13" x14ac:dyDescent="0.25">
      <c r="A31" s="59" t="s">
        <v>1770</v>
      </c>
      <c r="B31" s="59">
        <v>437</v>
      </c>
      <c r="C31" s="59" t="s">
        <v>1697</v>
      </c>
      <c r="D31" s="130">
        <v>26975265</v>
      </c>
      <c r="E31" s="130">
        <v>28322941</v>
      </c>
      <c r="F31" s="130">
        <v>32868081</v>
      </c>
      <c r="G31" s="130">
        <v>28869325</v>
      </c>
      <c r="H31" s="130">
        <v>31147021</v>
      </c>
      <c r="I31" s="130">
        <v>1872209</v>
      </c>
      <c r="J31" s="130">
        <v>2088172</v>
      </c>
      <c r="K31" s="130">
        <v>2385414</v>
      </c>
      <c r="L31" s="130">
        <v>3998624</v>
      </c>
      <c r="M31" s="130">
        <v>2868598</v>
      </c>
    </row>
    <row r="32" spans="1:13" x14ac:dyDescent="0.25">
      <c r="A32" s="59" t="s">
        <v>1772</v>
      </c>
      <c r="B32" s="59">
        <v>449</v>
      </c>
      <c r="C32" s="59" t="s">
        <v>1708</v>
      </c>
      <c r="D32" s="130">
        <v>23912139</v>
      </c>
      <c r="E32" s="130">
        <v>23210123</v>
      </c>
      <c r="F32" s="130">
        <v>24505775</v>
      </c>
      <c r="G32" s="130">
        <v>25264128</v>
      </c>
      <c r="H32" s="130">
        <v>24116652</v>
      </c>
      <c r="I32" s="130">
        <v>5272207</v>
      </c>
      <c r="J32" s="130">
        <v>4757714</v>
      </c>
      <c r="K32" s="130">
        <v>3218142</v>
      </c>
      <c r="L32" s="130">
        <v>3926951</v>
      </c>
      <c r="M32" s="130">
        <v>3757597</v>
      </c>
    </row>
    <row r="33" spans="1:13" x14ac:dyDescent="0.25">
      <c r="A33" s="59" t="s">
        <v>1775</v>
      </c>
      <c r="B33" s="59">
        <v>4062</v>
      </c>
      <c r="C33" s="59" t="s">
        <v>1708</v>
      </c>
      <c r="D33" s="130">
        <v>23625189</v>
      </c>
      <c r="E33" s="130">
        <v>24580055</v>
      </c>
      <c r="F33" s="130">
        <v>24551241</v>
      </c>
      <c r="G33" s="130">
        <v>27248450</v>
      </c>
      <c r="H33" s="130">
        <v>25205879</v>
      </c>
      <c r="I33" s="130">
        <v>1349263</v>
      </c>
      <c r="J33" s="130">
        <v>1158381</v>
      </c>
      <c r="K33" s="130">
        <v>696022</v>
      </c>
      <c r="L33" s="130">
        <v>910133</v>
      </c>
      <c r="M33" s="130">
        <v>1001266</v>
      </c>
    </row>
    <row r="34" spans="1:13" x14ac:dyDescent="0.25">
      <c r="A34" s="59"/>
      <c r="B34" s="59"/>
      <c r="C34" s="59"/>
      <c r="D34" s="130"/>
      <c r="E34" s="130"/>
      <c r="F34" s="130"/>
      <c r="G34" s="130"/>
      <c r="H34" s="130"/>
      <c r="I34" s="130"/>
      <c r="J34" s="130"/>
      <c r="K34" s="130"/>
      <c r="L34" s="130"/>
      <c r="M34" s="130"/>
    </row>
    <row r="35" spans="1:13" x14ac:dyDescent="0.25">
      <c r="A35" s="59"/>
      <c r="B35" s="59"/>
      <c r="C35" s="59"/>
      <c r="D35" s="130"/>
      <c r="E35" s="130"/>
      <c r="F35" s="130"/>
      <c r="G35" s="130"/>
      <c r="H35" s="130"/>
      <c r="I35" s="130"/>
      <c r="J35" s="130"/>
      <c r="K35" s="130"/>
      <c r="L35" s="130"/>
      <c r="M35" s="130"/>
    </row>
    <row r="36" spans="1:13" x14ac:dyDescent="0.25">
      <c r="A36" s="59"/>
      <c r="B36" s="59"/>
      <c r="C36" s="59"/>
      <c r="D36" s="130"/>
      <c r="E36" s="130"/>
      <c r="F36" s="130"/>
      <c r="G36" s="130"/>
      <c r="H36" s="130"/>
      <c r="I36" s="130"/>
      <c r="J36" s="130"/>
      <c r="K36" s="130"/>
      <c r="L36" s="130"/>
      <c r="M36" s="130"/>
    </row>
    <row r="37" spans="1:13" x14ac:dyDescent="0.25">
      <c r="A37" s="59"/>
      <c r="B37" s="59"/>
      <c r="C37" s="59"/>
      <c r="D37" s="130"/>
      <c r="E37" s="130"/>
      <c r="F37" s="130"/>
      <c r="G37" s="130"/>
      <c r="H37" s="130"/>
      <c r="I37" s="130"/>
      <c r="J37" s="130"/>
      <c r="K37" s="130"/>
      <c r="L37" s="130"/>
      <c r="M37" s="130"/>
    </row>
    <row r="38" spans="1:13" x14ac:dyDescent="0.25">
      <c r="A38" s="59"/>
      <c r="B38" s="59"/>
      <c r="C38" s="59"/>
      <c r="D38" s="130"/>
      <c r="E38" s="130"/>
      <c r="F38" s="130"/>
      <c r="G38" s="130"/>
      <c r="H38" s="130"/>
      <c r="I38" s="130"/>
      <c r="J38" s="130"/>
      <c r="K38" s="130"/>
      <c r="L38" s="130"/>
      <c r="M38" s="130"/>
    </row>
    <row r="39" spans="1:13" x14ac:dyDescent="0.25">
      <c r="A39" s="59"/>
      <c r="B39" s="59"/>
      <c r="C39" s="59"/>
      <c r="D39" s="130"/>
      <c r="E39" s="130"/>
      <c r="F39" s="130"/>
      <c r="G39" s="130"/>
      <c r="H39" s="130"/>
      <c r="I39" s="130"/>
      <c r="J39" s="130"/>
      <c r="K39" s="130"/>
      <c r="L39" s="130"/>
      <c r="M39" s="130"/>
    </row>
    <row r="40" spans="1:13" x14ac:dyDescent="0.25">
      <c r="A40" s="59"/>
      <c r="B40" s="59"/>
      <c r="C40" s="59"/>
      <c r="D40" s="130"/>
      <c r="E40" s="130"/>
      <c r="F40" s="130"/>
      <c r="G40" s="130"/>
      <c r="H40" s="130"/>
      <c r="I40" s="130"/>
      <c r="J40" s="130"/>
      <c r="K40" s="130"/>
      <c r="L40" s="130"/>
      <c r="M40" s="130"/>
    </row>
    <row r="41" spans="1:13" x14ac:dyDescent="0.25">
      <c r="A41" s="59"/>
      <c r="B41" s="59"/>
      <c r="C41" s="59"/>
      <c r="D41" s="130"/>
      <c r="E41" s="130"/>
      <c r="F41" s="130"/>
      <c r="G41" s="130"/>
      <c r="H41" s="130"/>
      <c r="I41" s="130"/>
      <c r="J41" s="130"/>
      <c r="K41" s="130"/>
      <c r="L41" s="130"/>
      <c r="M41" s="130"/>
    </row>
    <row r="42" spans="1:13" x14ac:dyDescent="0.25">
      <c r="A42" s="59"/>
      <c r="B42" s="59"/>
      <c r="C42" s="59"/>
      <c r="D42" s="130"/>
      <c r="E42" s="130"/>
      <c r="F42" s="130"/>
      <c r="G42" s="130"/>
      <c r="H42" s="130"/>
      <c r="I42" s="130"/>
      <c r="J42" s="130"/>
      <c r="K42" s="130"/>
      <c r="L42" s="130"/>
      <c r="M42" s="130"/>
    </row>
    <row r="43" spans="1:13" x14ac:dyDescent="0.25">
      <c r="A43" s="59"/>
      <c r="D43" s="130"/>
      <c r="E43" s="130"/>
      <c r="F43" s="130"/>
      <c r="G43" s="130"/>
    </row>
  </sheetData>
  <mergeCells count="2">
    <mergeCell ref="D3:H3"/>
    <mergeCell ref="I3:M3"/>
  </mergeCells>
  <conditionalFormatting sqref="D3:M33">
    <cfRule type="containsBlanks" dxfId="3" priority="1">
      <formula>LEN(TRIM(D3))=0</formula>
    </cfRule>
  </conditionalFormatting>
  <pageMargins left="0.2" right="0.2" top="0.25" bottom="0.1" header="0.3" footer="0.3"/>
  <pageSetup scale="8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59999389629810485"/>
  </sheetPr>
  <dimension ref="A1:AD156"/>
  <sheetViews>
    <sheetView zoomScaleNormal="100" workbookViewId="0">
      <pane xSplit="3" ySplit="4" topLeftCell="D5" activePane="bottomRight" state="frozen"/>
      <selection pane="topRight" activeCell="D1" sqref="D1"/>
      <selection pane="bottomLeft" activeCell="A8" sqref="A8"/>
      <selection pane="bottomRight"/>
    </sheetView>
  </sheetViews>
  <sheetFormatPr defaultColWidth="9.44140625" defaultRowHeight="13.8" x14ac:dyDescent="0.25"/>
  <cols>
    <col min="1" max="1" width="53.5546875" style="3" customWidth="1"/>
    <col min="2" max="2" width="15.77734375" style="3" customWidth="1"/>
    <col min="3" max="3" width="20.21875" style="3" bestFit="1" customWidth="1"/>
    <col min="4" max="7" width="14.5546875" style="7" customWidth="1"/>
    <col min="8" max="8" width="10.5546875" style="56" bestFit="1" customWidth="1"/>
    <col min="9" max="23" width="15.5546875" style="56" customWidth="1"/>
    <col min="24" max="30" width="9.44140625" style="56"/>
    <col min="31" max="16384" width="9.44140625" style="3"/>
  </cols>
  <sheetData>
    <row r="1" spans="1:30" x14ac:dyDescent="0.25">
      <c r="A1" s="15" t="s">
        <v>125</v>
      </c>
      <c r="B1" s="4"/>
    </row>
    <row r="2" spans="1:30" ht="14.4" thickBot="1" x14ac:dyDescent="0.3">
      <c r="A2" s="15" t="s">
        <v>111</v>
      </c>
      <c r="B2" s="4"/>
    </row>
    <row r="3" spans="1:30" s="15" customFormat="1" ht="69.599999999999994" thickBot="1" x14ac:dyDescent="0.3">
      <c r="D3" s="247" t="s">
        <v>144</v>
      </c>
      <c r="E3" s="247" t="s">
        <v>145</v>
      </c>
      <c r="F3" s="247" t="s">
        <v>146</v>
      </c>
      <c r="G3" s="247" t="s">
        <v>147</v>
      </c>
      <c r="H3" s="248" t="s">
        <v>38</v>
      </c>
      <c r="I3" s="57"/>
      <c r="J3" s="57"/>
      <c r="K3" s="57"/>
      <c r="L3" s="57"/>
      <c r="M3" s="57"/>
      <c r="N3" s="57"/>
      <c r="O3" s="57"/>
      <c r="P3" s="57"/>
      <c r="Q3" s="57"/>
      <c r="R3" s="57"/>
      <c r="S3" s="57"/>
      <c r="T3" s="57"/>
      <c r="U3" s="57"/>
      <c r="V3" s="57"/>
      <c r="W3" s="57"/>
      <c r="X3" s="57"/>
      <c r="Y3" s="57"/>
      <c r="Z3" s="57"/>
      <c r="AA3" s="57"/>
      <c r="AB3" s="57"/>
      <c r="AC3" s="57"/>
      <c r="AD3" s="57"/>
    </row>
    <row r="4" spans="1:30" s="15" customFormat="1" ht="14.85" customHeight="1" thickBot="1" x14ac:dyDescent="0.3">
      <c r="A4" s="15" t="s">
        <v>108</v>
      </c>
      <c r="B4" s="6" t="s">
        <v>127</v>
      </c>
      <c r="C4" s="244" t="s">
        <v>128</v>
      </c>
      <c r="D4" s="249" t="s">
        <v>2735</v>
      </c>
      <c r="E4" s="249" t="s">
        <v>2735</v>
      </c>
      <c r="F4" s="249" t="s">
        <v>2735</v>
      </c>
      <c r="G4" s="249" t="s">
        <v>2735</v>
      </c>
      <c r="H4" s="249" t="s">
        <v>2735</v>
      </c>
      <c r="I4" s="57"/>
      <c r="J4" s="57"/>
      <c r="K4" s="57"/>
      <c r="L4" s="57"/>
      <c r="M4" s="57"/>
      <c r="N4" s="57"/>
      <c r="O4" s="57"/>
      <c r="P4" s="57"/>
      <c r="Q4" s="57"/>
      <c r="R4" s="57"/>
      <c r="S4" s="57"/>
      <c r="T4" s="57"/>
      <c r="U4" s="57"/>
      <c r="V4" s="57"/>
      <c r="W4" s="57"/>
      <c r="X4" s="57"/>
      <c r="Y4" s="57"/>
      <c r="Z4" s="57"/>
      <c r="AA4" s="57"/>
      <c r="AB4" s="57"/>
      <c r="AC4" s="57"/>
      <c r="AD4" s="57"/>
    </row>
    <row r="5" spans="1:30" ht="14.85" customHeight="1" x14ac:dyDescent="0.25">
      <c r="A5" s="59" t="s">
        <v>1694</v>
      </c>
      <c r="B5" s="59">
        <v>454</v>
      </c>
      <c r="C5" s="59" t="s">
        <v>1565</v>
      </c>
      <c r="D5" s="136">
        <v>40957457</v>
      </c>
      <c r="E5" s="136">
        <v>37034966</v>
      </c>
      <c r="F5" s="136">
        <v>40958704</v>
      </c>
      <c r="G5" s="136">
        <v>3923738</v>
      </c>
      <c r="H5" s="137">
        <v>9.5797415855736062E-2</v>
      </c>
    </row>
    <row r="6" spans="1:30" x14ac:dyDescent="0.25">
      <c r="A6" s="59" t="s">
        <v>1696</v>
      </c>
      <c r="B6" s="59">
        <v>442</v>
      </c>
      <c r="C6" s="59" t="s">
        <v>1697</v>
      </c>
      <c r="D6" s="136">
        <v>54768351</v>
      </c>
      <c r="E6" s="136">
        <v>42773795</v>
      </c>
      <c r="F6" s="136">
        <v>54768351</v>
      </c>
      <c r="G6" s="136">
        <v>11994556</v>
      </c>
      <c r="H6" s="137">
        <v>0.21900524264460691</v>
      </c>
    </row>
    <row r="7" spans="1:30" x14ac:dyDescent="0.25">
      <c r="A7" s="59" t="s">
        <v>1699</v>
      </c>
      <c r="B7" s="59">
        <v>436</v>
      </c>
      <c r="C7" s="59" t="s">
        <v>1697</v>
      </c>
      <c r="D7" s="136">
        <v>43978699</v>
      </c>
      <c r="E7" s="136">
        <v>32896856</v>
      </c>
      <c r="F7" s="136">
        <v>43978699</v>
      </c>
      <c r="G7" s="136">
        <v>11081843</v>
      </c>
      <c r="H7" s="137">
        <v>0.25198205613131031</v>
      </c>
    </row>
    <row r="8" spans="1:30" x14ac:dyDescent="0.25">
      <c r="A8" s="59" t="s">
        <v>1701</v>
      </c>
      <c r="B8" s="59">
        <v>438</v>
      </c>
      <c r="C8" s="59" t="s">
        <v>1697</v>
      </c>
      <c r="D8" s="136">
        <v>33354810</v>
      </c>
      <c r="E8" s="136">
        <v>24355343</v>
      </c>
      <c r="F8" s="136">
        <v>33354810</v>
      </c>
      <c r="G8" s="136">
        <v>8999467</v>
      </c>
      <c r="H8" s="137">
        <v>0.26981017130662716</v>
      </c>
    </row>
    <row r="9" spans="1:30" x14ac:dyDescent="0.25">
      <c r="A9" s="59" t="s">
        <v>1703</v>
      </c>
      <c r="B9" s="59">
        <v>443</v>
      </c>
      <c r="C9" s="59" t="s">
        <v>1697</v>
      </c>
      <c r="D9" s="136">
        <v>39017507</v>
      </c>
      <c r="E9" s="136">
        <v>35819297</v>
      </c>
      <c r="F9" s="136">
        <v>38997701</v>
      </c>
      <c r="G9" s="136">
        <v>3178404</v>
      </c>
      <c r="H9" s="137">
        <v>8.1502342920163423E-2</v>
      </c>
    </row>
    <row r="10" spans="1:30" x14ac:dyDescent="0.25">
      <c r="A10" s="59" t="s">
        <v>1707</v>
      </c>
      <c r="B10" s="59">
        <v>452</v>
      </c>
      <c r="C10" s="59" t="s">
        <v>1708</v>
      </c>
      <c r="D10" s="136">
        <v>70889761</v>
      </c>
      <c r="E10" s="136">
        <v>56444240</v>
      </c>
      <c r="F10" s="136">
        <v>70889761</v>
      </c>
      <c r="G10" s="136">
        <v>14445521</v>
      </c>
      <c r="H10" s="137">
        <v>0.20377443506968518</v>
      </c>
    </row>
    <row r="11" spans="1:30" x14ac:dyDescent="0.25">
      <c r="A11" s="59" t="s">
        <v>1711</v>
      </c>
      <c r="B11" s="59">
        <v>451</v>
      </c>
      <c r="C11" s="59" t="s">
        <v>1708</v>
      </c>
      <c r="D11" s="136">
        <v>71123424</v>
      </c>
      <c r="E11" s="136">
        <v>57973228</v>
      </c>
      <c r="F11" s="136">
        <v>71123424</v>
      </c>
      <c r="G11" s="136">
        <v>13150196</v>
      </c>
      <c r="H11" s="137">
        <v>0.18489261709335028</v>
      </c>
    </row>
    <row r="12" spans="1:30" x14ac:dyDescent="0.25">
      <c r="A12" s="59" t="s">
        <v>1713</v>
      </c>
      <c r="B12" s="59">
        <v>453</v>
      </c>
      <c r="C12" s="59" t="s">
        <v>1708</v>
      </c>
      <c r="D12" s="136">
        <v>31742812</v>
      </c>
      <c r="E12" s="136">
        <v>25116212</v>
      </c>
      <c r="F12" s="136">
        <v>31742812</v>
      </c>
      <c r="G12" s="136">
        <v>6626600</v>
      </c>
      <c r="H12" s="137">
        <v>0.20875907276267774</v>
      </c>
    </row>
    <row r="13" spans="1:30" x14ac:dyDescent="0.25">
      <c r="A13" s="59" t="s">
        <v>1715</v>
      </c>
      <c r="B13" s="59">
        <v>447</v>
      </c>
      <c r="C13" s="59" t="s">
        <v>1708</v>
      </c>
      <c r="D13" s="136">
        <v>40025832</v>
      </c>
      <c r="E13" s="136">
        <v>37172068</v>
      </c>
      <c r="F13" s="136">
        <v>40025832</v>
      </c>
      <c r="G13" s="136">
        <v>2853764</v>
      </c>
      <c r="H13" s="137">
        <v>7.1298055715618855E-2</v>
      </c>
    </row>
    <row r="14" spans="1:30" x14ac:dyDescent="0.25">
      <c r="A14" s="59" t="s">
        <v>1716</v>
      </c>
      <c r="B14" s="59">
        <v>407</v>
      </c>
      <c r="C14" s="59" t="s">
        <v>1565</v>
      </c>
      <c r="D14" s="136">
        <v>78676473</v>
      </c>
      <c r="E14" s="136">
        <v>77650485</v>
      </c>
      <c r="F14" s="136">
        <v>77762087</v>
      </c>
      <c r="G14" s="136">
        <v>111602</v>
      </c>
      <c r="H14" s="137">
        <v>1.4351723867699179E-3</v>
      </c>
    </row>
    <row r="15" spans="1:30" ht="14.85" customHeight="1" x14ac:dyDescent="0.25">
      <c r="A15" s="59" t="s">
        <v>1717</v>
      </c>
      <c r="B15" s="59">
        <v>10665</v>
      </c>
      <c r="C15" s="59" t="s">
        <v>1697</v>
      </c>
      <c r="D15" s="136">
        <v>22447235</v>
      </c>
      <c r="E15" s="136">
        <v>20521004</v>
      </c>
      <c r="F15" s="136">
        <v>22447235</v>
      </c>
      <c r="G15" s="136">
        <v>1926231</v>
      </c>
      <c r="H15" s="137">
        <v>8.5811504178577011E-2</v>
      </c>
    </row>
    <row r="16" spans="1:30" x14ac:dyDescent="0.25">
      <c r="A16" s="59" t="s">
        <v>1721</v>
      </c>
      <c r="B16" s="59">
        <v>416</v>
      </c>
      <c r="C16" s="59" t="s">
        <v>1565</v>
      </c>
      <c r="D16" s="136">
        <v>136377492</v>
      </c>
      <c r="E16" s="136">
        <v>152557451</v>
      </c>
      <c r="F16" s="136">
        <v>147720315</v>
      </c>
      <c r="G16" s="136">
        <v>-4837136</v>
      </c>
      <c r="H16" s="137">
        <v>-3.2745232096208297E-2</v>
      </c>
      <c r="V16" s="3"/>
      <c r="W16" s="3"/>
      <c r="X16" s="3"/>
      <c r="Y16" s="3"/>
      <c r="Z16" s="3"/>
      <c r="AA16" s="3"/>
      <c r="AB16" s="3"/>
      <c r="AC16" s="3"/>
      <c r="AD16" s="3"/>
    </row>
    <row r="17" spans="1:30" x14ac:dyDescent="0.25">
      <c r="A17" s="59" t="s">
        <v>1723</v>
      </c>
      <c r="B17" s="59">
        <v>16580</v>
      </c>
      <c r="C17" s="59" t="s">
        <v>1697</v>
      </c>
      <c r="D17" s="136">
        <v>29767596</v>
      </c>
      <c r="E17" s="136">
        <v>32281061</v>
      </c>
      <c r="F17" s="136">
        <v>29773550</v>
      </c>
      <c r="G17" s="136">
        <v>-2507511</v>
      </c>
      <c r="H17" s="137">
        <v>-8.4219416226818763E-2</v>
      </c>
      <c r="V17" s="3"/>
      <c r="W17" s="3"/>
      <c r="X17" s="3"/>
      <c r="Y17" s="3"/>
      <c r="Z17" s="3"/>
      <c r="AA17" s="3"/>
      <c r="AB17" s="3"/>
      <c r="AC17" s="3"/>
      <c r="AD17" s="3"/>
    </row>
    <row r="18" spans="1:30" x14ac:dyDescent="0.25">
      <c r="A18" s="59" t="s">
        <v>1728</v>
      </c>
      <c r="B18" s="59">
        <v>445</v>
      </c>
      <c r="C18" s="59" t="s">
        <v>1697</v>
      </c>
      <c r="D18" s="136">
        <v>301771000</v>
      </c>
      <c r="E18" s="136">
        <v>330819000</v>
      </c>
      <c r="F18" s="136">
        <v>288964000</v>
      </c>
      <c r="G18" s="136">
        <v>-41855000</v>
      </c>
      <c r="H18" s="137">
        <v>-0.14484503259921652</v>
      </c>
      <c r="V18" s="3"/>
      <c r="W18" s="3"/>
      <c r="X18" s="3"/>
      <c r="Y18" s="3"/>
      <c r="Z18" s="3"/>
      <c r="AA18" s="3"/>
      <c r="AB18" s="3"/>
      <c r="AC18" s="3"/>
      <c r="AD18" s="3"/>
    </row>
    <row r="19" spans="1:30" x14ac:dyDescent="0.25">
      <c r="A19" s="59" t="s">
        <v>1730</v>
      </c>
      <c r="B19" s="59">
        <v>20195</v>
      </c>
      <c r="C19" s="59" t="s">
        <v>1697</v>
      </c>
      <c r="D19" s="136">
        <v>19905424</v>
      </c>
      <c r="E19" s="136">
        <v>37399028</v>
      </c>
      <c r="F19" s="136">
        <v>19905424</v>
      </c>
      <c r="G19" s="136">
        <v>-17493604</v>
      </c>
      <c r="H19" s="137">
        <v>-0.87883603986531511</v>
      </c>
      <c r="V19" s="3"/>
      <c r="W19" s="3"/>
      <c r="X19" s="3"/>
      <c r="Y19" s="3"/>
      <c r="Z19" s="3"/>
      <c r="AA19" s="3"/>
      <c r="AB19" s="3"/>
      <c r="AC19" s="3"/>
      <c r="AD19" s="3"/>
    </row>
    <row r="20" spans="1:30" x14ac:dyDescent="0.25">
      <c r="A20" s="59" t="s">
        <v>1734</v>
      </c>
      <c r="B20" s="59">
        <v>410</v>
      </c>
      <c r="C20" s="59" t="s">
        <v>1735</v>
      </c>
      <c r="D20" s="136">
        <v>37588095</v>
      </c>
      <c r="E20" s="136">
        <v>48577543</v>
      </c>
      <c r="F20" s="136">
        <v>37588095</v>
      </c>
      <c r="G20" s="136">
        <v>-10989448</v>
      </c>
      <c r="H20" s="137">
        <v>-0.29236512252084068</v>
      </c>
      <c r="V20" s="3"/>
      <c r="W20" s="3"/>
      <c r="X20" s="3"/>
      <c r="Y20" s="3"/>
      <c r="Z20" s="3"/>
      <c r="AA20" s="3"/>
      <c r="AB20" s="3"/>
      <c r="AC20" s="3"/>
      <c r="AD20" s="3"/>
    </row>
    <row r="21" spans="1:30" x14ac:dyDescent="0.25">
      <c r="A21" s="59" t="s">
        <v>1738</v>
      </c>
      <c r="B21" s="59">
        <v>414</v>
      </c>
      <c r="C21" s="59" t="s">
        <v>1735</v>
      </c>
      <c r="D21" s="136">
        <v>20664143</v>
      </c>
      <c r="E21" s="136">
        <v>20993925</v>
      </c>
      <c r="F21" s="136">
        <v>20666813</v>
      </c>
      <c r="G21" s="136">
        <v>-327112</v>
      </c>
      <c r="H21" s="137">
        <v>-1.5827887928341926E-2</v>
      </c>
      <c r="V21" s="3"/>
      <c r="W21" s="3"/>
      <c r="X21" s="3"/>
      <c r="Y21" s="3"/>
      <c r="Z21" s="3"/>
      <c r="AA21" s="3"/>
      <c r="AB21" s="3"/>
      <c r="AC21" s="3"/>
      <c r="AD21" s="3"/>
    </row>
    <row r="22" spans="1:30" x14ac:dyDescent="0.25">
      <c r="A22" s="59" t="s">
        <v>1745</v>
      </c>
      <c r="B22" s="59">
        <v>13125</v>
      </c>
      <c r="C22" s="59" t="s">
        <v>1697</v>
      </c>
      <c r="D22" s="136">
        <v>56001649</v>
      </c>
      <c r="E22" s="136">
        <v>36826801</v>
      </c>
      <c r="F22" s="136">
        <v>56001649</v>
      </c>
      <c r="G22" s="136">
        <v>19174848</v>
      </c>
      <c r="H22" s="137">
        <v>0.34239791760417626</v>
      </c>
      <c r="V22" s="3"/>
      <c r="W22" s="3"/>
      <c r="X22" s="3"/>
      <c r="Y22" s="3"/>
      <c r="Z22" s="3"/>
      <c r="AA22" s="3"/>
      <c r="AB22" s="3"/>
      <c r="AC22" s="3"/>
      <c r="AD22" s="3"/>
    </row>
    <row r="23" spans="1:30" x14ac:dyDescent="0.25">
      <c r="A23" s="59" t="s">
        <v>1748</v>
      </c>
      <c r="B23" s="59">
        <v>405</v>
      </c>
      <c r="C23" s="59" t="s">
        <v>1735</v>
      </c>
      <c r="D23" s="136">
        <v>80683000</v>
      </c>
      <c r="E23" s="136">
        <v>97640000</v>
      </c>
      <c r="F23" s="136">
        <v>80683000</v>
      </c>
      <c r="G23" s="136">
        <v>-16957000</v>
      </c>
      <c r="H23" s="137">
        <v>-0.210168189085681</v>
      </c>
      <c r="V23" s="3"/>
      <c r="W23" s="3"/>
      <c r="X23" s="3"/>
      <c r="Y23" s="3"/>
      <c r="Z23" s="3"/>
      <c r="AA23" s="3"/>
      <c r="AB23" s="3"/>
      <c r="AC23" s="3"/>
      <c r="AD23" s="3"/>
    </row>
    <row r="24" spans="1:30" x14ac:dyDescent="0.25">
      <c r="A24" s="59" t="s">
        <v>1749</v>
      </c>
      <c r="B24" s="59">
        <v>450</v>
      </c>
      <c r="C24" s="59" t="s">
        <v>1708</v>
      </c>
      <c r="D24" s="136">
        <v>167173000</v>
      </c>
      <c r="E24" s="136">
        <v>194738000</v>
      </c>
      <c r="F24" s="136">
        <v>166445000</v>
      </c>
      <c r="G24" s="136">
        <v>-28293000</v>
      </c>
      <c r="H24" s="137">
        <v>-0.16998407882483704</v>
      </c>
      <c r="V24" s="3"/>
      <c r="W24" s="3"/>
      <c r="X24" s="3"/>
      <c r="Y24" s="3"/>
      <c r="Z24" s="3"/>
      <c r="AA24" s="3"/>
      <c r="AB24" s="3"/>
      <c r="AC24" s="3"/>
      <c r="AD24" s="3"/>
    </row>
    <row r="25" spans="1:30" x14ac:dyDescent="0.25">
      <c r="A25" s="59" t="s">
        <v>1751</v>
      </c>
      <c r="B25" s="59">
        <v>1471</v>
      </c>
      <c r="C25" s="59" t="s">
        <v>1708</v>
      </c>
      <c r="D25" s="136">
        <v>44877000</v>
      </c>
      <c r="E25" s="136">
        <v>51814000</v>
      </c>
      <c r="F25" s="136">
        <v>44726000</v>
      </c>
      <c r="G25" s="136">
        <v>-7088000</v>
      </c>
      <c r="H25" s="137">
        <v>-0.15847605419666413</v>
      </c>
      <c r="V25" s="3"/>
      <c r="W25" s="3"/>
      <c r="X25" s="3"/>
      <c r="Y25" s="3"/>
      <c r="Z25" s="3"/>
      <c r="AA25" s="3"/>
      <c r="AB25" s="3"/>
      <c r="AC25" s="3"/>
      <c r="AD25" s="3"/>
    </row>
    <row r="26" spans="1:30" x14ac:dyDescent="0.25">
      <c r="A26" s="59" t="s">
        <v>1754</v>
      </c>
      <c r="B26" s="59">
        <v>13237</v>
      </c>
      <c r="C26" s="59" t="s">
        <v>1697</v>
      </c>
      <c r="D26" s="136">
        <v>35336668</v>
      </c>
      <c r="E26" s="136">
        <v>39795558</v>
      </c>
      <c r="F26" s="136">
        <v>36383957</v>
      </c>
      <c r="G26" s="136">
        <v>-3411601</v>
      </c>
      <c r="H26" s="137">
        <v>-9.3766629066761489E-2</v>
      </c>
      <c r="V26" s="3"/>
      <c r="W26" s="3"/>
      <c r="X26" s="3"/>
      <c r="Y26" s="3"/>
      <c r="Z26" s="3"/>
      <c r="AA26" s="3"/>
      <c r="AB26" s="3"/>
      <c r="AC26" s="3"/>
      <c r="AD26" s="3"/>
    </row>
    <row r="27" spans="1:30" x14ac:dyDescent="0.25">
      <c r="A27" s="59" t="s">
        <v>1759</v>
      </c>
      <c r="B27" s="59">
        <v>6749</v>
      </c>
      <c r="C27" s="59" t="s">
        <v>1708</v>
      </c>
      <c r="D27" s="136">
        <v>29145550</v>
      </c>
      <c r="E27" s="136">
        <v>29315996</v>
      </c>
      <c r="F27" s="136">
        <v>29145550</v>
      </c>
      <c r="G27" s="136">
        <v>-170446</v>
      </c>
      <c r="H27" s="137">
        <v>-5.8480968792834582E-3</v>
      </c>
      <c r="I27" s="3"/>
      <c r="J27" s="3"/>
      <c r="K27" s="3"/>
      <c r="L27" s="3"/>
      <c r="M27" s="3"/>
      <c r="N27" s="3"/>
      <c r="O27" s="3"/>
      <c r="P27" s="3"/>
      <c r="Q27" s="3"/>
      <c r="R27" s="3"/>
      <c r="S27" s="3"/>
      <c r="T27" s="3"/>
      <c r="U27" s="3"/>
      <c r="V27" s="3"/>
      <c r="W27" s="3"/>
      <c r="X27" s="3"/>
      <c r="Y27" s="3"/>
      <c r="Z27" s="3"/>
      <c r="AA27" s="3"/>
      <c r="AB27" s="3"/>
      <c r="AC27" s="3"/>
      <c r="AD27" s="3"/>
    </row>
    <row r="28" spans="1:30" x14ac:dyDescent="0.25">
      <c r="A28" s="59" t="s">
        <v>1761</v>
      </c>
      <c r="B28" s="59">
        <v>408</v>
      </c>
      <c r="C28" s="59" t="s">
        <v>1735</v>
      </c>
      <c r="D28" s="136">
        <v>28396536</v>
      </c>
      <c r="E28" s="136">
        <v>27586103</v>
      </c>
      <c r="F28" s="136">
        <v>28396536</v>
      </c>
      <c r="G28" s="136">
        <v>810433</v>
      </c>
      <c r="H28" s="137">
        <v>2.8539854297721386E-2</v>
      </c>
      <c r="I28" s="3"/>
      <c r="J28" s="3"/>
      <c r="K28" s="3"/>
      <c r="L28" s="3"/>
      <c r="M28" s="3"/>
      <c r="N28" s="3"/>
      <c r="O28" s="3"/>
      <c r="P28" s="3"/>
      <c r="Q28" s="3"/>
      <c r="R28" s="3"/>
      <c r="S28" s="3"/>
      <c r="T28" s="3"/>
      <c r="U28" s="3"/>
      <c r="V28" s="3"/>
      <c r="W28" s="3"/>
      <c r="X28" s="3"/>
      <c r="Y28" s="3"/>
      <c r="Z28" s="3"/>
      <c r="AA28" s="3"/>
      <c r="AB28" s="3"/>
      <c r="AC28" s="3"/>
      <c r="AD28" s="3"/>
    </row>
    <row r="29" spans="1:30" x14ac:dyDescent="0.25">
      <c r="A29" s="59" t="s">
        <v>1762</v>
      </c>
      <c r="B29" s="59">
        <v>8880</v>
      </c>
      <c r="C29" s="59" t="s">
        <v>1697</v>
      </c>
      <c r="D29" s="136">
        <v>46800990</v>
      </c>
      <c r="E29" s="136">
        <v>50760096</v>
      </c>
      <c r="F29" s="136">
        <v>46822147</v>
      </c>
      <c r="G29" s="136">
        <v>-3937949</v>
      </c>
      <c r="H29" s="137">
        <v>-8.4104408966978808E-2</v>
      </c>
      <c r="I29" s="3"/>
      <c r="J29" s="3"/>
      <c r="K29" s="3"/>
      <c r="L29" s="3"/>
      <c r="M29" s="3"/>
      <c r="N29" s="3"/>
      <c r="O29" s="3"/>
      <c r="P29" s="3"/>
      <c r="Q29" s="3"/>
      <c r="R29" s="3"/>
      <c r="S29" s="3"/>
      <c r="T29" s="3"/>
      <c r="U29" s="3"/>
      <c r="V29" s="3"/>
      <c r="W29" s="3"/>
      <c r="X29" s="3"/>
      <c r="Y29" s="3"/>
      <c r="Z29" s="3"/>
      <c r="AA29" s="3"/>
      <c r="AB29" s="3"/>
      <c r="AC29" s="3"/>
      <c r="AD29" s="3"/>
    </row>
    <row r="30" spans="1:30" x14ac:dyDescent="0.25">
      <c r="A30" s="59" t="s">
        <v>1765</v>
      </c>
      <c r="B30" s="59">
        <v>14491</v>
      </c>
      <c r="C30" s="59" t="s">
        <v>1697</v>
      </c>
      <c r="D30" s="136">
        <v>18953366</v>
      </c>
      <c r="E30" s="136">
        <v>26356578</v>
      </c>
      <c r="F30" s="136">
        <v>18953366</v>
      </c>
      <c r="G30" s="136">
        <v>-7403212</v>
      </c>
      <c r="H30" s="137">
        <v>-0.39060143723283769</v>
      </c>
      <c r="I30" s="3"/>
      <c r="J30" s="3"/>
      <c r="K30" s="3"/>
      <c r="L30" s="3"/>
      <c r="M30" s="3"/>
      <c r="N30" s="3"/>
      <c r="O30" s="3"/>
      <c r="P30" s="3"/>
      <c r="Q30" s="3"/>
      <c r="R30" s="3"/>
      <c r="S30" s="3"/>
      <c r="T30" s="3"/>
      <c r="U30" s="3"/>
      <c r="V30" s="3"/>
      <c r="W30" s="3"/>
      <c r="X30" s="3"/>
      <c r="Y30" s="3"/>
      <c r="Z30" s="3"/>
      <c r="AA30" s="3"/>
      <c r="AB30" s="3"/>
      <c r="AC30" s="3"/>
      <c r="AD30" s="3"/>
    </row>
    <row r="31" spans="1:30" x14ac:dyDescent="0.25">
      <c r="A31" s="59" t="s">
        <v>1770</v>
      </c>
      <c r="B31" s="59">
        <v>437</v>
      </c>
      <c r="C31" s="59" t="s">
        <v>1697</v>
      </c>
      <c r="D31" s="136">
        <v>35473397</v>
      </c>
      <c r="E31" s="136">
        <v>29009632</v>
      </c>
      <c r="F31" s="136">
        <v>35473397</v>
      </c>
      <c r="G31" s="136">
        <v>6463765</v>
      </c>
      <c r="H31" s="137">
        <v>0.18221443522874339</v>
      </c>
      <c r="I31" s="3"/>
      <c r="J31" s="3"/>
      <c r="K31" s="3"/>
      <c r="L31" s="3"/>
      <c r="M31" s="3"/>
      <c r="N31" s="3"/>
      <c r="O31" s="3"/>
      <c r="P31" s="3"/>
      <c r="Q31" s="3"/>
      <c r="R31" s="3"/>
      <c r="S31" s="3"/>
      <c r="T31" s="3"/>
      <c r="U31" s="3"/>
      <c r="V31" s="3"/>
      <c r="W31" s="3"/>
      <c r="X31" s="3"/>
      <c r="Y31" s="3"/>
      <c r="Z31" s="3"/>
      <c r="AA31" s="3"/>
      <c r="AB31" s="3"/>
      <c r="AC31" s="3"/>
      <c r="AD31" s="3"/>
    </row>
    <row r="32" spans="1:30" x14ac:dyDescent="0.25">
      <c r="A32" s="59" t="s">
        <v>1772</v>
      </c>
      <c r="B32" s="59">
        <v>449</v>
      </c>
      <c r="C32" s="59" t="s">
        <v>1708</v>
      </c>
      <c r="D32" s="136">
        <v>29682659</v>
      </c>
      <c r="E32" s="136">
        <v>29228755</v>
      </c>
      <c r="F32" s="136">
        <v>29682659</v>
      </c>
      <c r="G32" s="136">
        <v>453904</v>
      </c>
      <c r="H32" s="137">
        <v>1.5291891471043749E-2</v>
      </c>
      <c r="I32" s="3"/>
      <c r="J32" s="3"/>
      <c r="K32" s="3"/>
      <c r="L32" s="3"/>
      <c r="M32" s="3"/>
      <c r="N32" s="3"/>
      <c r="O32" s="3"/>
      <c r="P32" s="3"/>
      <c r="Q32" s="3"/>
      <c r="R32" s="3"/>
      <c r="S32" s="3"/>
      <c r="T32" s="3"/>
      <c r="U32" s="3"/>
      <c r="V32" s="3"/>
      <c r="W32" s="3"/>
      <c r="X32" s="3"/>
      <c r="Y32" s="3"/>
      <c r="Z32" s="3"/>
      <c r="AA32" s="3"/>
      <c r="AB32" s="3"/>
      <c r="AC32" s="3"/>
      <c r="AD32" s="3"/>
    </row>
    <row r="33" spans="1:30" x14ac:dyDescent="0.25">
      <c r="A33" s="59" t="s">
        <v>1775</v>
      </c>
      <c r="B33" s="59">
        <v>4062</v>
      </c>
      <c r="C33" s="59" t="s">
        <v>1708</v>
      </c>
      <c r="D33" s="136">
        <v>28328370</v>
      </c>
      <c r="E33" s="136">
        <v>25763107</v>
      </c>
      <c r="F33" s="136">
        <v>28328370</v>
      </c>
      <c r="G33" s="136">
        <v>2565263</v>
      </c>
      <c r="H33" s="137">
        <v>9.0554557145363465E-2</v>
      </c>
      <c r="I33" s="3"/>
      <c r="J33" s="3"/>
      <c r="K33" s="3"/>
      <c r="L33" s="3"/>
      <c r="M33" s="3"/>
      <c r="N33" s="3"/>
      <c r="O33" s="3"/>
      <c r="P33" s="3"/>
      <c r="Q33" s="3"/>
      <c r="R33" s="3"/>
      <c r="S33" s="3"/>
      <c r="T33" s="3"/>
      <c r="U33" s="3"/>
      <c r="V33" s="3"/>
      <c r="W33" s="3"/>
      <c r="X33" s="3"/>
      <c r="Y33" s="3"/>
      <c r="Z33" s="3"/>
      <c r="AA33" s="3"/>
      <c r="AB33" s="3"/>
      <c r="AC33" s="3"/>
      <c r="AD33" s="3"/>
    </row>
    <row r="34" spans="1:30" x14ac:dyDescent="0.25">
      <c r="A34" s="59"/>
      <c r="B34" s="59"/>
      <c r="C34" s="59"/>
      <c r="D34" s="136"/>
      <c r="E34" s="136"/>
      <c r="F34" s="136"/>
      <c r="G34" s="136"/>
      <c r="H34" s="137"/>
      <c r="I34" s="3"/>
      <c r="J34" s="3"/>
      <c r="K34" s="3"/>
      <c r="L34" s="3"/>
      <c r="M34" s="3"/>
      <c r="N34" s="3"/>
      <c r="O34" s="3"/>
      <c r="P34" s="3"/>
      <c r="Q34" s="3"/>
      <c r="R34" s="3"/>
      <c r="S34" s="3"/>
      <c r="T34" s="3"/>
      <c r="U34" s="3"/>
      <c r="V34" s="3"/>
      <c r="W34" s="3"/>
      <c r="X34" s="3"/>
      <c r="Y34" s="3"/>
      <c r="Z34" s="3"/>
      <c r="AA34" s="3"/>
      <c r="AB34" s="3"/>
      <c r="AC34" s="3"/>
      <c r="AD34" s="3"/>
    </row>
    <row r="35" spans="1:30" x14ac:dyDescent="0.25">
      <c r="A35" s="59"/>
      <c r="B35" s="59"/>
      <c r="C35" s="59"/>
      <c r="D35" s="136"/>
      <c r="E35" s="136"/>
      <c r="F35" s="136"/>
      <c r="G35" s="136"/>
      <c r="H35" s="137"/>
      <c r="I35" s="3"/>
      <c r="J35" s="3"/>
      <c r="K35" s="3"/>
      <c r="L35" s="3"/>
      <c r="M35" s="3"/>
      <c r="N35" s="3"/>
      <c r="O35" s="3"/>
      <c r="P35" s="3"/>
      <c r="Q35" s="3"/>
      <c r="R35" s="3"/>
      <c r="S35" s="3"/>
      <c r="T35" s="3"/>
      <c r="U35" s="3"/>
      <c r="V35" s="3"/>
      <c r="W35" s="3"/>
      <c r="X35" s="3"/>
      <c r="Y35" s="3"/>
      <c r="Z35" s="3"/>
      <c r="AA35" s="3"/>
      <c r="AB35" s="3"/>
      <c r="AC35" s="3"/>
      <c r="AD35" s="3"/>
    </row>
    <row r="36" spans="1:30" x14ac:dyDescent="0.25">
      <c r="A36" s="59"/>
      <c r="B36" s="59"/>
      <c r="C36" s="59"/>
      <c r="D36" s="136"/>
      <c r="E36" s="136"/>
      <c r="F36" s="136"/>
      <c r="G36" s="136"/>
      <c r="H36" s="137"/>
      <c r="I36" s="3"/>
      <c r="J36" s="3"/>
      <c r="K36" s="3"/>
      <c r="L36" s="3"/>
      <c r="M36" s="3"/>
      <c r="N36" s="3"/>
      <c r="O36" s="3"/>
      <c r="P36" s="3"/>
      <c r="Q36" s="3"/>
      <c r="R36" s="3"/>
      <c r="S36" s="3"/>
      <c r="T36" s="3"/>
      <c r="U36" s="3"/>
      <c r="V36" s="3"/>
      <c r="W36" s="3"/>
      <c r="X36" s="3"/>
      <c r="Y36" s="3"/>
      <c r="Z36" s="3"/>
      <c r="AA36" s="3"/>
      <c r="AB36" s="3"/>
      <c r="AC36" s="3"/>
      <c r="AD36" s="3"/>
    </row>
    <row r="37" spans="1:30" x14ac:dyDescent="0.25">
      <c r="A37" s="59"/>
      <c r="B37" s="59"/>
      <c r="C37" s="59"/>
      <c r="D37" s="136"/>
      <c r="E37" s="136"/>
      <c r="F37" s="136"/>
      <c r="G37" s="136"/>
      <c r="H37" s="137"/>
      <c r="I37" s="3"/>
      <c r="J37" s="3"/>
      <c r="K37" s="3"/>
      <c r="L37" s="3"/>
      <c r="M37" s="3"/>
      <c r="N37" s="3"/>
      <c r="O37" s="3"/>
      <c r="P37" s="3"/>
      <c r="Q37" s="3"/>
      <c r="R37" s="3"/>
      <c r="S37" s="3"/>
      <c r="T37" s="3"/>
      <c r="U37" s="3"/>
      <c r="V37" s="3"/>
      <c r="W37" s="3"/>
      <c r="X37" s="3"/>
      <c r="Y37" s="3"/>
      <c r="Z37" s="3"/>
      <c r="AA37" s="3"/>
      <c r="AB37" s="3"/>
      <c r="AC37" s="3"/>
      <c r="AD37" s="3"/>
    </row>
    <row r="38" spans="1:30" x14ac:dyDescent="0.25">
      <c r="A38" s="59"/>
      <c r="B38" s="59"/>
      <c r="C38" s="59"/>
      <c r="D38" s="136"/>
      <c r="E38" s="136"/>
      <c r="F38" s="136"/>
      <c r="G38" s="136"/>
      <c r="H38" s="137"/>
      <c r="I38" s="3"/>
      <c r="J38" s="3"/>
      <c r="K38" s="3"/>
      <c r="L38" s="3"/>
      <c r="M38" s="3"/>
      <c r="N38" s="3"/>
      <c r="O38" s="3"/>
      <c r="P38" s="3"/>
      <c r="Q38" s="3"/>
      <c r="R38" s="3"/>
      <c r="S38" s="3"/>
      <c r="T38" s="3"/>
      <c r="U38" s="3"/>
      <c r="V38" s="3"/>
      <c r="W38" s="3"/>
      <c r="X38" s="3"/>
      <c r="Y38" s="3"/>
      <c r="Z38" s="3"/>
      <c r="AA38" s="3"/>
      <c r="AB38" s="3"/>
      <c r="AC38" s="3"/>
      <c r="AD38" s="3"/>
    </row>
    <row r="39" spans="1:30" x14ac:dyDescent="0.25">
      <c r="A39" s="59"/>
      <c r="B39" s="59"/>
      <c r="C39" s="59"/>
      <c r="D39" s="136"/>
      <c r="E39" s="136"/>
      <c r="F39" s="136"/>
      <c r="G39" s="136"/>
      <c r="H39" s="137"/>
      <c r="I39" s="3"/>
      <c r="J39" s="3"/>
      <c r="K39" s="3"/>
      <c r="L39" s="3"/>
      <c r="M39" s="3"/>
      <c r="N39" s="3"/>
      <c r="O39" s="3"/>
      <c r="P39" s="3"/>
      <c r="Q39" s="3"/>
      <c r="R39" s="3"/>
      <c r="S39" s="3"/>
      <c r="T39" s="3"/>
      <c r="U39" s="3"/>
      <c r="V39" s="3"/>
      <c r="W39" s="3"/>
      <c r="X39" s="3"/>
      <c r="Y39" s="3"/>
      <c r="Z39" s="3"/>
      <c r="AA39" s="3"/>
      <c r="AB39" s="3"/>
      <c r="AC39" s="3"/>
      <c r="AD39" s="3"/>
    </row>
    <row r="40" spans="1:30" x14ac:dyDescent="0.25">
      <c r="A40" s="59"/>
      <c r="B40" s="59"/>
      <c r="C40" s="59"/>
      <c r="D40" s="136"/>
      <c r="E40" s="136"/>
      <c r="F40" s="136"/>
      <c r="G40" s="136"/>
      <c r="H40" s="137"/>
      <c r="I40" s="3"/>
      <c r="J40" s="3"/>
      <c r="K40" s="3"/>
      <c r="L40" s="3"/>
      <c r="M40" s="3"/>
      <c r="N40" s="3"/>
      <c r="O40" s="3"/>
      <c r="P40" s="3"/>
      <c r="Q40" s="3"/>
      <c r="R40" s="3"/>
      <c r="S40" s="3"/>
      <c r="T40" s="3"/>
      <c r="U40" s="3"/>
      <c r="V40" s="3"/>
      <c r="W40" s="3"/>
      <c r="X40" s="3"/>
      <c r="Y40" s="3"/>
      <c r="Z40" s="3"/>
      <c r="AA40" s="3"/>
      <c r="AB40" s="3"/>
      <c r="AC40" s="3"/>
      <c r="AD40" s="3"/>
    </row>
    <row r="41" spans="1:30" x14ac:dyDescent="0.25">
      <c r="A41" s="59"/>
      <c r="B41" s="59"/>
      <c r="C41" s="59"/>
      <c r="D41" s="136"/>
      <c r="E41" s="136"/>
      <c r="F41" s="136"/>
      <c r="G41" s="136"/>
      <c r="H41" s="137"/>
      <c r="I41" s="3"/>
      <c r="J41" s="3"/>
      <c r="K41" s="3"/>
      <c r="L41" s="3"/>
      <c r="M41" s="3"/>
      <c r="N41" s="3"/>
      <c r="O41" s="3"/>
      <c r="P41" s="3"/>
      <c r="Q41" s="3"/>
      <c r="R41" s="3"/>
      <c r="S41" s="3"/>
      <c r="T41" s="3"/>
      <c r="U41" s="3"/>
      <c r="V41" s="3"/>
      <c r="W41" s="3"/>
      <c r="X41" s="3"/>
      <c r="Y41" s="3"/>
      <c r="Z41" s="3"/>
      <c r="AA41" s="3"/>
      <c r="AB41" s="3"/>
      <c r="AC41" s="3"/>
      <c r="AD41" s="3"/>
    </row>
    <row r="42" spans="1:30" x14ac:dyDescent="0.25">
      <c r="A42" s="59"/>
      <c r="B42" s="59"/>
      <c r="C42" s="59"/>
      <c r="D42" s="136"/>
      <c r="E42" s="136"/>
      <c r="F42" s="136"/>
      <c r="G42" s="136"/>
      <c r="H42" s="137"/>
      <c r="I42" s="3"/>
      <c r="J42" s="3"/>
      <c r="K42" s="3"/>
      <c r="L42" s="3"/>
      <c r="M42" s="3"/>
      <c r="N42" s="3"/>
      <c r="O42" s="3"/>
      <c r="P42" s="3"/>
      <c r="Q42" s="3"/>
      <c r="R42" s="3"/>
      <c r="S42" s="3"/>
      <c r="T42" s="3"/>
      <c r="U42" s="3"/>
      <c r="V42" s="3"/>
      <c r="W42" s="3"/>
      <c r="X42" s="3"/>
      <c r="Y42" s="3"/>
      <c r="Z42" s="3"/>
      <c r="AA42" s="3"/>
      <c r="AB42" s="3"/>
      <c r="AC42" s="3"/>
      <c r="AD42" s="3"/>
    </row>
    <row r="43" spans="1:30" x14ac:dyDescent="0.25">
      <c r="A43" s="59"/>
      <c r="I43" s="3"/>
      <c r="J43" s="3"/>
      <c r="K43" s="3"/>
      <c r="L43" s="3"/>
      <c r="M43" s="3"/>
      <c r="N43" s="3"/>
      <c r="O43" s="3"/>
      <c r="P43" s="3"/>
      <c r="Q43" s="3"/>
      <c r="R43" s="3"/>
      <c r="S43" s="3"/>
      <c r="T43" s="3"/>
      <c r="U43" s="3"/>
      <c r="V43" s="3"/>
      <c r="W43" s="3"/>
      <c r="X43" s="3"/>
      <c r="Y43" s="3"/>
      <c r="Z43" s="3"/>
      <c r="AA43" s="3"/>
      <c r="AB43" s="3"/>
      <c r="AC43" s="3"/>
      <c r="AD43" s="3"/>
    </row>
    <row r="44" spans="1:30" x14ac:dyDescent="0.25">
      <c r="I44" s="3"/>
      <c r="J44" s="3"/>
      <c r="K44" s="3"/>
      <c r="L44" s="3"/>
      <c r="M44" s="3"/>
      <c r="N44" s="3"/>
      <c r="O44" s="3"/>
      <c r="P44" s="3"/>
      <c r="Q44" s="3"/>
      <c r="R44" s="3"/>
      <c r="S44" s="3"/>
      <c r="T44" s="3"/>
      <c r="U44" s="3"/>
      <c r="V44" s="3"/>
      <c r="W44" s="3"/>
      <c r="X44" s="3"/>
      <c r="Y44" s="3"/>
      <c r="Z44" s="3"/>
      <c r="AA44" s="3"/>
      <c r="AB44" s="3"/>
      <c r="AC44" s="3"/>
      <c r="AD44" s="3"/>
    </row>
    <row r="45" spans="1:30" x14ac:dyDescent="0.25">
      <c r="I45" s="3"/>
      <c r="J45" s="3"/>
      <c r="K45" s="3"/>
      <c r="L45" s="3"/>
      <c r="M45" s="3"/>
      <c r="N45" s="3"/>
      <c r="O45" s="3"/>
      <c r="P45" s="3"/>
      <c r="Q45" s="3"/>
      <c r="R45" s="3"/>
      <c r="S45" s="3"/>
      <c r="T45" s="3"/>
      <c r="U45" s="3"/>
      <c r="V45" s="3"/>
      <c r="W45" s="3"/>
      <c r="X45" s="3"/>
      <c r="Y45" s="3"/>
      <c r="Z45" s="3"/>
      <c r="AA45" s="3"/>
      <c r="AB45" s="3"/>
      <c r="AC45" s="3"/>
      <c r="AD45" s="3"/>
    </row>
    <row r="46" spans="1:30" x14ac:dyDescent="0.25">
      <c r="I46" s="3"/>
      <c r="J46" s="3"/>
      <c r="K46" s="3"/>
      <c r="L46" s="3"/>
      <c r="M46" s="3"/>
      <c r="N46" s="3"/>
      <c r="O46" s="3"/>
      <c r="P46" s="3"/>
      <c r="Q46" s="3"/>
      <c r="R46" s="3"/>
      <c r="S46" s="3"/>
      <c r="T46" s="3"/>
      <c r="U46" s="3"/>
      <c r="V46" s="3"/>
      <c r="W46" s="3"/>
      <c r="X46" s="3"/>
      <c r="Y46" s="3"/>
      <c r="Z46" s="3"/>
      <c r="AA46" s="3"/>
      <c r="AB46" s="3"/>
      <c r="AC46" s="3"/>
      <c r="AD46" s="3"/>
    </row>
    <row r="47" spans="1:30" x14ac:dyDescent="0.25">
      <c r="I47" s="3"/>
      <c r="J47" s="3"/>
      <c r="K47" s="3"/>
      <c r="L47" s="3"/>
      <c r="M47" s="3"/>
      <c r="N47" s="3"/>
      <c r="O47" s="3"/>
      <c r="P47" s="3"/>
      <c r="Q47" s="3"/>
      <c r="R47" s="3"/>
      <c r="S47" s="3"/>
      <c r="T47" s="3"/>
      <c r="U47" s="3"/>
      <c r="V47" s="3"/>
      <c r="W47" s="3"/>
      <c r="X47" s="3"/>
      <c r="Y47" s="3"/>
      <c r="Z47" s="3"/>
      <c r="AA47" s="3"/>
      <c r="AB47" s="3"/>
      <c r="AC47" s="3"/>
      <c r="AD47" s="3"/>
    </row>
    <row r="48" spans="1:30" x14ac:dyDescent="0.25">
      <c r="I48" s="3"/>
      <c r="J48" s="3"/>
      <c r="K48" s="3"/>
      <c r="L48" s="3"/>
      <c r="M48" s="3"/>
      <c r="N48" s="3"/>
      <c r="O48" s="3"/>
      <c r="P48" s="3"/>
      <c r="Q48" s="3"/>
      <c r="R48" s="3"/>
      <c r="S48" s="3"/>
      <c r="T48" s="3"/>
      <c r="U48" s="3"/>
      <c r="V48" s="3"/>
      <c r="W48" s="3"/>
      <c r="X48" s="3"/>
      <c r="Y48" s="3"/>
      <c r="Z48" s="3"/>
      <c r="AA48" s="3"/>
      <c r="AB48" s="3"/>
      <c r="AC48" s="3"/>
      <c r="AD48" s="3"/>
    </row>
    <row r="49" spans="9:30" x14ac:dyDescent="0.25">
      <c r="I49" s="3"/>
      <c r="J49" s="3"/>
      <c r="K49" s="3"/>
      <c r="L49" s="3"/>
      <c r="M49" s="3"/>
      <c r="N49" s="3"/>
      <c r="O49" s="3"/>
      <c r="P49" s="3"/>
      <c r="Q49" s="3"/>
      <c r="R49" s="3"/>
      <c r="S49" s="3"/>
      <c r="T49" s="3"/>
      <c r="U49" s="3"/>
      <c r="V49" s="3"/>
      <c r="W49" s="3"/>
      <c r="X49" s="3"/>
      <c r="Y49" s="3"/>
      <c r="Z49" s="3"/>
      <c r="AA49" s="3"/>
      <c r="AB49" s="3"/>
      <c r="AC49" s="3"/>
      <c r="AD49" s="3"/>
    </row>
    <row r="50" spans="9:30" x14ac:dyDescent="0.25">
      <c r="I50" s="3"/>
      <c r="J50" s="3"/>
      <c r="K50" s="3"/>
      <c r="L50" s="3"/>
      <c r="M50" s="3"/>
      <c r="N50" s="3"/>
      <c r="O50" s="3"/>
      <c r="P50" s="3"/>
      <c r="Q50" s="3"/>
      <c r="R50" s="3"/>
      <c r="S50" s="3"/>
      <c r="T50" s="3"/>
      <c r="U50" s="3"/>
      <c r="V50" s="3"/>
      <c r="W50" s="3"/>
      <c r="X50" s="3"/>
      <c r="Y50" s="3"/>
      <c r="Z50" s="3"/>
      <c r="AA50" s="3"/>
      <c r="AB50" s="3"/>
      <c r="AC50" s="3"/>
      <c r="AD50" s="3"/>
    </row>
    <row r="51" spans="9:30" x14ac:dyDescent="0.25">
      <c r="I51" s="3"/>
      <c r="J51" s="3"/>
      <c r="K51" s="3"/>
      <c r="L51" s="3"/>
      <c r="M51" s="3"/>
      <c r="N51" s="3"/>
      <c r="O51" s="3"/>
      <c r="P51" s="3"/>
      <c r="Q51" s="3"/>
      <c r="R51" s="3"/>
      <c r="S51" s="3"/>
      <c r="T51" s="3"/>
      <c r="U51" s="3"/>
      <c r="V51" s="3"/>
      <c r="W51" s="3"/>
      <c r="X51" s="3"/>
      <c r="Y51" s="3"/>
      <c r="Z51" s="3"/>
      <c r="AA51" s="3"/>
      <c r="AB51" s="3"/>
      <c r="AC51" s="3"/>
      <c r="AD51" s="3"/>
    </row>
    <row r="52" spans="9:30" x14ac:dyDescent="0.25">
      <c r="I52" s="3"/>
      <c r="J52" s="3"/>
      <c r="K52" s="3"/>
      <c r="L52" s="3"/>
      <c r="M52" s="3"/>
      <c r="N52" s="3"/>
      <c r="O52" s="3"/>
      <c r="P52" s="3"/>
      <c r="Q52" s="3"/>
      <c r="R52" s="3"/>
      <c r="S52" s="3"/>
      <c r="T52" s="3"/>
      <c r="U52" s="3"/>
      <c r="V52" s="3"/>
      <c r="W52" s="3"/>
      <c r="X52" s="3"/>
      <c r="Y52" s="3"/>
      <c r="Z52" s="3"/>
      <c r="AA52" s="3"/>
      <c r="AB52" s="3"/>
      <c r="AC52" s="3"/>
      <c r="AD52" s="3"/>
    </row>
    <row r="53" spans="9:30" x14ac:dyDescent="0.25">
      <c r="I53" s="3"/>
      <c r="J53" s="3"/>
      <c r="K53" s="3"/>
      <c r="L53" s="3"/>
      <c r="M53" s="3"/>
      <c r="N53" s="3"/>
      <c r="O53" s="3"/>
      <c r="P53" s="3"/>
      <c r="Q53" s="3"/>
      <c r="R53" s="3"/>
      <c r="S53" s="3"/>
      <c r="T53" s="3"/>
      <c r="U53" s="3"/>
      <c r="V53" s="3"/>
      <c r="W53" s="3"/>
      <c r="X53" s="3"/>
      <c r="Y53" s="3"/>
      <c r="Z53" s="3"/>
      <c r="AA53" s="3"/>
      <c r="AB53" s="3"/>
      <c r="AC53" s="3"/>
      <c r="AD53" s="3"/>
    </row>
    <row r="54" spans="9:30" x14ac:dyDescent="0.25">
      <c r="I54" s="3"/>
      <c r="J54" s="3"/>
      <c r="K54" s="3"/>
      <c r="L54" s="3"/>
      <c r="M54" s="3"/>
      <c r="N54" s="3"/>
      <c r="O54" s="3"/>
      <c r="P54" s="3"/>
      <c r="Q54" s="3"/>
      <c r="R54" s="3"/>
      <c r="S54" s="3"/>
      <c r="T54" s="3"/>
      <c r="U54" s="3"/>
      <c r="V54" s="3"/>
      <c r="W54" s="3"/>
      <c r="X54" s="3"/>
      <c r="Y54" s="3"/>
      <c r="Z54" s="3"/>
      <c r="AA54" s="3"/>
      <c r="AB54" s="3"/>
      <c r="AC54" s="3"/>
      <c r="AD54" s="3"/>
    </row>
    <row r="55" spans="9:30" x14ac:dyDescent="0.25">
      <c r="I55" s="3"/>
      <c r="J55" s="3"/>
      <c r="K55" s="3"/>
      <c r="L55" s="3"/>
      <c r="M55" s="3"/>
      <c r="N55" s="3"/>
      <c r="O55" s="3"/>
      <c r="P55" s="3"/>
      <c r="Q55" s="3"/>
      <c r="R55" s="3"/>
      <c r="S55" s="3"/>
      <c r="T55" s="3"/>
      <c r="U55" s="3"/>
      <c r="V55" s="3"/>
      <c r="W55" s="3"/>
      <c r="X55" s="3"/>
      <c r="Y55" s="3"/>
      <c r="Z55" s="3"/>
      <c r="AA55" s="3"/>
      <c r="AB55" s="3"/>
      <c r="AC55" s="3"/>
      <c r="AD55" s="3"/>
    </row>
    <row r="56" spans="9:30" x14ac:dyDescent="0.25">
      <c r="I56" s="3"/>
      <c r="J56" s="3"/>
      <c r="K56" s="3"/>
      <c r="L56" s="3"/>
      <c r="M56" s="3"/>
      <c r="N56" s="3"/>
      <c r="O56" s="3"/>
      <c r="P56" s="3"/>
      <c r="Q56" s="3"/>
      <c r="R56" s="3"/>
      <c r="S56" s="3"/>
      <c r="T56" s="3"/>
      <c r="U56" s="3"/>
      <c r="V56" s="3"/>
      <c r="W56" s="3"/>
      <c r="X56" s="3"/>
      <c r="Y56" s="3"/>
      <c r="Z56" s="3"/>
      <c r="AA56" s="3"/>
      <c r="AB56" s="3"/>
      <c r="AC56" s="3"/>
      <c r="AD56" s="3"/>
    </row>
    <row r="57" spans="9:30" x14ac:dyDescent="0.25">
      <c r="I57" s="3"/>
      <c r="J57" s="3"/>
      <c r="K57" s="3"/>
      <c r="L57" s="3"/>
      <c r="M57" s="3"/>
      <c r="N57" s="3"/>
      <c r="O57" s="3"/>
      <c r="P57" s="3"/>
      <c r="Q57" s="3"/>
      <c r="R57" s="3"/>
      <c r="S57" s="3"/>
      <c r="T57" s="3"/>
      <c r="U57" s="3"/>
      <c r="V57" s="3"/>
      <c r="W57" s="3"/>
      <c r="X57" s="3"/>
      <c r="Y57" s="3"/>
      <c r="Z57" s="3"/>
      <c r="AA57" s="3"/>
      <c r="AB57" s="3"/>
      <c r="AC57" s="3"/>
      <c r="AD57" s="3"/>
    </row>
    <row r="58" spans="9:30" x14ac:dyDescent="0.25">
      <c r="I58" s="3"/>
      <c r="J58" s="3"/>
      <c r="K58" s="3"/>
      <c r="L58" s="3"/>
      <c r="M58" s="3"/>
      <c r="N58" s="3"/>
      <c r="O58" s="3"/>
      <c r="P58" s="3"/>
      <c r="Q58" s="3"/>
      <c r="R58" s="3"/>
      <c r="S58" s="3"/>
      <c r="T58" s="3"/>
      <c r="U58" s="3"/>
      <c r="V58" s="3"/>
      <c r="W58" s="3"/>
      <c r="X58" s="3"/>
      <c r="Y58" s="3"/>
      <c r="Z58" s="3"/>
      <c r="AA58" s="3"/>
      <c r="AB58" s="3"/>
      <c r="AC58" s="3"/>
      <c r="AD58" s="3"/>
    </row>
    <row r="59" spans="9:30" x14ac:dyDescent="0.25">
      <c r="I59" s="3"/>
      <c r="J59" s="3"/>
      <c r="K59" s="3"/>
      <c r="L59" s="3"/>
      <c r="M59" s="3"/>
      <c r="N59" s="3"/>
      <c r="O59" s="3"/>
      <c r="P59" s="3"/>
      <c r="Q59" s="3"/>
      <c r="R59" s="3"/>
      <c r="S59" s="3"/>
      <c r="T59" s="3"/>
      <c r="U59" s="3"/>
      <c r="V59" s="3"/>
      <c r="W59" s="3"/>
      <c r="X59" s="3"/>
      <c r="Y59" s="3"/>
      <c r="Z59" s="3"/>
      <c r="AA59" s="3"/>
      <c r="AB59" s="3"/>
      <c r="AC59" s="3"/>
      <c r="AD59" s="3"/>
    </row>
    <row r="60" spans="9:30" x14ac:dyDescent="0.25">
      <c r="I60" s="3"/>
      <c r="J60" s="3"/>
      <c r="K60" s="3"/>
      <c r="L60" s="3"/>
      <c r="M60" s="3"/>
      <c r="N60" s="3"/>
      <c r="O60" s="3"/>
      <c r="P60" s="3"/>
      <c r="Q60" s="3"/>
      <c r="R60" s="3"/>
      <c r="S60" s="3"/>
      <c r="T60" s="3"/>
      <c r="U60" s="3"/>
      <c r="V60" s="3"/>
      <c r="W60" s="3"/>
      <c r="X60" s="3"/>
      <c r="Y60" s="3"/>
      <c r="Z60" s="3"/>
      <c r="AA60" s="3"/>
      <c r="AB60" s="3"/>
      <c r="AC60" s="3"/>
      <c r="AD60" s="3"/>
    </row>
    <row r="61" spans="9:30" x14ac:dyDescent="0.25">
      <c r="I61" s="3"/>
      <c r="J61" s="3"/>
      <c r="K61" s="3"/>
      <c r="L61" s="3"/>
      <c r="M61" s="3"/>
      <c r="N61" s="3"/>
      <c r="O61" s="3"/>
      <c r="P61" s="3"/>
      <c r="Q61" s="3"/>
      <c r="R61" s="3"/>
      <c r="S61" s="3"/>
      <c r="T61" s="3"/>
      <c r="U61" s="3"/>
      <c r="V61" s="3"/>
      <c r="W61" s="3"/>
      <c r="X61" s="3"/>
      <c r="Y61" s="3"/>
      <c r="Z61" s="3"/>
      <c r="AA61" s="3"/>
      <c r="AB61" s="3"/>
      <c r="AC61" s="3"/>
      <c r="AD61" s="3"/>
    </row>
    <row r="62" spans="9:30" x14ac:dyDescent="0.25">
      <c r="I62" s="3"/>
      <c r="J62" s="3"/>
      <c r="K62" s="3"/>
      <c r="L62" s="3"/>
      <c r="M62" s="3"/>
      <c r="N62" s="3"/>
      <c r="O62" s="3"/>
      <c r="P62" s="3"/>
      <c r="Q62" s="3"/>
      <c r="R62" s="3"/>
      <c r="S62" s="3"/>
      <c r="T62" s="3"/>
      <c r="U62" s="3"/>
      <c r="V62" s="3"/>
      <c r="W62" s="3"/>
      <c r="X62" s="3"/>
      <c r="Y62" s="3"/>
      <c r="Z62" s="3"/>
      <c r="AA62" s="3"/>
      <c r="AB62" s="3"/>
      <c r="AC62" s="3"/>
      <c r="AD62" s="3"/>
    </row>
    <row r="63" spans="9:30" x14ac:dyDescent="0.25">
      <c r="I63" s="3"/>
      <c r="J63" s="3"/>
      <c r="K63" s="3"/>
      <c r="L63" s="3"/>
      <c r="M63" s="3"/>
      <c r="N63" s="3"/>
      <c r="O63" s="3"/>
      <c r="P63" s="3"/>
      <c r="Q63" s="3"/>
      <c r="R63" s="3"/>
      <c r="S63" s="3"/>
      <c r="T63" s="3"/>
      <c r="U63" s="3"/>
      <c r="V63" s="3"/>
      <c r="W63" s="3"/>
      <c r="X63" s="3"/>
      <c r="Y63" s="3"/>
      <c r="Z63" s="3"/>
      <c r="AA63" s="3"/>
      <c r="AB63" s="3"/>
      <c r="AC63" s="3"/>
      <c r="AD63" s="3"/>
    </row>
    <row r="64" spans="9:30" x14ac:dyDescent="0.25">
      <c r="I64" s="3"/>
      <c r="J64" s="3"/>
      <c r="K64" s="3"/>
      <c r="L64" s="3"/>
      <c r="M64" s="3"/>
      <c r="N64" s="3"/>
      <c r="O64" s="3"/>
      <c r="P64" s="3"/>
      <c r="Q64" s="3"/>
      <c r="R64" s="3"/>
      <c r="S64" s="3"/>
      <c r="T64" s="3"/>
      <c r="U64" s="3"/>
      <c r="V64" s="3"/>
      <c r="W64" s="3"/>
      <c r="X64" s="3"/>
      <c r="Y64" s="3"/>
      <c r="Z64" s="3"/>
      <c r="AA64" s="3"/>
      <c r="AB64" s="3"/>
      <c r="AC64" s="3"/>
      <c r="AD64" s="3"/>
    </row>
    <row r="65" spans="9:30" x14ac:dyDescent="0.25">
      <c r="I65" s="3"/>
      <c r="J65" s="3"/>
      <c r="K65" s="3"/>
      <c r="L65" s="3"/>
      <c r="M65" s="3"/>
      <c r="N65" s="3"/>
      <c r="O65" s="3"/>
      <c r="P65" s="3"/>
      <c r="Q65" s="3"/>
      <c r="R65" s="3"/>
      <c r="S65" s="3"/>
      <c r="T65" s="3"/>
      <c r="U65" s="3"/>
      <c r="V65" s="3"/>
      <c r="W65" s="3"/>
      <c r="X65" s="3"/>
      <c r="Y65" s="3"/>
      <c r="Z65" s="3"/>
      <c r="AA65" s="3"/>
      <c r="AB65" s="3"/>
      <c r="AC65" s="3"/>
      <c r="AD65" s="3"/>
    </row>
    <row r="66" spans="9:30" x14ac:dyDescent="0.25">
      <c r="I66" s="3"/>
      <c r="J66" s="3"/>
      <c r="K66" s="3"/>
      <c r="L66" s="3"/>
      <c r="M66" s="3"/>
      <c r="N66" s="3"/>
      <c r="O66" s="3"/>
      <c r="P66" s="3"/>
      <c r="Q66" s="3"/>
      <c r="R66" s="3"/>
      <c r="S66" s="3"/>
      <c r="T66" s="3"/>
      <c r="U66" s="3"/>
      <c r="V66" s="3"/>
      <c r="W66" s="3"/>
      <c r="X66" s="3"/>
      <c r="Y66" s="3"/>
      <c r="Z66" s="3"/>
      <c r="AA66" s="3"/>
      <c r="AB66" s="3"/>
      <c r="AC66" s="3"/>
      <c r="AD66" s="3"/>
    </row>
    <row r="67" spans="9:30" x14ac:dyDescent="0.25">
      <c r="I67" s="3"/>
      <c r="J67" s="3"/>
      <c r="K67" s="3"/>
      <c r="L67" s="3"/>
      <c r="M67" s="3"/>
      <c r="N67" s="3"/>
      <c r="O67" s="3"/>
      <c r="P67" s="3"/>
      <c r="Q67" s="3"/>
      <c r="R67" s="3"/>
      <c r="S67" s="3"/>
      <c r="T67" s="3"/>
      <c r="U67" s="3"/>
      <c r="V67" s="3"/>
      <c r="W67" s="3"/>
      <c r="X67" s="3"/>
      <c r="Y67" s="3"/>
      <c r="Z67" s="3"/>
      <c r="AA67" s="3"/>
      <c r="AB67" s="3"/>
      <c r="AC67" s="3"/>
      <c r="AD67" s="3"/>
    </row>
    <row r="68" spans="9:30" x14ac:dyDescent="0.25">
      <c r="I68" s="3"/>
      <c r="J68" s="3"/>
      <c r="K68" s="3"/>
      <c r="L68" s="3"/>
      <c r="M68" s="3"/>
      <c r="N68" s="3"/>
      <c r="O68" s="3"/>
      <c r="P68" s="3"/>
      <c r="Q68" s="3"/>
      <c r="R68" s="3"/>
      <c r="S68" s="3"/>
      <c r="T68" s="3"/>
      <c r="U68" s="3"/>
      <c r="V68" s="3"/>
      <c r="W68" s="3"/>
      <c r="X68" s="3"/>
      <c r="Y68" s="3"/>
      <c r="Z68" s="3"/>
      <c r="AA68" s="3"/>
      <c r="AB68" s="3"/>
      <c r="AC68" s="3"/>
      <c r="AD68" s="3"/>
    </row>
    <row r="69" spans="9:30" x14ac:dyDescent="0.25">
      <c r="I69" s="3"/>
      <c r="J69" s="3"/>
      <c r="K69" s="3"/>
      <c r="L69" s="3"/>
      <c r="M69" s="3"/>
      <c r="N69" s="3"/>
      <c r="O69" s="3"/>
      <c r="P69" s="3"/>
      <c r="Q69" s="3"/>
      <c r="R69" s="3"/>
      <c r="S69" s="3"/>
      <c r="T69" s="3"/>
      <c r="U69" s="3"/>
      <c r="V69" s="3"/>
      <c r="W69" s="3"/>
      <c r="X69" s="3"/>
      <c r="Y69" s="3"/>
      <c r="Z69" s="3"/>
      <c r="AA69" s="3"/>
      <c r="AB69" s="3"/>
      <c r="AC69" s="3"/>
      <c r="AD69" s="3"/>
    </row>
    <row r="70" spans="9:30" x14ac:dyDescent="0.25">
      <c r="I70" s="3"/>
      <c r="J70" s="3"/>
      <c r="K70" s="3"/>
      <c r="L70" s="3"/>
      <c r="M70" s="3"/>
      <c r="N70" s="3"/>
      <c r="O70" s="3"/>
      <c r="P70" s="3"/>
      <c r="Q70" s="3"/>
      <c r="R70" s="3"/>
      <c r="S70" s="3"/>
      <c r="T70" s="3"/>
      <c r="U70" s="3"/>
      <c r="V70" s="3"/>
      <c r="W70" s="3"/>
      <c r="X70" s="3"/>
      <c r="Y70" s="3"/>
      <c r="Z70" s="3"/>
      <c r="AA70" s="3"/>
      <c r="AB70" s="3"/>
      <c r="AC70" s="3"/>
      <c r="AD70" s="3"/>
    </row>
    <row r="71" spans="9:30" x14ac:dyDescent="0.25">
      <c r="I71" s="3"/>
      <c r="J71" s="3"/>
      <c r="K71" s="3"/>
      <c r="L71" s="3"/>
      <c r="M71" s="3"/>
      <c r="N71" s="3"/>
      <c r="O71" s="3"/>
      <c r="P71" s="3"/>
      <c r="Q71" s="3"/>
      <c r="R71" s="3"/>
      <c r="S71" s="3"/>
      <c r="T71" s="3"/>
      <c r="U71" s="3"/>
      <c r="V71" s="3"/>
      <c r="W71" s="3"/>
      <c r="X71" s="3"/>
      <c r="Y71" s="3"/>
      <c r="Z71" s="3"/>
      <c r="AA71" s="3"/>
      <c r="AB71" s="3"/>
      <c r="AC71" s="3"/>
      <c r="AD71" s="3"/>
    </row>
    <row r="72" spans="9:30" x14ac:dyDescent="0.25">
      <c r="I72" s="3"/>
      <c r="J72" s="3"/>
      <c r="K72" s="3"/>
      <c r="L72" s="3"/>
      <c r="M72" s="3"/>
      <c r="N72" s="3"/>
      <c r="O72" s="3"/>
      <c r="P72" s="3"/>
      <c r="Q72" s="3"/>
      <c r="R72" s="3"/>
      <c r="S72" s="3"/>
      <c r="T72" s="3"/>
      <c r="U72" s="3"/>
      <c r="V72" s="3"/>
      <c r="W72" s="3"/>
      <c r="X72" s="3"/>
      <c r="Y72" s="3"/>
      <c r="Z72" s="3"/>
      <c r="AA72" s="3"/>
      <c r="AB72" s="3"/>
      <c r="AC72" s="3"/>
      <c r="AD72" s="3"/>
    </row>
    <row r="73" spans="9:30" x14ac:dyDescent="0.25">
      <c r="I73" s="3"/>
      <c r="J73" s="3"/>
      <c r="K73" s="3"/>
      <c r="L73" s="3"/>
      <c r="M73" s="3"/>
      <c r="N73" s="3"/>
      <c r="O73" s="3"/>
      <c r="P73" s="3"/>
      <c r="Q73" s="3"/>
      <c r="R73" s="3"/>
      <c r="S73" s="3"/>
      <c r="T73" s="3"/>
      <c r="U73" s="3"/>
      <c r="V73" s="3"/>
      <c r="W73" s="3"/>
      <c r="X73" s="3"/>
      <c r="Y73" s="3"/>
      <c r="Z73" s="3"/>
      <c r="AA73" s="3"/>
      <c r="AB73" s="3"/>
      <c r="AC73" s="3"/>
      <c r="AD73" s="3"/>
    </row>
    <row r="74" spans="9:30" x14ac:dyDescent="0.25">
      <c r="I74" s="3"/>
      <c r="J74" s="3"/>
      <c r="K74" s="3"/>
      <c r="L74" s="3"/>
      <c r="M74" s="3"/>
      <c r="N74" s="3"/>
      <c r="O74" s="3"/>
      <c r="P74" s="3"/>
      <c r="Q74" s="3"/>
      <c r="R74" s="3"/>
      <c r="S74" s="3"/>
      <c r="T74" s="3"/>
      <c r="U74" s="3"/>
      <c r="V74" s="3"/>
      <c r="W74" s="3"/>
      <c r="X74" s="3"/>
      <c r="Y74" s="3"/>
      <c r="Z74" s="3"/>
      <c r="AA74" s="3"/>
      <c r="AB74" s="3"/>
      <c r="AC74" s="3"/>
      <c r="AD74" s="3"/>
    </row>
    <row r="75" spans="9:30" x14ac:dyDescent="0.25">
      <c r="I75" s="3"/>
      <c r="J75" s="3"/>
      <c r="K75" s="3"/>
      <c r="L75" s="3"/>
      <c r="M75" s="3"/>
      <c r="N75" s="3"/>
      <c r="O75" s="3"/>
      <c r="P75" s="3"/>
      <c r="Q75" s="3"/>
      <c r="R75" s="3"/>
      <c r="S75" s="3"/>
      <c r="T75" s="3"/>
      <c r="U75" s="3"/>
      <c r="V75" s="3"/>
      <c r="W75" s="3"/>
      <c r="X75" s="3"/>
      <c r="Y75" s="3"/>
      <c r="Z75" s="3"/>
      <c r="AA75" s="3"/>
      <c r="AB75" s="3"/>
      <c r="AC75" s="3"/>
      <c r="AD75" s="3"/>
    </row>
    <row r="76" spans="9:30" x14ac:dyDescent="0.25">
      <c r="I76" s="3"/>
      <c r="J76" s="3"/>
      <c r="K76" s="3"/>
      <c r="L76" s="3"/>
      <c r="M76" s="3"/>
      <c r="N76" s="3"/>
      <c r="O76" s="3"/>
      <c r="P76" s="3"/>
      <c r="Q76" s="3"/>
      <c r="R76" s="3"/>
      <c r="S76" s="3"/>
      <c r="T76" s="3"/>
      <c r="U76" s="3"/>
      <c r="V76" s="3"/>
      <c r="W76" s="3"/>
      <c r="X76" s="3"/>
      <c r="Y76" s="3"/>
      <c r="Z76" s="3"/>
      <c r="AA76" s="3"/>
      <c r="AB76" s="3"/>
      <c r="AC76" s="3"/>
      <c r="AD76" s="3"/>
    </row>
    <row r="77" spans="9:30" x14ac:dyDescent="0.25">
      <c r="I77" s="3"/>
      <c r="J77" s="3"/>
      <c r="K77" s="3"/>
      <c r="L77" s="3"/>
      <c r="M77" s="3"/>
      <c r="N77" s="3"/>
      <c r="O77" s="3"/>
      <c r="P77" s="3"/>
      <c r="Q77" s="3"/>
      <c r="R77" s="3"/>
      <c r="S77" s="3"/>
      <c r="T77" s="3"/>
      <c r="U77" s="3"/>
      <c r="V77" s="3"/>
      <c r="W77" s="3"/>
      <c r="X77" s="3"/>
      <c r="Y77" s="3"/>
      <c r="Z77" s="3"/>
      <c r="AA77" s="3"/>
      <c r="AB77" s="3"/>
      <c r="AC77" s="3"/>
      <c r="AD77" s="3"/>
    </row>
    <row r="78" spans="9:30" x14ac:dyDescent="0.25">
      <c r="I78" s="3"/>
      <c r="J78" s="3"/>
      <c r="K78" s="3"/>
      <c r="L78" s="3"/>
      <c r="M78" s="3"/>
      <c r="N78" s="3"/>
      <c r="O78" s="3"/>
      <c r="P78" s="3"/>
      <c r="Q78" s="3"/>
      <c r="R78" s="3"/>
      <c r="S78" s="3"/>
      <c r="T78" s="3"/>
      <c r="U78" s="3"/>
      <c r="V78" s="3"/>
      <c r="W78" s="3"/>
      <c r="X78" s="3"/>
      <c r="Y78" s="3"/>
      <c r="Z78" s="3"/>
      <c r="AA78" s="3"/>
      <c r="AB78" s="3"/>
      <c r="AC78" s="3"/>
      <c r="AD78" s="3"/>
    </row>
    <row r="79" spans="9:30" x14ac:dyDescent="0.25">
      <c r="I79" s="3"/>
      <c r="J79" s="3"/>
      <c r="K79" s="3"/>
      <c r="L79" s="3"/>
      <c r="M79" s="3"/>
      <c r="N79" s="3"/>
      <c r="O79" s="3"/>
      <c r="P79" s="3"/>
      <c r="Q79" s="3"/>
      <c r="R79" s="3"/>
      <c r="S79" s="3"/>
      <c r="T79" s="3"/>
      <c r="U79" s="3"/>
      <c r="V79" s="3"/>
      <c r="W79" s="3"/>
      <c r="X79" s="3"/>
      <c r="Y79" s="3"/>
      <c r="Z79" s="3"/>
      <c r="AA79" s="3"/>
      <c r="AB79" s="3"/>
      <c r="AC79" s="3"/>
      <c r="AD79" s="3"/>
    </row>
    <row r="80" spans="9:30" x14ac:dyDescent="0.25">
      <c r="I80" s="3"/>
      <c r="J80" s="3"/>
      <c r="K80" s="3"/>
      <c r="L80" s="3"/>
      <c r="M80" s="3"/>
      <c r="N80" s="3"/>
      <c r="O80" s="3"/>
      <c r="P80" s="3"/>
      <c r="Q80" s="3"/>
      <c r="R80" s="3"/>
      <c r="S80" s="3"/>
      <c r="T80" s="3"/>
      <c r="U80" s="3"/>
      <c r="V80" s="3"/>
      <c r="W80" s="3"/>
      <c r="X80" s="3"/>
      <c r="Y80" s="3"/>
      <c r="Z80" s="3"/>
      <c r="AA80" s="3"/>
      <c r="AB80" s="3"/>
      <c r="AC80" s="3"/>
      <c r="AD80" s="3"/>
    </row>
    <row r="81" spans="9:30" x14ac:dyDescent="0.25">
      <c r="I81" s="3"/>
      <c r="J81" s="3"/>
      <c r="K81" s="3"/>
      <c r="L81" s="3"/>
      <c r="M81" s="3"/>
      <c r="N81" s="3"/>
      <c r="O81" s="3"/>
      <c r="P81" s="3"/>
      <c r="Q81" s="3"/>
      <c r="R81" s="3"/>
      <c r="S81" s="3"/>
      <c r="T81" s="3"/>
      <c r="U81" s="3"/>
      <c r="V81" s="3"/>
      <c r="W81" s="3"/>
      <c r="X81" s="3"/>
      <c r="Y81" s="3"/>
      <c r="Z81" s="3"/>
      <c r="AA81" s="3"/>
      <c r="AB81" s="3"/>
      <c r="AC81" s="3"/>
      <c r="AD81" s="3"/>
    </row>
    <row r="82" spans="9:30" x14ac:dyDescent="0.25">
      <c r="I82" s="3"/>
      <c r="J82" s="3"/>
      <c r="K82" s="3"/>
      <c r="L82" s="3"/>
      <c r="M82" s="3"/>
      <c r="N82" s="3"/>
      <c r="O82" s="3"/>
      <c r="P82" s="3"/>
      <c r="Q82" s="3"/>
      <c r="R82" s="3"/>
      <c r="S82" s="3"/>
      <c r="T82" s="3"/>
      <c r="U82" s="3"/>
      <c r="V82" s="3"/>
      <c r="W82" s="3"/>
      <c r="X82" s="3"/>
      <c r="Y82" s="3"/>
      <c r="Z82" s="3"/>
      <c r="AA82" s="3"/>
      <c r="AB82" s="3"/>
      <c r="AC82" s="3"/>
      <c r="AD82" s="3"/>
    </row>
    <row r="83" spans="9:30" x14ac:dyDescent="0.25">
      <c r="I83" s="3"/>
      <c r="J83" s="3"/>
      <c r="K83" s="3"/>
      <c r="L83" s="3"/>
      <c r="M83" s="3"/>
      <c r="N83" s="3"/>
      <c r="O83" s="3"/>
      <c r="P83" s="3"/>
      <c r="Q83" s="3"/>
      <c r="R83" s="3"/>
      <c r="S83" s="3"/>
      <c r="T83" s="3"/>
      <c r="U83" s="3"/>
      <c r="V83" s="3"/>
      <c r="W83" s="3"/>
      <c r="X83" s="3"/>
      <c r="Y83" s="3"/>
      <c r="Z83" s="3"/>
      <c r="AA83" s="3"/>
      <c r="AB83" s="3"/>
      <c r="AC83" s="3"/>
      <c r="AD83" s="3"/>
    </row>
    <row r="84" spans="9:30" x14ac:dyDescent="0.25">
      <c r="I84" s="3"/>
      <c r="J84" s="3"/>
      <c r="K84" s="3"/>
      <c r="L84" s="3"/>
      <c r="M84" s="3"/>
      <c r="N84" s="3"/>
      <c r="O84" s="3"/>
      <c r="P84" s="3"/>
      <c r="Q84" s="3"/>
      <c r="R84" s="3"/>
      <c r="S84" s="3"/>
      <c r="T84" s="3"/>
      <c r="U84" s="3"/>
      <c r="V84" s="3"/>
      <c r="W84" s="3"/>
      <c r="X84" s="3"/>
      <c r="Y84" s="3"/>
      <c r="Z84" s="3"/>
      <c r="AA84" s="3"/>
      <c r="AB84" s="3"/>
      <c r="AC84" s="3"/>
      <c r="AD84" s="3"/>
    </row>
    <row r="85" spans="9:30" x14ac:dyDescent="0.25">
      <c r="I85" s="3"/>
      <c r="J85" s="3"/>
      <c r="K85" s="3"/>
      <c r="L85" s="3"/>
      <c r="M85" s="3"/>
      <c r="N85" s="3"/>
      <c r="O85" s="3"/>
      <c r="P85" s="3"/>
      <c r="Q85" s="3"/>
      <c r="R85" s="3"/>
      <c r="S85" s="3"/>
      <c r="T85" s="3"/>
      <c r="U85" s="3"/>
      <c r="V85" s="3"/>
      <c r="W85" s="3"/>
      <c r="X85" s="3"/>
      <c r="Y85" s="3"/>
      <c r="Z85" s="3"/>
      <c r="AA85" s="3"/>
      <c r="AB85" s="3"/>
      <c r="AC85" s="3"/>
      <c r="AD85" s="3"/>
    </row>
    <row r="86" spans="9:30" x14ac:dyDescent="0.25">
      <c r="I86" s="3"/>
      <c r="J86" s="3"/>
      <c r="K86" s="3"/>
      <c r="L86" s="3"/>
      <c r="M86" s="3"/>
      <c r="N86" s="3"/>
      <c r="O86" s="3"/>
      <c r="P86" s="3"/>
      <c r="Q86" s="3"/>
      <c r="R86" s="3"/>
      <c r="S86" s="3"/>
      <c r="T86" s="3"/>
      <c r="U86" s="3"/>
      <c r="V86" s="3"/>
      <c r="W86" s="3"/>
      <c r="X86" s="3"/>
      <c r="Y86" s="3"/>
      <c r="Z86" s="3"/>
      <c r="AA86" s="3"/>
      <c r="AB86" s="3"/>
      <c r="AC86" s="3"/>
      <c r="AD86" s="3"/>
    </row>
    <row r="87" spans="9:30" x14ac:dyDescent="0.25">
      <c r="I87" s="3"/>
      <c r="J87" s="3"/>
      <c r="K87" s="3"/>
      <c r="L87" s="3"/>
      <c r="M87" s="3"/>
      <c r="N87" s="3"/>
      <c r="O87" s="3"/>
      <c r="P87" s="3"/>
      <c r="Q87" s="3"/>
      <c r="R87" s="3"/>
      <c r="S87" s="3"/>
      <c r="T87" s="3"/>
      <c r="U87" s="3"/>
      <c r="V87" s="3"/>
      <c r="W87" s="3"/>
      <c r="X87" s="3"/>
      <c r="Y87" s="3"/>
      <c r="Z87" s="3"/>
      <c r="AA87" s="3"/>
      <c r="AB87" s="3"/>
      <c r="AC87" s="3"/>
      <c r="AD87" s="3"/>
    </row>
    <row r="88" spans="9:30" x14ac:dyDescent="0.25">
      <c r="I88" s="3"/>
      <c r="J88" s="3"/>
      <c r="K88" s="3"/>
      <c r="L88" s="3"/>
      <c r="M88" s="3"/>
      <c r="N88" s="3"/>
      <c r="O88" s="3"/>
      <c r="P88" s="3"/>
      <c r="Q88" s="3"/>
      <c r="R88" s="3"/>
      <c r="S88" s="3"/>
      <c r="T88" s="3"/>
      <c r="U88" s="3"/>
      <c r="V88" s="3"/>
      <c r="W88" s="3"/>
      <c r="X88" s="3"/>
      <c r="Y88" s="3"/>
      <c r="Z88" s="3"/>
      <c r="AA88" s="3"/>
      <c r="AB88" s="3"/>
      <c r="AC88" s="3"/>
      <c r="AD88" s="3"/>
    </row>
    <row r="89" spans="9:30" x14ac:dyDescent="0.25">
      <c r="I89" s="3"/>
      <c r="J89" s="3"/>
      <c r="K89" s="3"/>
      <c r="L89" s="3"/>
      <c r="M89" s="3"/>
      <c r="N89" s="3"/>
      <c r="O89" s="3"/>
      <c r="P89" s="3"/>
      <c r="Q89" s="3"/>
      <c r="R89" s="3"/>
      <c r="S89" s="3"/>
      <c r="T89" s="3"/>
      <c r="U89" s="3"/>
      <c r="V89" s="3"/>
      <c r="W89" s="3"/>
      <c r="X89" s="3"/>
      <c r="Y89" s="3"/>
      <c r="Z89" s="3"/>
      <c r="AA89" s="3"/>
      <c r="AB89" s="3"/>
      <c r="AC89" s="3"/>
      <c r="AD89" s="3"/>
    </row>
    <row r="90" spans="9:30" x14ac:dyDescent="0.25">
      <c r="I90" s="3"/>
      <c r="J90" s="3"/>
      <c r="K90" s="3"/>
      <c r="L90" s="3"/>
      <c r="M90" s="3"/>
      <c r="N90" s="3"/>
      <c r="O90" s="3"/>
      <c r="P90" s="3"/>
      <c r="Q90" s="3"/>
      <c r="R90" s="3"/>
      <c r="S90" s="3"/>
      <c r="T90" s="3"/>
      <c r="U90" s="3"/>
      <c r="V90" s="3"/>
      <c r="W90" s="3"/>
      <c r="X90" s="3"/>
      <c r="Y90" s="3"/>
      <c r="Z90" s="3"/>
      <c r="AA90" s="3"/>
      <c r="AB90" s="3"/>
      <c r="AC90" s="3"/>
      <c r="AD90" s="3"/>
    </row>
    <row r="91" spans="9:30" x14ac:dyDescent="0.25">
      <c r="I91" s="3"/>
      <c r="J91" s="3"/>
      <c r="K91" s="3"/>
      <c r="L91" s="3"/>
      <c r="M91" s="3"/>
      <c r="N91" s="3"/>
      <c r="O91" s="3"/>
      <c r="P91" s="3"/>
      <c r="Q91" s="3"/>
      <c r="R91" s="3"/>
      <c r="S91" s="3"/>
      <c r="T91" s="3"/>
      <c r="U91" s="3"/>
      <c r="V91" s="3"/>
      <c r="W91" s="3"/>
      <c r="X91" s="3"/>
      <c r="Y91" s="3"/>
      <c r="Z91" s="3"/>
      <c r="AA91" s="3"/>
      <c r="AB91" s="3"/>
      <c r="AC91" s="3"/>
      <c r="AD91" s="3"/>
    </row>
    <row r="92" spans="9:30" x14ac:dyDescent="0.25">
      <c r="I92" s="3"/>
      <c r="J92" s="3"/>
      <c r="K92" s="3"/>
      <c r="L92" s="3"/>
      <c r="M92" s="3"/>
      <c r="N92" s="3"/>
      <c r="O92" s="3"/>
      <c r="P92" s="3"/>
      <c r="Q92" s="3"/>
      <c r="R92" s="3"/>
      <c r="S92" s="3"/>
      <c r="T92" s="3"/>
      <c r="U92" s="3"/>
      <c r="V92" s="3"/>
      <c r="W92" s="3"/>
      <c r="X92" s="3"/>
      <c r="Y92" s="3"/>
      <c r="Z92" s="3"/>
      <c r="AA92" s="3"/>
      <c r="AB92" s="3"/>
      <c r="AC92" s="3"/>
      <c r="AD92" s="3"/>
    </row>
    <row r="93" spans="9:30" x14ac:dyDescent="0.25">
      <c r="I93" s="3"/>
      <c r="J93" s="3"/>
      <c r="K93" s="3"/>
      <c r="L93" s="3"/>
      <c r="M93" s="3"/>
      <c r="N93" s="3"/>
      <c r="O93" s="3"/>
      <c r="P93" s="3"/>
      <c r="Q93" s="3"/>
      <c r="R93" s="3"/>
      <c r="S93" s="3"/>
      <c r="T93" s="3"/>
      <c r="U93" s="3"/>
      <c r="V93" s="3"/>
      <c r="W93" s="3"/>
      <c r="X93" s="3"/>
      <c r="Y93" s="3"/>
      <c r="Z93" s="3"/>
      <c r="AA93" s="3"/>
      <c r="AB93" s="3"/>
      <c r="AC93" s="3"/>
      <c r="AD93" s="3"/>
    </row>
    <row r="94" spans="9:30" x14ac:dyDescent="0.25">
      <c r="I94" s="3"/>
      <c r="J94" s="3"/>
      <c r="K94" s="3"/>
      <c r="L94" s="3"/>
      <c r="M94" s="3"/>
      <c r="N94" s="3"/>
      <c r="O94" s="3"/>
      <c r="P94" s="3"/>
      <c r="Q94" s="3"/>
      <c r="R94" s="3"/>
      <c r="S94" s="3"/>
      <c r="T94" s="3"/>
      <c r="U94" s="3"/>
      <c r="V94" s="3"/>
      <c r="W94" s="3"/>
      <c r="X94" s="3"/>
      <c r="Y94" s="3"/>
      <c r="Z94" s="3"/>
      <c r="AA94" s="3"/>
      <c r="AB94" s="3"/>
      <c r="AC94" s="3"/>
      <c r="AD94" s="3"/>
    </row>
    <row r="95" spans="9:30" x14ac:dyDescent="0.25">
      <c r="I95" s="3"/>
      <c r="J95" s="3"/>
      <c r="K95" s="3"/>
      <c r="L95" s="3"/>
      <c r="M95" s="3"/>
      <c r="N95" s="3"/>
      <c r="O95" s="3"/>
      <c r="P95" s="3"/>
      <c r="Q95" s="3"/>
      <c r="R95" s="3"/>
      <c r="S95" s="3"/>
      <c r="T95" s="3"/>
      <c r="U95" s="3"/>
      <c r="V95" s="3"/>
      <c r="W95" s="3"/>
      <c r="X95" s="3"/>
      <c r="Y95" s="3"/>
      <c r="Z95" s="3"/>
      <c r="AA95" s="3"/>
      <c r="AB95" s="3"/>
      <c r="AC95" s="3"/>
      <c r="AD95" s="3"/>
    </row>
    <row r="96" spans="9:30" x14ac:dyDescent="0.25">
      <c r="I96" s="3"/>
      <c r="J96" s="3"/>
      <c r="K96" s="3"/>
      <c r="L96" s="3"/>
      <c r="M96" s="3"/>
      <c r="N96" s="3"/>
      <c r="O96" s="3"/>
      <c r="P96" s="3"/>
      <c r="Q96" s="3"/>
      <c r="R96" s="3"/>
      <c r="S96" s="3"/>
      <c r="T96" s="3"/>
      <c r="U96" s="3"/>
      <c r="V96" s="3"/>
      <c r="W96" s="3"/>
      <c r="X96" s="3"/>
      <c r="Y96" s="3"/>
      <c r="Z96" s="3"/>
      <c r="AA96" s="3"/>
      <c r="AB96" s="3"/>
      <c r="AC96" s="3"/>
      <c r="AD96" s="3"/>
    </row>
    <row r="97" spans="9:30" x14ac:dyDescent="0.25">
      <c r="I97" s="3"/>
      <c r="J97" s="3"/>
      <c r="K97" s="3"/>
      <c r="L97" s="3"/>
      <c r="M97" s="3"/>
      <c r="N97" s="3"/>
      <c r="O97" s="3"/>
      <c r="P97" s="3"/>
      <c r="Q97" s="3"/>
      <c r="R97" s="3"/>
      <c r="S97" s="3"/>
      <c r="T97" s="3"/>
      <c r="U97" s="3"/>
      <c r="V97" s="3"/>
      <c r="W97" s="3"/>
      <c r="X97" s="3"/>
      <c r="Y97" s="3"/>
      <c r="Z97" s="3"/>
      <c r="AA97" s="3"/>
      <c r="AB97" s="3"/>
      <c r="AC97" s="3"/>
      <c r="AD97" s="3"/>
    </row>
    <row r="98" spans="9:30" x14ac:dyDescent="0.25">
      <c r="I98" s="3"/>
      <c r="J98" s="3"/>
      <c r="K98" s="3"/>
      <c r="L98" s="3"/>
      <c r="M98" s="3"/>
      <c r="N98" s="3"/>
      <c r="O98" s="3"/>
      <c r="P98" s="3"/>
      <c r="Q98" s="3"/>
      <c r="R98" s="3"/>
      <c r="S98" s="3"/>
      <c r="T98" s="3"/>
      <c r="U98" s="3"/>
      <c r="V98" s="3"/>
      <c r="W98" s="3"/>
      <c r="X98" s="3"/>
      <c r="Y98" s="3"/>
      <c r="Z98" s="3"/>
      <c r="AA98" s="3"/>
      <c r="AB98" s="3"/>
      <c r="AC98" s="3"/>
      <c r="AD98" s="3"/>
    </row>
    <row r="99" spans="9:30" x14ac:dyDescent="0.25">
      <c r="I99" s="3"/>
      <c r="J99" s="3"/>
      <c r="K99" s="3"/>
      <c r="L99" s="3"/>
      <c r="M99" s="3"/>
      <c r="N99" s="3"/>
      <c r="O99" s="3"/>
      <c r="P99" s="3"/>
      <c r="Q99" s="3"/>
      <c r="R99" s="3"/>
      <c r="S99" s="3"/>
      <c r="T99" s="3"/>
      <c r="U99" s="3"/>
      <c r="V99" s="3"/>
      <c r="W99" s="3"/>
      <c r="X99" s="3"/>
      <c r="Y99" s="3"/>
      <c r="Z99" s="3"/>
      <c r="AA99" s="3"/>
      <c r="AB99" s="3"/>
      <c r="AC99" s="3"/>
      <c r="AD99" s="3"/>
    </row>
    <row r="100" spans="9:30" x14ac:dyDescent="0.25">
      <c r="I100" s="3"/>
      <c r="J100" s="3"/>
      <c r="K100" s="3"/>
      <c r="L100" s="3"/>
      <c r="M100" s="3"/>
      <c r="N100" s="3"/>
      <c r="O100" s="3"/>
      <c r="P100" s="3"/>
      <c r="Q100" s="3"/>
      <c r="R100" s="3"/>
      <c r="S100" s="3"/>
      <c r="T100" s="3"/>
      <c r="U100" s="3"/>
      <c r="V100" s="3"/>
      <c r="W100" s="3"/>
      <c r="X100" s="3"/>
      <c r="Y100" s="3"/>
      <c r="Z100" s="3"/>
      <c r="AA100" s="3"/>
      <c r="AB100" s="3"/>
      <c r="AC100" s="3"/>
      <c r="AD100" s="3"/>
    </row>
    <row r="101" spans="9:30" x14ac:dyDescent="0.25">
      <c r="I101" s="3"/>
      <c r="J101" s="3"/>
      <c r="K101" s="3"/>
      <c r="L101" s="3"/>
      <c r="M101" s="3"/>
      <c r="N101" s="3"/>
      <c r="O101" s="3"/>
      <c r="P101" s="3"/>
      <c r="Q101" s="3"/>
      <c r="R101" s="3"/>
      <c r="S101" s="3"/>
      <c r="T101" s="3"/>
      <c r="U101" s="3"/>
      <c r="V101" s="3"/>
      <c r="W101" s="3"/>
      <c r="X101" s="3"/>
      <c r="Y101" s="3"/>
      <c r="Z101" s="3"/>
      <c r="AA101" s="3"/>
      <c r="AB101" s="3"/>
      <c r="AC101" s="3"/>
      <c r="AD101" s="3"/>
    </row>
    <row r="102" spans="9:30" x14ac:dyDescent="0.25">
      <c r="I102" s="3"/>
      <c r="J102" s="3"/>
      <c r="K102" s="3"/>
      <c r="L102" s="3"/>
      <c r="M102" s="3"/>
      <c r="N102" s="3"/>
      <c r="O102" s="3"/>
      <c r="P102" s="3"/>
      <c r="Q102" s="3"/>
      <c r="R102" s="3"/>
      <c r="S102" s="3"/>
      <c r="T102" s="3"/>
      <c r="U102" s="3"/>
      <c r="V102" s="3"/>
      <c r="W102" s="3"/>
      <c r="X102" s="3"/>
      <c r="Y102" s="3"/>
      <c r="Z102" s="3"/>
      <c r="AA102" s="3"/>
      <c r="AB102" s="3"/>
      <c r="AC102" s="3"/>
      <c r="AD102" s="3"/>
    </row>
    <row r="103" spans="9:30" x14ac:dyDescent="0.25">
      <c r="I103" s="3"/>
      <c r="J103" s="3"/>
      <c r="K103" s="3"/>
      <c r="L103" s="3"/>
      <c r="M103" s="3"/>
      <c r="N103" s="3"/>
      <c r="O103" s="3"/>
      <c r="P103" s="3"/>
      <c r="Q103" s="3"/>
      <c r="R103" s="3"/>
      <c r="S103" s="3"/>
      <c r="T103" s="3"/>
      <c r="U103" s="3"/>
      <c r="V103" s="3"/>
      <c r="W103" s="3"/>
      <c r="X103" s="3"/>
      <c r="Y103" s="3"/>
      <c r="Z103" s="3"/>
      <c r="AA103" s="3"/>
      <c r="AB103" s="3"/>
      <c r="AC103" s="3"/>
      <c r="AD103" s="3"/>
    </row>
    <row r="104" spans="9:30" x14ac:dyDescent="0.25">
      <c r="I104" s="3"/>
      <c r="J104" s="3"/>
      <c r="K104" s="3"/>
      <c r="L104" s="3"/>
      <c r="M104" s="3"/>
      <c r="N104" s="3"/>
      <c r="O104" s="3"/>
      <c r="P104" s="3"/>
      <c r="Q104" s="3"/>
      <c r="R104" s="3"/>
      <c r="S104" s="3"/>
      <c r="T104" s="3"/>
      <c r="U104" s="3"/>
      <c r="V104" s="3"/>
      <c r="W104" s="3"/>
      <c r="X104" s="3"/>
      <c r="Y104" s="3"/>
      <c r="Z104" s="3"/>
      <c r="AA104" s="3"/>
      <c r="AB104" s="3"/>
      <c r="AC104" s="3"/>
      <c r="AD104" s="3"/>
    </row>
    <row r="105" spans="9:30" x14ac:dyDescent="0.25">
      <c r="I105" s="3"/>
      <c r="J105" s="3"/>
      <c r="K105" s="3"/>
      <c r="L105" s="3"/>
      <c r="M105" s="3"/>
      <c r="N105" s="3"/>
      <c r="O105" s="3"/>
      <c r="P105" s="3"/>
      <c r="Q105" s="3"/>
      <c r="R105" s="3"/>
      <c r="S105" s="3"/>
      <c r="T105" s="3"/>
      <c r="U105" s="3"/>
      <c r="V105" s="3"/>
      <c r="W105" s="3"/>
      <c r="X105" s="3"/>
      <c r="Y105" s="3"/>
      <c r="Z105" s="3"/>
      <c r="AA105" s="3"/>
      <c r="AB105" s="3"/>
      <c r="AC105" s="3"/>
      <c r="AD105" s="3"/>
    </row>
    <row r="106" spans="9:30" x14ac:dyDescent="0.25">
      <c r="I106" s="3"/>
      <c r="J106" s="3"/>
      <c r="K106" s="3"/>
      <c r="L106" s="3"/>
      <c r="M106" s="3"/>
      <c r="N106" s="3"/>
      <c r="O106" s="3"/>
      <c r="P106" s="3"/>
      <c r="Q106" s="3"/>
      <c r="R106" s="3"/>
      <c r="S106" s="3"/>
      <c r="T106" s="3"/>
      <c r="U106" s="3"/>
      <c r="V106" s="3"/>
      <c r="W106" s="3"/>
      <c r="X106" s="3"/>
      <c r="Y106" s="3"/>
      <c r="Z106" s="3"/>
      <c r="AA106" s="3"/>
      <c r="AB106" s="3"/>
      <c r="AC106" s="3"/>
      <c r="AD106" s="3"/>
    </row>
    <row r="107" spans="9:30" x14ac:dyDescent="0.25">
      <c r="I107" s="3"/>
      <c r="J107" s="3"/>
      <c r="K107" s="3"/>
      <c r="L107" s="3"/>
      <c r="M107" s="3"/>
      <c r="N107" s="3"/>
      <c r="O107" s="3"/>
      <c r="P107" s="3"/>
      <c r="Q107" s="3"/>
      <c r="R107" s="3"/>
      <c r="S107" s="3"/>
      <c r="T107" s="3"/>
      <c r="U107" s="3"/>
      <c r="V107" s="3"/>
      <c r="W107" s="3"/>
      <c r="X107" s="3"/>
      <c r="Y107" s="3"/>
      <c r="Z107" s="3"/>
      <c r="AA107" s="3"/>
      <c r="AB107" s="3"/>
      <c r="AC107" s="3"/>
      <c r="AD107" s="3"/>
    </row>
    <row r="108" spans="9:30" x14ac:dyDescent="0.25">
      <c r="I108" s="3"/>
      <c r="J108" s="3"/>
      <c r="K108" s="3"/>
      <c r="L108" s="3"/>
      <c r="M108" s="3"/>
      <c r="N108" s="3"/>
      <c r="O108" s="3"/>
      <c r="P108" s="3"/>
      <c r="Q108" s="3"/>
      <c r="R108" s="3"/>
      <c r="S108" s="3"/>
      <c r="T108" s="3"/>
      <c r="U108" s="3"/>
      <c r="V108" s="3"/>
      <c r="W108" s="3"/>
      <c r="X108" s="3"/>
      <c r="Y108" s="3"/>
      <c r="Z108" s="3"/>
      <c r="AA108" s="3"/>
      <c r="AB108" s="3"/>
      <c r="AC108" s="3"/>
      <c r="AD108" s="3"/>
    </row>
    <row r="109" spans="9:30" x14ac:dyDescent="0.25">
      <c r="I109" s="3"/>
      <c r="J109" s="3"/>
      <c r="K109" s="3"/>
      <c r="L109" s="3"/>
      <c r="M109" s="3"/>
      <c r="N109" s="3"/>
      <c r="O109" s="3"/>
      <c r="P109" s="3"/>
      <c r="Q109" s="3"/>
      <c r="R109" s="3"/>
      <c r="S109" s="3"/>
      <c r="T109" s="3"/>
      <c r="U109" s="3"/>
      <c r="V109" s="3"/>
      <c r="W109" s="3"/>
      <c r="X109" s="3"/>
      <c r="Y109" s="3"/>
      <c r="Z109" s="3"/>
      <c r="AA109" s="3"/>
      <c r="AB109" s="3"/>
      <c r="AC109" s="3"/>
      <c r="AD109" s="3"/>
    </row>
    <row r="110" spans="9:30" x14ac:dyDescent="0.25">
      <c r="I110" s="3"/>
      <c r="J110" s="3"/>
      <c r="K110" s="3"/>
      <c r="L110" s="3"/>
      <c r="M110" s="3"/>
      <c r="N110" s="3"/>
      <c r="O110" s="3"/>
      <c r="P110" s="3"/>
      <c r="Q110" s="3"/>
      <c r="R110" s="3"/>
      <c r="S110" s="3"/>
      <c r="T110" s="3"/>
      <c r="U110" s="3"/>
      <c r="V110" s="3"/>
      <c r="W110" s="3"/>
      <c r="X110" s="3"/>
      <c r="Y110" s="3"/>
      <c r="Z110" s="3"/>
      <c r="AA110" s="3"/>
      <c r="AB110" s="3"/>
      <c r="AC110" s="3"/>
      <c r="AD110" s="3"/>
    </row>
    <row r="111" spans="9:30" x14ac:dyDescent="0.25">
      <c r="I111" s="3"/>
      <c r="J111" s="3"/>
      <c r="K111" s="3"/>
      <c r="L111" s="3"/>
      <c r="M111" s="3"/>
      <c r="N111" s="3"/>
      <c r="O111" s="3"/>
      <c r="P111" s="3"/>
      <c r="Q111" s="3"/>
      <c r="R111" s="3"/>
      <c r="S111" s="3"/>
      <c r="T111" s="3"/>
      <c r="U111" s="3"/>
      <c r="V111" s="3"/>
      <c r="W111" s="3"/>
      <c r="X111" s="3"/>
      <c r="Y111" s="3"/>
      <c r="Z111" s="3"/>
      <c r="AA111" s="3"/>
      <c r="AB111" s="3"/>
      <c r="AC111" s="3"/>
      <c r="AD111" s="3"/>
    </row>
    <row r="112" spans="9:30" x14ac:dyDescent="0.25">
      <c r="I112" s="3"/>
      <c r="J112" s="3"/>
      <c r="K112" s="3"/>
      <c r="L112" s="3"/>
      <c r="M112" s="3"/>
      <c r="N112" s="3"/>
      <c r="O112" s="3"/>
      <c r="P112" s="3"/>
      <c r="Q112" s="3"/>
      <c r="R112" s="3"/>
      <c r="S112" s="3"/>
      <c r="T112" s="3"/>
      <c r="U112" s="3"/>
      <c r="V112" s="3"/>
      <c r="W112" s="3"/>
      <c r="X112" s="3"/>
      <c r="Y112" s="3"/>
      <c r="Z112" s="3"/>
      <c r="AA112" s="3"/>
      <c r="AB112" s="3"/>
      <c r="AC112" s="3"/>
      <c r="AD112" s="3"/>
    </row>
    <row r="113" spans="9:30" x14ac:dyDescent="0.25">
      <c r="I113" s="3"/>
      <c r="J113" s="3"/>
      <c r="K113" s="3"/>
      <c r="L113" s="3"/>
      <c r="M113" s="3"/>
      <c r="N113" s="3"/>
      <c r="O113" s="3"/>
      <c r="P113" s="3"/>
      <c r="Q113" s="3"/>
      <c r="R113" s="3"/>
      <c r="S113" s="3"/>
      <c r="T113" s="3"/>
      <c r="U113" s="3"/>
      <c r="V113" s="3"/>
      <c r="W113" s="3"/>
      <c r="X113" s="3"/>
      <c r="Y113" s="3"/>
      <c r="Z113" s="3"/>
      <c r="AA113" s="3"/>
      <c r="AB113" s="3"/>
      <c r="AC113" s="3"/>
      <c r="AD113" s="3"/>
    </row>
    <row r="114" spans="9:30" x14ac:dyDescent="0.25">
      <c r="I114" s="3"/>
      <c r="J114" s="3"/>
      <c r="K114" s="3"/>
      <c r="L114" s="3"/>
      <c r="M114" s="3"/>
      <c r="N114" s="3"/>
      <c r="O114" s="3"/>
      <c r="P114" s="3"/>
      <c r="Q114" s="3"/>
      <c r="R114" s="3"/>
      <c r="S114" s="3"/>
      <c r="T114" s="3"/>
      <c r="U114" s="3"/>
      <c r="V114" s="3"/>
      <c r="W114" s="3"/>
      <c r="X114" s="3"/>
      <c r="Y114" s="3"/>
      <c r="Z114" s="3"/>
      <c r="AA114" s="3"/>
      <c r="AB114" s="3"/>
      <c r="AC114" s="3"/>
      <c r="AD114" s="3"/>
    </row>
    <row r="115" spans="9:30" x14ac:dyDescent="0.25">
      <c r="I115" s="3"/>
      <c r="J115" s="3"/>
      <c r="K115" s="3"/>
      <c r="L115" s="3"/>
      <c r="M115" s="3"/>
      <c r="N115" s="3"/>
      <c r="O115" s="3"/>
      <c r="P115" s="3"/>
      <c r="Q115" s="3"/>
      <c r="R115" s="3"/>
      <c r="S115" s="3"/>
      <c r="T115" s="3"/>
      <c r="U115" s="3"/>
      <c r="V115" s="3"/>
      <c r="W115" s="3"/>
      <c r="X115" s="3"/>
      <c r="Y115" s="3"/>
      <c r="Z115" s="3"/>
      <c r="AA115" s="3"/>
      <c r="AB115" s="3"/>
      <c r="AC115" s="3"/>
      <c r="AD115" s="3"/>
    </row>
    <row r="116" spans="9:30" x14ac:dyDescent="0.25">
      <c r="I116" s="3"/>
      <c r="J116" s="3"/>
      <c r="K116" s="3"/>
      <c r="L116" s="3"/>
      <c r="M116" s="3"/>
      <c r="N116" s="3"/>
      <c r="O116" s="3"/>
      <c r="P116" s="3"/>
      <c r="Q116" s="3"/>
      <c r="R116" s="3"/>
      <c r="S116" s="3"/>
      <c r="T116" s="3"/>
      <c r="U116" s="3"/>
      <c r="V116" s="3"/>
      <c r="W116" s="3"/>
      <c r="X116" s="3"/>
      <c r="Y116" s="3"/>
      <c r="Z116" s="3"/>
      <c r="AA116" s="3"/>
      <c r="AB116" s="3"/>
      <c r="AC116" s="3"/>
      <c r="AD116" s="3"/>
    </row>
    <row r="117" spans="9:30" x14ac:dyDescent="0.25">
      <c r="I117" s="3"/>
      <c r="J117" s="3"/>
      <c r="K117" s="3"/>
      <c r="L117" s="3"/>
      <c r="M117" s="3"/>
      <c r="N117" s="3"/>
      <c r="O117" s="3"/>
      <c r="P117" s="3"/>
      <c r="Q117" s="3"/>
      <c r="R117" s="3"/>
      <c r="S117" s="3"/>
      <c r="T117" s="3"/>
      <c r="U117" s="3"/>
      <c r="V117" s="3"/>
      <c r="W117" s="3"/>
      <c r="X117" s="3"/>
      <c r="Y117" s="3"/>
      <c r="Z117" s="3"/>
      <c r="AA117" s="3"/>
      <c r="AB117" s="3"/>
      <c r="AC117" s="3"/>
      <c r="AD117" s="3"/>
    </row>
    <row r="118" spans="9:30" x14ac:dyDescent="0.25">
      <c r="I118" s="3"/>
      <c r="J118" s="3"/>
      <c r="K118" s="3"/>
      <c r="L118" s="3"/>
      <c r="M118" s="3"/>
      <c r="N118" s="3"/>
      <c r="O118" s="3"/>
      <c r="P118" s="3"/>
      <c r="Q118" s="3"/>
      <c r="R118" s="3"/>
      <c r="S118" s="3"/>
      <c r="T118" s="3"/>
      <c r="U118" s="3"/>
      <c r="V118" s="3"/>
      <c r="W118" s="3"/>
      <c r="X118" s="3"/>
      <c r="Y118" s="3"/>
      <c r="Z118" s="3"/>
      <c r="AA118" s="3"/>
      <c r="AB118" s="3"/>
      <c r="AC118" s="3"/>
      <c r="AD118" s="3"/>
    </row>
    <row r="119" spans="9:30" x14ac:dyDescent="0.25">
      <c r="I119" s="3"/>
      <c r="J119" s="3"/>
      <c r="K119" s="3"/>
      <c r="L119" s="3"/>
      <c r="M119" s="3"/>
      <c r="N119" s="3"/>
      <c r="O119" s="3"/>
      <c r="P119" s="3"/>
      <c r="Q119" s="3"/>
      <c r="R119" s="3"/>
      <c r="S119" s="3"/>
      <c r="T119" s="3"/>
      <c r="U119" s="3"/>
      <c r="V119" s="3"/>
      <c r="W119" s="3"/>
      <c r="X119" s="3"/>
      <c r="Y119" s="3"/>
      <c r="Z119" s="3"/>
      <c r="AA119" s="3"/>
      <c r="AB119" s="3"/>
      <c r="AC119" s="3"/>
      <c r="AD119" s="3"/>
    </row>
    <row r="120" spans="9:30" x14ac:dyDescent="0.25">
      <c r="I120" s="3"/>
      <c r="J120" s="3"/>
      <c r="K120" s="3"/>
      <c r="L120" s="3"/>
      <c r="M120" s="3"/>
      <c r="N120" s="3"/>
      <c r="O120" s="3"/>
      <c r="P120" s="3"/>
      <c r="Q120" s="3"/>
      <c r="R120" s="3"/>
      <c r="S120" s="3"/>
      <c r="T120" s="3"/>
      <c r="U120" s="3"/>
      <c r="V120" s="3"/>
      <c r="W120" s="3"/>
      <c r="X120" s="3"/>
      <c r="Y120" s="3"/>
      <c r="Z120" s="3"/>
      <c r="AA120" s="3"/>
      <c r="AB120" s="3"/>
      <c r="AC120" s="3"/>
      <c r="AD120" s="3"/>
    </row>
    <row r="121" spans="9:30" x14ac:dyDescent="0.25">
      <c r="I121" s="3"/>
      <c r="J121" s="3"/>
      <c r="K121" s="3"/>
      <c r="L121" s="3"/>
      <c r="M121" s="3"/>
      <c r="N121" s="3"/>
      <c r="O121" s="3"/>
      <c r="P121" s="3"/>
      <c r="Q121" s="3"/>
      <c r="R121" s="3"/>
      <c r="S121" s="3"/>
      <c r="T121" s="3"/>
      <c r="U121" s="3"/>
      <c r="V121" s="3"/>
      <c r="W121" s="3"/>
      <c r="X121" s="3"/>
      <c r="Y121" s="3"/>
      <c r="Z121" s="3"/>
      <c r="AA121" s="3"/>
      <c r="AB121" s="3"/>
      <c r="AC121" s="3"/>
      <c r="AD121" s="3"/>
    </row>
    <row r="122" spans="9:30" x14ac:dyDescent="0.25">
      <c r="I122" s="3"/>
      <c r="J122" s="3"/>
      <c r="K122" s="3"/>
      <c r="L122" s="3"/>
      <c r="M122" s="3"/>
      <c r="N122" s="3"/>
      <c r="O122" s="3"/>
      <c r="P122" s="3"/>
      <c r="Q122" s="3"/>
      <c r="R122" s="3"/>
      <c r="S122" s="3"/>
      <c r="T122" s="3"/>
      <c r="U122" s="3"/>
      <c r="V122" s="3"/>
      <c r="W122" s="3"/>
      <c r="X122" s="3"/>
      <c r="Y122" s="3"/>
      <c r="Z122" s="3"/>
      <c r="AA122" s="3"/>
      <c r="AB122" s="3"/>
      <c r="AC122" s="3"/>
      <c r="AD122" s="3"/>
    </row>
    <row r="123" spans="9:30" x14ac:dyDescent="0.25">
      <c r="I123" s="3"/>
      <c r="J123" s="3"/>
      <c r="K123" s="3"/>
      <c r="L123" s="3"/>
      <c r="M123" s="3"/>
      <c r="N123" s="3"/>
      <c r="O123" s="3"/>
      <c r="P123" s="3"/>
      <c r="Q123" s="3"/>
      <c r="R123" s="3"/>
      <c r="S123" s="3"/>
      <c r="T123" s="3"/>
      <c r="U123" s="3"/>
      <c r="V123" s="3"/>
      <c r="W123" s="3"/>
      <c r="X123" s="3"/>
      <c r="Y123" s="3"/>
      <c r="Z123" s="3"/>
      <c r="AA123" s="3"/>
      <c r="AB123" s="3"/>
      <c r="AC123" s="3"/>
      <c r="AD123" s="3"/>
    </row>
    <row r="124" spans="9:30" x14ac:dyDescent="0.25">
      <c r="I124" s="3"/>
      <c r="J124" s="3"/>
      <c r="K124" s="3"/>
      <c r="L124" s="3"/>
      <c r="M124" s="3"/>
      <c r="N124" s="3"/>
      <c r="O124" s="3"/>
      <c r="P124" s="3"/>
      <c r="Q124" s="3"/>
      <c r="R124" s="3"/>
      <c r="S124" s="3"/>
      <c r="T124" s="3"/>
      <c r="U124" s="3"/>
      <c r="V124" s="3"/>
      <c r="W124" s="3"/>
      <c r="X124" s="3"/>
      <c r="Y124" s="3"/>
      <c r="Z124" s="3"/>
      <c r="AA124" s="3"/>
      <c r="AB124" s="3"/>
      <c r="AC124" s="3"/>
      <c r="AD124" s="3"/>
    </row>
    <row r="125" spans="9:30" x14ac:dyDescent="0.25">
      <c r="I125" s="3"/>
      <c r="J125" s="3"/>
      <c r="K125" s="3"/>
      <c r="L125" s="3"/>
      <c r="M125" s="3"/>
      <c r="N125" s="3"/>
      <c r="O125" s="3"/>
      <c r="P125" s="3"/>
      <c r="Q125" s="3"/>
      <c r="R125" s="3"/>
      <c r="S125" s="3"/>
      <c r="T125" s="3"/>
      <c r="U125" s="3"/>
      <c r="V125" s="3"/>
      <c r="W125" s="3"/>
      <c r="X125" s="3"/>
      <c r="Y125" s="3"/>
      <c r="Z125" s="3"/>
      <c r="AA125" s="3"/>
      <c r="AB125" s="3"/>
      <c r="AC125" s="3"/>
      <c r="AD125" s="3"/>
    </row>
    <row r="126" spans="9:30" x14ac:dyDescent="0.25">
      <c r="I126" s="3"/>
      <c r="J126" s="3"/>
      <c r="K126" s="3"/>
      <c r="L126" s="3"/>
      <c r="M126" s="3"/>
      <c r="N126" s="3"/>
      <c r="O126" s="3"/>
      <c r="P126" s="3"/>
      <c r="Q126" s="3"/>
      <c r="R126" s="3"/>
      <c r="S126" s="3"/>
      <c r="T126" s="3"/>
      <c r="U126" s="3"/>
      <c r="V126" s="3"/>
      <c r="W126" s="3"/>
      <c r="X126" s="3"/>
      <c r="Y126" s="3"/>
      <c r="Z126" s="3"/>
      <c r="AA126" s="3"/>
      <c r="AB126" s="3"/>
      <c r="AC126" s="3"/>
      <c r="AD126" s="3"/>
    </row>
    <row r="127" spans="9:30" x14ac:dyDescent="0.25">
      <c r="I127" s="3"/>
      <c r="J127" s="3"/>
      <c r="K127" s="3"/>
      <c r="L127" s="3"/>
      <c r="M127" s="3"/>
      <c r="N127" s="3"/>
      <c r="O127" s="3"/>
      <c r="P127" s="3"/>
      <c r="Q127" s="3"/>
      <c r="R127" s="3"/>
      <c r="S127" s="3"/>
      <c r="T127" s="3"/>
      <c r="U127" s="3"/>
      <c r="V127" s="3"/>
      <c r="W127" s="3"/>
      <c r="X127" s="3"/>
      <c r="Y127" s="3"/>
      <c r="Z127" s="3"/>
      <c r="AA127" s="3"/>
      <c r="AB127" s="3"/>
      <c r="AC127" s="3"/>
      <c r="AD127" s="3"/>
    </row>
    <row r="128" spans="9:30" x14ac:dyDescent="0.25">
      <c r="I128" s="3"/>
      <c r="J128" s="3"/>
      <c r="K128" s="3"/>
      <c r="L128" s="3"/>
      <c r="M128" s="3"/>
      <c r="N128" s="3"/>
      <c r="O128" s="3"/>
      <c r="P128" s="3"/>
      <c r="Q128" s="3"/>
      <c r="R128" s="3"/>
      <c r="S128" s="3"/>
      <c r="T128" s="3"/>
      <c r="U128" s="3"/>
      <c r="V128" s="3"/>
      <c r="W128" s="3"/>
      <c r="X128" s="3"/>
      <c r="Y128" s="3"/>
      <c r="Z128" s="3"/>
      <c r="AA128" s="3"/>
      <c r="AB128" s="3"/>
      <c r="AC128" s="3"/>
      <c r="AD128" s="3"/>
    </row>
    <row r="129" spans="9:30" x14ac:dyDescent="0.25">
      <c r="I129" s="3"/>
      <c r="J129" s="3"/>
      <c r="K129" s="3"/>
      <c r="L129" s="3"/>
      <c r="M129" s="3"/>
      <c r="N129" s="3"/>
      <c r="O129" s="3"/>
      <c r="P129" s="3"/>
      <c r="Q129" s="3"/>
      <c r="R129" s="3"/>
      <c r="S129" s="3"/>
      <c r="T129" s="3"/>
      <c r="U129" s="3"/>
      <c r="V129" s="3"/>
      <c r="W129" s="3"/>
      <c r="X129" s="3"/>
      <c r="Y129" s="3"/>
      <c r="Z129" s="3"/>
      <c r="AA129" s="3"/>
      <c r="AB129" s="3"/>
      <c r="AC129" s="3"/>
      <c r="AD129" s="3"/>
    </row>
    <row r="130" spans="9:30" x14ac:dyDescent="0.25">
      <c r="I130" s="3"/>
      <c r="J130" s="3"/>
      <c r="K130" s="3"/>
      <c r="L130" s="3"/>
      <c r="M130" s="3"/>
      <c r="N130" s="3"/>
      <c r="O130" s="3"/>
      <c r="P130" s="3"/>
      <c r="Q130" s="3"/>
      <c r="R130" s="3"/>
      <c r="S130" s="3"/>
      <c r="T130" s="3"/>
      <c r="U130" s="3"/>
      <c r="V130" s="3"/>
      <c r="W130" s="3"/>
      <c r="X130" s="3"/>
      <c r="Y130" s="3"/>
      <c r="Z130" s="3"/>
      <c r="AA130" s="3"/>
      <c r="AB130" s="3"/>
      <c r="AC130" s="3"/>
      <c r="AD130" s="3"/>
    </row>
    <row r="131" spans="9:30" x14ac:dyDescent="0.25">
      <c r="I131" s="3"/>
      <c r="J131" s="3"/>
      <c r="K131" s="3"/>
      <c r="L131" s="3"/>
      <c r="M131" s="3"/>
      <c r="N131" s="3"/>
      <c r="O131" s="3"/>
      <c r="P131" s="3"/>
      <c r="Q131" s="3"/>
      <c r="R131" s="3"/>
      <c r="S131" s="3"/>
      <c r="T131" s="3"/>
      <c r="U131" s="3"/>
      <c r="V131" s="3"/>
      <c r="W131" s="3"/>
      <c r="X131" s="3"/>
      <c r="Y131" s="3"/>
      <c r="Z131" s="3"/>
      <c r="AA131" s="3"/>
      <c r="AB131" s="3"/>
      <c r="AC131" s="3"/>
      <c r="AD131" s="3"/>
    </row>
    <row r="132" spans="9:30" x14ac:dyDescent="0.25">
      <c r="I132" s="3"/>
      <c r="J132" s="3"/>
      <c r="K132" s="3"/>
      <c r="L132" s="3"/>
      <c r="M132" s="3"/>
      <c r="N132" s="3"/>
      <c r="O132" s="3"/>
      <c r="P132" s="3"/>
      <c r="Q132" s="3"/>
      <c r="R132" s="3"/>
      <c r="S132" s="3"/>
      <c r="T132" s="3"/>
      <c r="U132" s="3"/>
      <c r="V132" s="3"/>
      <c r="W132" s="3"/>
      <c r="X132" s="3"/>
      <c r="Y132" s="3"/>
      <c r="Z132" s="3"/>
      <c r="AA132" s="3"/>
      <c r="AB132" s="3"/>
      <c r="AC132" s="3"/>
      <c r="AD132" s="3"/>
    </row>
    <row r="133" spans="9:30" x14ac:dyDescent="0.25">
      <c r="I133" s="3"/>
      <c r="J133" s="3"/>
      <c r="K133" s="3"/>
      <c r="L133" s="3"/>
      <c r="M133" s="3"/>
      <c r="N133" s="3"/>
      <c r="O133" s="3"/>
      <c r="P133" s="3"/>
      <c r="Q133" s="3"/>
      <c r="R133" s="3"/>
      <c r="S133" s="3"/>
      <c r="T133" s="3"/>
      <c r="U133" s="3"/>
      <c r="V133" s="3"/>
      <c r="W133" s="3"/>
      <c r="X133" s="3"/>
      <c r="Y133" s="3"/>
      <c r="Z133" s="3"/>
      <c r="AA133" s="3"/>
      <c r="AB133" s="3"/>
      <c r="AC133" s="3"/>
      <c r="AD133" s="3"/>
    </row>
    <row r="134" spans="9:30" x14ac:dyDescent="0.25">
      <c r="I134" s="3"/>
      <c r="J134" s="3"/>
      <c r="K134" s="3"/>
      <c r="L134" s="3"/>
      <c r="M134" s="3"/>
      <c r="N134" s="3"/>
      <c r="O134" s="3"/>
      <c r="P134" s="3"/>
      <c r="Q134" s="3"/>
      <c r="R134" s="3"/>
      <c r="S134" s="3"/>
      <c r="T134" s="3"/>
      <c r="U134" s="3"/>
      <c r="V134" s="3"/>
      <c r="W134" s="3"/>
      <c r="X134" s="3"/>
      <c r="Y134" s="3"/>
      <c r="Z134" s="3"/>
      <c r="AA134" s="3"/>
      <c r="AB134" s="3"/>
      <c r="AC134" s="3"/>
      <c r="AD134" s="3"/>
    </row>
    <row r="135" spans="9:30" x14ac:dyDescent="0.25">
      <c r="I135" s="3"/>
      <c r="J135" s="3"/>
      <c r="K135" s="3"/>
      <c r="L135" s="3"/>
      <c r="M135" s="3"/>
      <c r="N135" s="3"/>
      <c r="O135" s="3"/>
      <c r="P135" s="3"/>
      <c r="Q135" s="3"/>
      <c r="R135" s="3"/>
      <c r="S135" s="3"/>
      <c r="T135" s="3"/>
      <c r="U135" s="3"/>
      <c r="V135" s="3"/>
      <c r="W135" s="3"/>
      <c r="X135" s="3"/>
      <c r="Y135" s="3"/>
      <c r="Z135" s="3"/>
      <c r="AA135" s="3"/>
      <c r="AB135" s="3"/>
      <c r="AC135" s="3"/>
      <c r="AD135" s="3"/>
    </row>
    <row r="136" spans="9:30" x14ac:dyDescent="0.25">
      <c r="I136" s="3"/>
      <c r="J136" s="3"/>
      <c r="K136" s="3"/>
      <c r="L136" s="3"/>
      <c r="M136" s="3"/>
      <c r="N136" s="3"/>
      <c r="O136" s="3"/>
      <c r="P136" s="3"/>
      <c r="Q136" s="3"/>
      <c r="R136" s="3"/>
      <c r="S136" s="3"/>
      <c r="T136" s="3"/>
      <c r="U136" s="3"/>
      <c r="V136" s="3"/>
      <c r="W136" s="3"/>
      <c r="X136" s="3"/>
      <c r="Y136" s="3"/>
      <c r="Z136" s="3"/>
      <c r="AA136" s="3"/>
      <c r="AB136" s="3"/>
      <c r="AC136" s="3"/>
      <c r="AD136" s="3"/>
    </row>
    <row r="137" spans="9:30" x14ac:dyDescent="0.25">
      <c r="I137" s="3"/>
      <c r="J137" s="3"/>
      <c r="K137" s="3"/>
      <c r="L137" s="3"/>
      <c r="M137" s="3"/>
      <c r="N137" s="3"/>
      <c r="O137" s="3"/>
      <c r="P137" s="3"/>
      <c r="Q137" s="3"/>
      <c r="R137" s="3"/>
      <c r="S137" s="3"/>
      <c r="T137" s="3"/>
      <c r="U137" s="3"/>
      <c r="V137" s="3"/>
      <c r="W137" s="3"/>
      <c r="X137" s="3"/>
      <c r="Y137" s="3"/>
      <c r="Z137" s="3"/>
      <c r="AA137" s="3"/>
      <c r="AB137" s="3"/>
      <c r="AC137" s="3"/>
      <c r="AD137" s="3"/>
    </row>
    <row r="138" spans="9:30" x14ac:dyDescent="0.25">
      <c r="I138" s="3"/>
      <c r="J138" s="3"/>
      <c r="K138" s="3"/>
      <c r="L138" s="3"/>
      <c r="M138" s="3"/>
      <c r="N138" s="3"/>
      <c r="O138" s="3"/>
      <c r="P138" s="3"/>
      <c r="Q138" s="3"/>
      <c r="R138" s="3"/>
      <c r="S138" s="3"/>
      <c r="T138" s="3"/>
      <c r="U138" s="3"/>
      <c r="V138" s="3"/>
      <c r="W138" s="3"/>
      <c r="X138" s="3"/>
      <c r="Y138" s="3"/>
      <c r="Z138" s="3"/>
      <c r="AA138" s="3"/>
      <c r="AB138" s="3"/>
      <c r="AC138" s="3"/>
      <c r="AD138" s="3"/>
    </row>
    <row r="139" spans="9:30" x14ac:dyDescent="0.25">
      <c r="I139" s="3"/>
      <c r="J139" s="3"/>
      <c r="K139" s="3"/>
      <c r="L139" s="3"/>
      <c r="M139" s="3"/>
      <c r="N139" s="3"/>
      <c r="O139" s="3"/>
      <c r="P139" s="3"/>
      <c r="Q139" s="3"/>
      <c r="R139" s="3"/>
      <c r="S139" s="3"/>
      <c r="T139" s="3"/>
      <c r="U139" s="3"/>
      <c r="V139" s="3"/>
      <c r="W139" s="3"/>
      <c r="X139" s="3"/>
      <c r="Y139" s="3"/>
      <c r="Z139" s="3"/>
      <c r="AA139" s="3"/>
      <c r="AB139" s="3"/>
      <c r="AC139" s="3"/>
      <c r="AD139" s="3"/>
    </row>
    <row r="140" spans="9:30" x14ac:dyDescent="0.25">
      <c r="I140" s="3"/>
      <c r="J140" s="3"/>
      <c r="K140" s="3"/>
      <c r="L140" s="3"/>
      <c r="M140" s="3"/>
      <c r="N140" s="3"/>
      <c r="O140" s="3"/>
      <c r="P140" s="3"/>
      <c r="Q140" s="3"/>
      <c r="R140" s="3"/>
      <c r="S140" s="3"/>
      <c r="T140" s="3"/>
      <c r="U140" s="3"/>
      <c r="V140" s="3"/>
      <c r="W140" s="3"/>
      <c r="X140" s="3"/>
      <c r="Y140" s="3"/>
      <c r="Z140" s="3"/>
      <c r="AA140" s="3"/>
      <c r="AB140" s="3"/>
      <c r="AC140" s="3"/>
      <c r="AD140" s="3"/>
    </row>
    <row r="141" spans="9:30" x14ac:dyDescent="0.25">
      <c r="I141" s="3"/>
      <c r="J141" s="3"/>
      <c r="K141" s="3"/>
      <c r="L141" s="3"/>
      <c r="M141" s="3"/>
      <c r="N141" s="3"/>
      <c r="O141" s="3"/>
      <c r="P141" s="3"/>
      <c r="Q141" s="3"/>
      <c r="R141" s="3"/>
      <c r="S141" s="3"/>
      <c r="T141" s="3"/>
      <c r="U141" s="3"/>
      <c r="V141" s="3"/>
      <c r="W141" s="3"/>
      <c r="X141" s="3"/>
      <c r="Y141" s="3"/>
      <c r="Z141" s="3"/>
      <c r="AA141" s="3"/>
      <c r="AB141" s="3"/>
      <c r="AC141" s="3"/>
      <c r="AD141" s="3"/>
    </row>
    <row r="142" spans="9:30" x14ac:dyDescent="0.25">
      <c r="I142" s="3"/>
      <c r="J142" s="3"/>
      <c r="K142" s="3"/>
      <c r="L142" s="3"/>
      <c r="M142" s="3"/>
      <c r="N142" s="3"/>
      <c r="O142" s="3"/>
      <c r="P142" s="3"/>
      <c r="Q142" s="3"/>
      <c r="R142" s="3"/>
      <c r="S142" s="3"/>
      <c r="T142" s="3"/>
      <c r="U142" s="3"/>
      <c r="V142" s="3"/>
      <c r="W142" s="3"/>
      <c r="X142" s="3"/>
      <c r="Y142" s="3"/>
      <c r="Z142" s="3"/>
      <c r="AA142" s="3"/>
      <c r="AB142" s="3"/>
      <c r="AC142" s="3"/>
      <c r="AD142" s="3"/>
    </row>
    <row r="143" spans="9:30" x14ac:dyDescent="0.25">
      <c r="I143" s="3"/>
      <c r="J143" s="3"/>
      <c r="K143" s="3"/>
      <c r="L143" s="3"/>
      <c r="M143" s="3"/>
      <c r="N143" s="3"/>
      <c r="O143" s="3"/>
      <c r="P143" s="3"/>
      <c r="Q143" s="3"/>
      <c r="R143" s="3"/>
      <c r="S143" s="3"/>
      <c r="T143" s="3"/>
      <c r="U143" s="3"/>
      <c r="V143" s="3"/>
      <c r="W143" s="3"/>
      <c r="X143" s="3"/>
      <c r="Y143" s="3"/>
      <c r="Z143" s="3"/>
      <c r="AA143" s="3"/>
      <c r="AB143" s="3"/>
      <c r="AC143" s="3"/>
      <c r="AD143" s="3"/>
    </row>
    <row r="144" spans="9:30" x14ac:dyDescent="0.25">
      <c r="I144" s="3"/>
      <c r="J144" s="3"/>
      <c r="K144" s="3"/>
      <c r="L144" s="3"/>
      <c r="M144" s="3"/>
      <c r="N144" s="3"/>
      <c r="O144" s="3"/>
      <c r="P144" s="3"/>
      <c r="Q144" s="3"/>
      <c r="R144" s="3"/>
      <c r="S144" s="3"/>
      <c r="T144" s="3"/>
      <c r="U144" s="3"/>
      <c r="V144" s="3"/>
      <c r="W144" s="3"/>
      <c r="X144" s="3"/>
      <c r="Y144" s="3"/>
      <c r="Z144" s="3"/>
      <c r="AA144" s="3"/>
      <c r="AB144" s="3"/>
      <c r="AC144" s="3"/>
      <c r="AD144" s="3"/>
    </row>
    <row r="145" spans="9:30" x14ac:dyDescent="0.25">
      <c r="I145" s="3"/>
      <c r="J145" s="3"/>
      <c r="K145" s="3"/>
      <c r="L145" s="3"/>
      <c r="M145" s="3"/>
      <c r="N145" s="3"/>
      <c r="O145" s="3"/>
      <c r="P145" s="3"/>
      <c r="Q145" s="3"/>
      <c r="R145" s="3"/>
      <c r="S145" s="3"/>
      <c r="T145" s="3"/>
      <c r="U145" s="3"/>
      <c r="V145" s="3"/>
      <c r="W145" s="3"/>
      <c r="X145" s="3"/>
      <c r="Y145" s="3"/>
      <c r="Z145" s="3"/>
      <c r="AA145" s="3"/>
      <c r="AB145" s="3"/>
      <c r="AC145" s="3"/>
      <c r="AD145" s="3"/>
    </row>
    <row r="146" spans="9:30" x14ac:dyDescent="0.25">
      <c r="I146" s="3"/>
      <c r="J146" s="3"/>
      <c r="K146" s="3"/>
      <c r="L146" s="3"/>
      <c r="M146" s="3"/>
      <c r="N146" s="3"/>
      <c r="O146" s="3"/>
      <c r="P146" s="3"/>
      <c r="Q146" s="3"/>
      <c r="R146" s="3"/>
      <c r="S146" s="3"/>
      <c r="T146" s="3"/>
      <c r="U146" s="3"/>
      <c r="V146" s="3"/>
      <c r="W146" s="3"/>
      <c r="X146" s="3"/>
      <c r="Y146" s="3"/>
      <c r="Z146" s="3"/>
      <c r="AA146" s="3"/>
      <c r="AB146" s="3"/>
      <c r="AC146" s="3"/>
      <c r="AD146" s="3"/>
    </row>
    <row r="147" spans="9:30" x14ac:dyDescent="0.25">
      <c r="I147" s="3"/>
      <c r="J147" s="3"/>
      <c r="K147" s="3"/>
      <c r="L147" s="3"/>
      <c r="M147" s="3"/>
      <c r="N147" s="3"/>
      <c r="O147" s="3"/>
      <c r="P147" s="3"/>
      <c r="Q147" s="3"/>
      <c r="R147" s="3"/>
      <c r="S147" s="3"/>
      <c r="T147" s="3"/>
      <c r="U147" s="3"/>
      <c r="V147" s="3"/>
      <c r="W147" s="3"/>
      <c r="X147" s="3"/>
      <c r="Y147" s="3"/>
      <c r="Z147" s="3"/>
      <c r="AA147" s="3"/>
      <c r="AB147" s="3"/>
      <c r="AC147" s="3"/>
      <c r="AD147" s="3"/>
    </row>
    <row r="148" spans="9:30" x14ac:dyDescent="0.25">
      <c r="I148" s="3"/>
      <c r="J148" s="3"/>
      <c r="K148" s="3"/>
      <c r="L148" s="3"/>
      <c r="M148" s="3"/>
      <c r="N148" s="3"/>
      <c r="O148" s="3"/>
      <c r="P148" s="3"/>
      <c r="Q148" s="3"/>
      <c r="R148" s="3"/>
      <c r="S148" s="3"/>
      <c r="T148" s="3"/>
      <c r="U148" s="3"/>
      <c r="V148" s="3"/>
      <c r="W148" s="3"/>
      <c r="X148" s="3"/>
      <c r="Y148" s="3"/>
      <c r="Z148" s="3"/>
      <c r="AA148" s="3"/>
      <c r="AB148" s="3"/>
      <c r="AC148" s="3"/>
      <c r="AD148" s="3"/>
    </row>
    <row r="149" spans="9:30" x14ac:dyDescent="0.25">
      <c r="I149" s="3"/>
      <c r="J149" s="3"/>
      <c r="K149" s="3"/>
      <c r="L149" s="3"/>
      <c r="M149" s="3"/>
      <c r="N149" s="3"/>
      <c r="O149" s="3"/>
      <c r="P149" s="3"/>
      <c r="Q149" s="3"/>
      <c r="R149" s="3"/>
      <c r="S149" s="3"/>
      <c r="T149" s="3"/>
      <c r="U149" s="3"/>
      <c r="V149" s="3"/>
      <c r="W149" s="3"/>
      <c r="X149" s="3"/>
      <c r="Y149" s="3"/>
      <c r="Z149" s="3"/>
      <c r="AA149" s="3"/>
      <c r="AB149" s="3"/>
      <c r="AC149" s="3"/>
      <c r="AD149" s="3"/>
    </row>
    <row r="150" spans="9:30" x14ac:dyDescent="0.25">
      <c r="I150" s="3"/>
      <c r="J150" s="3"/>
      <c r="K150" s="3"/>
      <c r="L150" s="3"/>
      <c r="M150" s="3"/>
      <c r="N150" s="3"/>
      <c r="O150" s="3"/>
      <c r="P150" s="3"/>
      <c r="Q150" s="3"/>
      <c r="R150" s="3"/>
      <c r="S150" s="3"/>
      <c r="T150" s="3"/>
      <c r="U150" s="3"/>
      <c r="V150" s="3"/>
      <c r="W150" s="3"/>
      <c r="X150" s="3"/>
      <c r="Y150" s="3"/>
      <c r="Z150" s="3"/>
      <c r="AA150" s="3"/>
      <c r="AB150" s="3"/>
      <c r="AC150" s="3"/>
      <c r="AD150" s="3"/>
    </row>
    <row r="151" spans="9:30" x14ac:dyDescent="0.25">
      <c r="I151" s="3"/>
      <c r="J151" s="3"/>
      <c r="K151" s="3"/>
      <c r="L151" s="3"/>
      <c r="M151" s="3"/>
      <c r="N151" s="3"/>
      <c r="O151" s="3"/>
      <c r="P151" s="3"/>
      <c r="Q151" s="3"/>
      <c r="R151" s="3"/>
      <c r="S151" s="3"/>
      <c r="T151" s="3"/>
      <c r="U151" s="3"/>
      <c r="V151" s="3"/>
      <c r="W151" s="3"/>
      <c r="X151" s="3"/>
      <c r="Y151" s="3"/>
      <c r="Z151" s="3"/>
      <c r="AA151" s="3"/>
      <c r="AB151" s="3"/>
      <c r="AC151" s="3"/>
      <c r="AD151" s="3"/>
    </row>
    <row r="152" spans="9:30" x14ac:dyDescent="0.25">
      <c r="I152" s="3"/>
      <c r="J152" s="3"/>
      <c r="K152" s="3"/>
      <c r="L152" s="3"/>
      <c r="M152" s="3"/>
      <c r="N152" s="3"/>
      <c r="O152" s="3"/>
      <c r="P152" s="3"/>
      <c r="Q152" s="3"/>
      <c r="R152" s="3"/>
      <c r="S152" s="3"/>
      <c r="T152" s="3"/>
      <c r="U152" s="3"/>
      <c r="V152" s="3"/>
      <c r="W152" s="3"/>
      <c r="X152" s="3"/>
      <c r="Y152" s="3"/>
      <c r="Z152" s="3"/>
      <c r="AA152" s="3"/>
      <c r="AB152" s="3"/>
      <c r="AC152" s="3"/>
      <c r="AD152" s="3"/>
    </row>
    <row r="153" spans="9:30" x14ac:dyDescent="0.25">
      <c r="I153" s="3"/>
      <c r="J153" s="3"/>
      <c r="K153" s="3"/>
      <c r="L153" s="3"/>
      <c r="M153" s="3"/>
      <c r="N153" s="3"/>
      <c r="O153" s="3"/>
      <c r="P153" s="3"/>
      <c r="Q153" s="3"/>
      <c r="R153" s="3"/>
      <c r="S153" s="3"/>
      <c r="T153" s="3"/>
      <c r="U153" s="3"/>
      <c r="V153" s="3"/>
      <c r="W153" s="3"/>
      <c r="X153" s="3"/>
      <c r="Y153" s="3"/>
      <c r="Z153" s="3"/>
      <c r="AA153" s="3"/>
      <c r="AB153" s="3"/>
      <c r="AC153" s="3"/>
      <c r="AD153" s="3"/>
    </row>
    <row r="154" spans="9:30" x14ac:dyDescent="0.25">
      <c r="I154" s="3"/>
      <c r="J154" s="3"/>
      <c r="K154" s="3"/>
      <c r="L154" s="3"/>
      <c r="M154" s="3"/>
      <c r="N154" s="3"/>
      <c r="O154" s="3"/>
      <c r="P154" s="3"/>
      <c r="Q154" s="3"/>
      <c r="R154" s="3"/>
      <c r="S154" s="3"/>
      <c r="T154" s="3"/>
      <c r="U154" s="3"/>
      <c r="V154" s="3"/>
      <c r="W154" s="3"/>
      <c r="X154" s="3"/>
      <c r="Y154" s="3"/>
      <c r="Z154" s="3"/>
      <c r="AA154" s="3"/>
      <c r="AB154" s="3"/>
      <c r="AC154" s="3"/>
      <c r="AD154" s="3"/>
    </row>
    <row r="155" spans="9:30" x14ac:dyDescent="0.25">
      <c r="I155" s="3"/>
      <c r="J155" s="3"/>
      <c r="K155" s="3"/>
      <c r="L155" s="3"/>
      <c r="M155" s="3"/>
      <c r="N155" s="3"/>
      <c r="O155" s="3"/>
      <c r="P155" s="3"/>
      <c r="Q155" s="3"/>
      <c r="R155" s="3"/>
      <c r="S155" s="3"/>
      <c r="T155" s="3"/>
      <c r="U155" s="3"/>
      <c r="V155" s="3"/>
      <c r="W155" s="3"/>
      <c r="X155" s="3"/>
      <c r="Y155" s="3"/>
      <c r="Z155" s="3"/>
      <c r="AA155" s="3"/>
      <c r="AB155" s="3"/>
      <c r="AC155" s="3"/>
      <c r="AD155" s="3"/>
    </row>
    <row r="156" spans="9:30" x14ac:dyDescent="0.25">
      <c r="I156" s="3"/>
      <c r="J156" s="3"/>
      <c r="K156" s="3"/>
      <c r="L156" s="3"/>
      <c r="M156" s="3"/>
      <c r="N156" s="3"/>
      <c r="O156" s="3"/>
      <c r="P156" s="3"/>
      <c r="Q156" s="3"/>
      <c r="R156" s="3"/>
      <c r="S156" s="3"/>
      <c r="T156" s="3"/>
      <c r="U156" s="3"/>
      <c r="V156" s="3"/>
      <c r="W156" s="3"/>
      <c r="X156" s="3"/>
      <c r="Y156" s="3"/>
      <c r="Z156" s="3"/>
      <c r="AA156" s="3"/>
      <c r="AB156" s="3"/>
      <c r="AC156" s="3"/>
      <c r="AD156" s="3"/>
    </row>
  </sheetData>
  <conditionalFormatting sqref="D5:H33">
    <cfRule type="containsBlanks" dxfId="2" priority="1">
      <formula>LEN(TRIM(D5))=0</formula>
    </cfRule>
    <cfRule type="containsBlanks" dxfId="1" priority="2">
      <formula>LEN(TRIM(D5))=0</formula>
    </cfRule>
  </conditionalFormatting>
  <pageMargins left="0.7" right="0.7" top="0.75" bottom="0.75" header="0.3" footer="0.3"/>
  <pageSetup scale="8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23"/>
  <sheetViews>
    <sheetView showGridLines="0" zoomScaleNormal="100" workbookViewId="0">
      <selection activeCell="A108" sqref="A108"/>
    </sheetView>
  </sheetViews>
  <sheetFormatPr defaultColWidth="9.44140625" defaultRowHeight="14.4" x14ac:dyDescent="0.3"/>
  <cols>
    <col min="1" max="1" width="9.5546875" style="8" customWidth="1"/>
    <col min="2" max="4" width="9.44140625" style="8"/>
    <col min="5" max="5" width="17.5546875" style="8" customWidth="1"/>
    <col min="6" max="6" width="9.44140625" style="8"/>
    <col min="7" max="11" width="9.44140625" style="3"/>
    <col min="12" max="12" width="9.44140625" style="30"/>
    <col min="13" max="16384" width="9.44140625" style="3"/>
  </cols>
  <sheetData>
    <row r="1" spans="1:12" ht="23.4" x14ac:dyDescent="0.45">
      <c r="A1" s="363" t="s">
        <v>0</v>
      </c>
      <c r="B1" s="363"/>
      <c r="C1" s="363"/>
      <c r="D1" s="363"/>
      <c r="E1" s="363"/>
      <c r="F1" s="363"/>
    </row>
    <row r="2" spans="1:12" ht="13.5" customHeight="1" x14ac:dyDescent="0.45">
      <c r="A2" s="9"/>
      <c r="B2" s="3"/>
      <c r="C2" s="3"/>
      <c r="D2" s="3"/>
      <c r="E2" s="3"/>
      <c r="F2" s="3"/>
    </row>
    <row r="3" spans="1:12" ht="24" customHeight="1" x14ac:dyDescent="0.45">
      <c r="A3" s="28" t="s">
        <v>1</v>
      </c>
      <c r="B3" s="3"/>
      <c r="C3" s="3"/>
      <c r="D3" s="3"/>
      <c r="E3" s="3"/>
      <c r="F3" s="3"/>
    </row>
    <row r="4" spans="1:12" ht="24" customHeight="1" x14ac:dyDescent="0.45">
      <c r="A4" s="28" t="str">
        <f>_xlfn.CONCAT("Data Appendix for Acute and Non-Acute Hospitals: Hospital Fiscal Year 20", RIGHT(Intro!C2,2))</f>
        <v>Data Appendix for Acute and Non-Acute Hospitals: Hospital Fiscal Year 2022</v>
      </c>
      <c r="B4" s="3"/>
      <c r="C4" s="3"/>
      <c r="D4" s="3"/>
      <c r="E4" s="3"/>
      <c r="F4" s="3"/>
    </row>
    <row r="5" spans="1:12" ht="24" customHeight="1" x14ac:dyDescent="0.45">
      <c r="A5" s="140" t="str">
        <f>Intro!$C$3</f>
        <v>February 2024</v>
      </c>
      <c r="B5" s="3"/>
      <c r="C5" s="3"/>
      <c r="D5" s="3"/>
      <c r="E5" s="3"/>
      <c r="F5" s="3"/>
    </row>
    <row r="6" spans="1:12" ht="23.4" x14ac:dyDescent="0.45">
      <c r="A6" s="28"/>
      <c r="B6" s="3"/>
      <c r="C6" s="3"/>
      <c r="D6" s="3"/>
      <c r="E6" s="3"/>
      <c r="F6" s="3"/>
    </row>
    <row r="7" spans="1:12" ht="23.4" x14ac:dyDescent="0.45">
      <c r="A7" s="29" t="s">
        <v>2</v>
      </c>
      <c r="B7" s="5"/>
      <c r="C7" s="5"/>
      <c r="D7" s="5"/>
      <c r="E7" s="3"/>
      <c r="F7" s="3"/>
    </row>
    <row r="8" spans="1:12" ht="15.6" x14ac:dyDescent="0.3">
      <c r="A8" s="25" t="s">
        <v>3</v>
      </c>
      <c r="B8" s="25"/>
      <c r="C8" s="25"/>
      <c r="D8" s="25"/>
      <c r="E8" s="25"/>
      <c r="F8" s="26"/>
      <c r="G8" s="26"/>
    </row>
    <row r="9" spans="1:12" ht="15.6" x14ac:dyDescent="0.3">
      <c r="A9" s="25" t="s">
        <v>4</v>
      </c>
      <c r="B9" s="46"/>
      <c r="C9" s="46"/>
      <c r="D9" s="46"/>
      <c r="E9" s="46"/>
      <c r="F9" s="26"/>
      <c r="G9" s="26"/>
    </row>
    <row r="10" spans="1:12" ht="15.6" x14ac:dyDescent="0.3">
      <c r="A10" s="24"/>
      <c r="B10" s="24"/>
      <c r="C10" s="24"/>
      <c r="D10" s="24"/>
      <c r="E10" s="24"/>
      <c r="F10" s="3"/>
    </row>
    <row r="11" spans="1:12" s="27" customFormat="1" ht="13.8" x14ac:dyDescent="0.25">
      <c r="A11" s="364" t="s">
        <v>5</v>
      </c>
      <c r="B11" s="364"/>
      <c r="C11" s="364"/>
      <c r="D11" s="364"/>
      <c r="E11" s="364"/>
      <c r="F11" s="364"/>
      <c r="G11" s="362"/>
      <c r="L11" s="22"/>
    </row>
    <row r="12" spans="1:12" ht="13.8" x14ac:dyDescent="0.25">
      <c r="A12" s="10" t="s">
        <v>6</v>
      </c>
      <c r="B12" s="3" t="s">
        <v>7</v>
      </c>
      <c r="C12" s="3"/>
      <c r="D12" s="3"/>
      <c r="E12" s="3"/>
      <c r="F12" s="3"/>
      <c r="G12" s="362"/>
    </row>
    <row r="13" spans="1:12" ht="13.8" x14ac:dyDescent="0.25">
      <c r="A13" s="10" t="s">
        <v>6</v>
      </c>
      <c r="B13" s="3" t="s">
        <v>8</v>
      </c>
      <c r="C13" s="3"/>
      <c r="D13" s="3"/>
      <c r="E13" s="3"/>
      <c r="F13" s="3"/>
      <c r="G13" s="362"/>
    </row>
    <row r="14" spans="1:12" ht="13.8" x14ac:dyDescent="0.25">
      <c r="A14" s="10" t="s">
        <v>6</v>
      </c>
      <c r="B14" s="3" t="s">
        <v>9</v>
      </c>
      <c r="C14" s="39"/>
      <c r="D14" s="3"/>
      <c r="E14" s="3"/>
      <c r="F14" s="3"/>
      <c r="G14" s="362"/>
    </row>
    <row r="15" spans="1:12" ht="13.8" x14ac:dyDescent="0.25">
      <c r="A15" s="10" t="s">
        <v>6</v>
      </c>
      <c r="B15" s="3" t="s">
        <v>10</v>
      </c>
      <c r="C15" s="3"/>
      <c r="D15" s="3"/>
      <c r="E15" s="3"/>
      <c r="F15" s="3"/>
      <c r="G15" s="362"/>
    </row>
    <row r="16" spans="1:12" ht="13.8" x14ac:dyDescent="0.25">
      <c r="A16" s="10" t="s">
        <v>6</v>
      </c>
      <c r="B16" s="3" t="s">
        <v>11</v>
      </c>
      <c r="C16" s="3"/>
      <c r="D16" s="3"/>
      <c r="E16" s="3"/>
      <c r="F16" s="3"/>
      <c r="G16" s="362"/>
    </row>
    <row r="17" spans="1:12" ht="13.8" x14ac:dyDescent="0.25">
      <c r="A17" s="10" t="s">
        <v>6</v>
      </c>
      <c r="B17" s="3" t="s">
        <v>12</v>
      </c>
      <c r="C17" s="3"/>
      <c r="D17" s="3"/>
      <c r="E17" s="3"/>
      <c r="F17" s="3"/>
    </row>
    <row r="18" spans="1:12" ht="13.8" x14ac:dyDescent="0.25">
      <c r="A18" s="10" t="s">
        <v>6</v>
      </c>
      <c r="B18" s="3" t="str">
        <f>_xlfn.CONCAT("Change in Ownership (HFY ",RIGHT(Intro!C2,2)-4,"-",RIGHT(Intro!C2,2),")")</f>
        <v>Change in Ownership (HFY 18-22)</v>
      </c>
      <c r="C18" s="3"/>
      <c r="D18" s="3"/>
      <c r="E18" s="3"/>
      <c r="F18" s="3"/>
    </row>
    <row r="19" spans="1:12" ht="13.8" x14ac:dyDescent="0.25">
      <c r="A19" s="10" t="s">
        <v>6</v>
      </c>
      <c r="B19" s="3" t="s">
        <v>13</v>
      </c>
      <c r="C19" s="3"/>
      <c r="D19" s="3"/>
      <c r="E19" s="3"/>
      <c r="F19" s="3"/>
    </row>
    <row r="20" spans="1:12" ht="13.8" x14ac:dyDescent="0.25">
      <c r="A20" s="10" t="s">
        <v>6</v>
      </c>
      <c r="B20" s="3" t="s">
        <v>14</v>
      </c>
      <c r="C20" s="3"/>
      <c r="D20" s="3"/>
      <c r="E20" s="3"/>
      <c r="F20" s="3"/>
    </row>
    <row r="21" spans="1:12" ht="13.8" x14ac:dyDescent="0.25">
      <c r="A21" s="10" t="s">
        <v>6</v>
      </c>
      <c r="B21" s="3" t="s">
        <v>15</v>
      </c>
      <c r="C21" s="3"/>
      <c r="D21" s="3"/>
      <c r="E21" s="3"/>
      <c r="F21" s="3"/>
    </row>
    <row r="22" spans="1:12" ht="13.8" x14ac:dyDescent="0.25">
      <c r="A22" s="10" t="s">
        <v>6</v>
      </c>
      <c r="B22" s="3" t="s">
        <v>16</v>
      </c>
      <c r="C22" s="3"/>
      <c r="D22" s="3"/>
      <c r="E22" s="3"/>
      <c r="F22" s="3"/>
    </row>
    <row r="23" spans="1:12" ht="13.8" x14ac:dyDescent="0.25">
      <c r="A23" s="3"/>
      <c r="B23" s="40"/>
      <c r="C23" s="3"/>
      <c r="D23" s="3"/>
      <c r="E23" s="3"/>
      <c r="F23" s="3"/>
    </row>
    <row r="24" spans="1:12" s="27" customFormat="1" ht="13.8" x14ac:dyDescent="0.25">
      <c r="A24" s="41" t="s">
        <v>17</v>
      </c>
      <c r="B24" s="40"/>
      <c r="C24" s="36"/>
      <c r="D24" s="36"/>
      <c r="E24" s="36"/>
      <c r="L24" s="22"/>
    </row>
    <row r="25" spans="1:12" ht="13.8" x14ac:dyDescent="0.25">
      <c r="A25" s="10" t="s">
        <v>6</v>
      </c>
      <c r="B25" s="3" t="s">
        <v>18</v>
      </c>
      <c r="C25" s="3"/>
      <c r="D25" s="3"/>
      <c r="E25" s="3"/>
      <c r="F25" s="27"/>
      <c r="H25" s="3" t="s">
        <v>19</v>
      </c>
    </row>
    <row r="26" spans="1:12" ht="13.8" x14ac:dyDescent="0.25">
      <c r="A26" s="10" t="s">
        <v>6</v>
      </c>
      <c r="B26" s="3" t="s">
        <v>20</v>
      </c>
      <c r="C26" s="3"/>
      <c r="D26" s="3"/>
      <c r="E26" s="3"/>
      <c r="F26" s="27"/>
    </row>
    <row r="27" spans="1:12" ht="13.8" x14ac:dyDescent="0.25">
      <c r="A27" s="10" t="s">
        <v>6</v>
      </c>
      <c r="B27" s="3" t="s">
        <v>21</v>
      </c>
      <c r="C27" s="3"/>
      <c r="D27" s="3"/>
      <c r="E27" s="3"/>
      <c r="F27" s="27"/>
    </row>
    <row r="28" spans="1:12" ht="13.8" x14ac:dyDescent="0.25">
      <c r="A28" s="10" t="s">
        <v>6</v>
      </c>
      <c r="B28" s="3" t="s">
        <v>22</v>
      </c>
      <c r="C28" s="3"/>
      <c r="D28" s="3"/>
      <c r="E28" s="3"/>
      <c r="F28" s="3"/>
    </row>
    <row r="29" spans="1:12" ht="13.8" x14ac:dyDescent="0.25">
      <c r="A29" s="10" t="s">
        <v>6</v>
      </c>
      <c r="B29" s="3" t="s">
        <v>23</v>
      </c>
      <c r="C29" s="3"/>
      <c r="D29" s="3"/>
      <c r="E29" s="3"/>
      <c r="F29" s="3"/>
    </row>
    <row r="30" spans="1:12" ht="13.8" x14ac:dyDescent="0.25">
      <c r="A30" s="10" t="s">
        <v>6</v>
      </c>
      <c r="B30" s="11" t="str">
        <f>_xlfn.CONCAT("GPSR by Payer - HFY ",RIGHT(Intro!C2,2)-1," and HFY ",RIGHT(Intro!C2,2))</f>
        <v>GPSR by Payer - HFY 21 and HFY 22</v>
      </c>
      <c r="C30" s="10"/>
      <c r="D30" s="3"/>
      <c r="E30" s="3"/>
      <c r="F30" s="3"/>
    </row>
    <row r="31" spans="1:12" ht="13.8" x14ac:dyDescent="0.25">
      <c r="A31" s="10"/>
      <c r="B31" s="11"/>
      <c r="C31" s="10"/>
      <c r="D31" s="3"/>
      <c r="E31" s="3"/>
      <c r="F31" s="3"/>
    </row>
    <row r="32" spans="1:12" x14ac:dyDescent="0.3">
      <c r="A32" s="350" t="str">
        <f>_xlfn.CONCAT("Appendix C - GPSR and NPSR (HFY ",RIGHT(Intro!C2,2)-4,"-",RIGHT(Intro!C2,2),")")</f>
        <v>Appendix C - GPSR and NPSR (HFY 18-22)</v>
      </c>
      <c r="B32" s="11"/>
      <c r="C32" s="10"/>
      <c r="D32" s="3"/>
      <c r="E32" s="3"/>
      <c r="F32" s="3"/>
    </row>
    <row r="33" spans="1:12" ht="13.8" x14ac:dyDescent="0.25">
      <c r="A33" s="10" t="s">
        <v>6</v>
      </c>
      <c r="B33" s="11" t="s">
        <v>24</v>
      </c>
      <c r="C33" s="10"/>
      <c r="D33" s="3"/>
      <c r="E33" s="3"/>
      <c r="F33" s="3"/>
    </row>
    <row r="34" spans="1:12" ht="13.8" x14ac:dyDescent="0.25">
      <c r="A34" s="10" t="s">
        <v>6</v>
      </c>
      <c r="B34" s="11" t="s">
        <v>25</v>
      </c>
      <c r="C34" s="10"/>
      <c r="D34" s="3"/>
      <c r="E34" s="3"/>
      <c r="F34" s="3"/>
    </row>
    <row r="35" spans="1:12" ht="13.8" x14ac:dyDescent="0.25">
      <c r="A35" s="10" t="s">
        <v>6</v>
      </c>
      <c r="B35" s="11" t="s">
        <v>26</v>
      </c>
      <c r="C35" s="10"/>
      <c r="D35" s="3"/>
      <c r="E35" s="3"/>
      <c r="F35" s="3"/>
    </row>
    <row r="36" spans="1:12" ht="13.8" x14ac:dyDescent="0.25">
      <c r="A36" s="10" t="s">
        <v>6</v>
      </c>
      <c r="B36" s="3" t="s">
        <v>27</v>
      </c>
      <c r="C36" s="10"/>
      <c r="D36" s="3"/>
      <c r="E36" s="3"/>
      <c r="F36" s="3"/>
    </row>
    <row r="37" spans="1:12" ht="13.8" x14ac:dyDescent="0.25">
      <c r="A37" s="10" t="s">
        <v>6</v>
      </c>
      <c r="B37" s="3" t="s">
        <v>28</v>
      </c>
      <c r="C37" s="10"/>
      <c r="D37" s="3"/>
      <c r="E37" s="3"/>
      <c r="F37" s="3"/>
    </row>
    <row r="38" spans="1:12" ht="13.8" x14ac:dyDescent="0.25">
      <c r="A38" s="10" t="s">
        <v>6</v>
      </c>
      <c r="B38" s="3" t="s">
        <v>29</v>
      </c>
      <c r="C38" s="3"/>
      <c r="D38" s="3"/>
      <c r="E38" s="3"/>
      <c r="F38" s="3"/>
    </row>
    <row r="39" spans="1:12" ht="13.8" x14ac:dyDescent="0.25">
      <c r="A39" s="12"/>
      <c r="B39" s="3"/>
      <c r="C39" s="3"/>
      <c r="D39" s="3"/>
      <c r="E39" s="3"/>
      <c r="F39" s="3"/>
    </row>
    <row r="40" spans="1:12" s="27" customFormat="1" ht="13.8" x14ac:dyDescent="0.25">
      <c r="A40" s="43" t="str">
        <f>_xlfn.CONCAT("Appendix D – Financial Performance (HFY ",RIGHT(Intro!C2,2)-4,"-",RIGHT(Intro!C2,2),")")</f>
        <v>Appendix D – Financial Performance (HFY 18-22)</v>
      </c>
      <c r="B40" s="37"/>
      <c r="C40" s="37"/>
      <c r="D40" s="37"/>
      <c r="E40" s="37"/>
      <c r="L40" s="22"/>
    </row>
    <row r="41" spans="1:12" ht="13.8" x14ac:dyDescent="0.25">
      <c r="A41" s="10" t="s">
        <v>6</v>
      </c>
      <c r="B41" s="3" t="s">
        <v>30</v>
      </c>
      <c r="C41" s="3"/>
      <c r="D41" s="3"/>
      <c r="E41" s="3"/>
      <c r="F41" s="3"/>
    </row>
    <row r="42" spans="1:12" ht="13.8" x14ac:dyDescent="0.25">
      <c r="A42" s="10" t="s">
        <v>6</v>
      </c>
      <c r="B42" s="3" t="s">
        <v>31</v>
      </c>
      <c r="C42" s="3"/>
      <c r="D42" s="3"/>
      <c r="E42" s="3"/>
      <c r="F42" s="3"/>
    </row>
    <row r="43" spans="1:12" ht="13.8" x14ac:dyDescent="0.25">
      <c r="A43" s="10" t="s">
        <v>6</v>
      </c>
      <c r="B43" s="3" t="s">
        <v>32</v>
      </c>
      <c r="C43" s="3"/>
      <c r="D43" s="3"/>
      <c r="E43" s="3"/>
      <c r="F43" s="3"/>
    </row>
    <row r="44" spans="1:12" ht="13.8" x14ac:dyDescent="0.25">
      <c r="A44" s="10" t="s">
        <v>6</v>
      </c>
      <c r="B44" s="3" t="s">
        <v>33</v>
      </c>
      <c r="C44" s="3"/>
      <c r="D44" s="3"/>
      <c r="E44" s="3"/>
      <c r="F44" s="3"/>
    </row>
    <row r="45" spans="1:12" ht="13.8" x14ac:dyDescent="0.25">
      <c r="A45" s="10" t="s">
        <v>6</v>
      </c>
      <c r="B45" s="3" t="s">
        <v>34</v>
      </c>
      <c r="C45" s="3"/>
      <c r="D45" s="3"/>
      <c r="E45" s="3"/>
      <c r="F45" s="3"/>
    </row>
    <row r="46" spans="1:12" ht="13.8" x14ac:dyDescent="0.25">
      <c r="A46" s="10" t="s">
        <v>6</v>
      </c>
      <c r="B46" s="3" t="s">
        <v>35</v>
      </c>
      <c r="C46" s="3"/>
      <c r="D46" s="3"/>
      <c r="E46" s="3"/>
      <c r="F46" s="3"/>
    </row>
    <row r="47" spans="1:12" ht="13.8" x14ac:dyDescent="0.25">
      <c r="A47" s="10" t="s">
        <v>6</v>
      </c>
      <c r="B47" s="3" t="s">
        <v>36</v>
      </c>
      <c r="C47" s="3"/>
      <c r="D47" s="3"/>
      <c r="E47" s="3"/>
      <c r="F47" s="3"/>
    </row>
    <row r="48" spans="1:12" ht="13.8" x14ac:dyDescent="0.25">
      <c r="A48" s="10"/>
      <c r="B48" s="3" t="s">
        <v>37</v>
      </c>
      <c r="C48" s="3"/>
      <c r="D48" s="3"/>
      <c r="E48" s="3"/>
      <c r="F48" s="3"/>
    </row>
    <row r="49" spans="1:12" ht="13.8" x14ac:dyDescent="0.25">
      <c r="A49" s="10" t="s">
        <v>6</v>
      </c>
      <c r="B49" s="3" t="s">
        <v>38</v>
      </c>
      <c r="C49" s="3"/>
      <c r="D49" s="3"/>
      <c r="E49" s="3"/>
      <c r="F49" s="3"/>
    </row>
    <row r="50" spans="1:12" ht="13.8" x14ac:dyDescent="0.25">
      <c r="A50" s="10"/>
      <c r="B50" s="3"/>
      <c r="C50" s="3"/>
      <c r="D50" s="3"/>
      <c r="E50" s="3"/>
      <c r="F50" s="3"/>
    </row>
    <row r="51" spans="1:12" ht="13.8" x14ac:dyDescent="0.25">
      <c r="A51" s="43" t="str">
        <f>_xlfn.CONCAT("Appendix E - Solvency/Liquidity Metrics (HFY ",RIGHT(Intro!C2,2)-4,"-",RIGHT(Intro!C2,2),")")</f>
        <v>Appendix E - Solvency/Liquidity Metrics (HFY 18-22)</v>
      </c>
      <c r="B51" s="3"/>
      <c r="C51" s="3"/>
      <c r="D51" s="3"/>
      <c r="E51" s="3"/>
      <c r="F51" s="3"/>
      <c r="L51" s="22"/>
    </row>
    <row r="52" spans="1:12" ht="13.8" x14ac:dyDescent="0.25">
      <c r="A52" s="10" t="s">
        <v>6</v>
      </c>
      <c r="B52" s="3" t="s">
        <v>39</v>
      </c>
      <c r="C52" s="3"/>
      <c r="D52" s="3"/>
      <c r="E52" s="3"/>
      <c r="F52" s="3"/>
      <c r="L52" s="22"/>
    </row>
    <row r="53" spans="1:12" ht="13.8" x14ac:dyDescent="0.25">
      <c r="A53" s="10" t="s">
        <v>6</v>
      </c>
      <c r="B53" s="3" t="s">
        <v>40</v>
      </c>
      <c r="C53" s="3"/>
      <c r="D53" s="3"/>
      <c r="E53" s="3"/>
      <c r="F53" s="3"/>
      <c r="L53" s="22"/>
    </row>
    <row r="54" spans="1:12" ht="13.8" x14ac:dyDescent="0.25">
      <c r="A54" s="10" t="s">
        <v>6</v>
      </c>
      <c r="B54" s="3" t="s">
        <v>41</v>
      </c>
      <c r="C54" s="3"/>
      <c r="D54" s="3"/>
      <c r="E54" s="3"/>
      <c r="F54" s="3"/>
      <c r="L54" s="22"/>
    </row>
    <row r="55" spans="1:12" ht="13.8" x14ac:dyDescent="0.25">
      <c r="A55" s="10" t="s">
        <v>6</v>
      </c>
      <c r="B55" s="3" t="s">
        <v>42</v>
      </c>
      <c r="C55" s="3"/>
      <c r="D55" s="3"/>
      <c r="E55" s="3"/>
      <c r="F55" s="3"/>
      <c r="L55" s="22"/>
    </row>
    <row r="56" spans="1:12" ht="13.8" x14ac:dyDescent="0.25">
      <c r="A56" s="10" t="s">
        <v>6</v>
      </c>
      <c r="B56" s="3" t="s">
        <v>43</v>
      </c>
      <c r="C56" s="3"/>
      <c r="D56" s="3"/>
      <c r="E56" s="3"/>
      <c r="F56" s="3"/>
    </row>
    <row r="57" spans="1:12" ht="13.8" x14ac:dyDescent="0.25">
      <c r="A57" s="3"/>
      <c r="B57" s="3"/>
      <c r="C57" s="3"/>
      <c r="D57" s="3"/>
      <c r="E57" s="3"/>
      <c r="F57" s="3"/>
    </row>
    <row r="58" spans="1:12" s="27" customFormat="1" ht="13.8" x14ac:dyDescent="0.25">
      <c r="A58" s="43" t="str">
        <f>_xlfn.CONCAT("Appendix F – Utilization (HFY ",RIGHT(Intro!C2,2)-4,"-",RIGHT(Intro!C2,2),")")</f>
        <v>Appendix F – Utilization (HFY 18-22)</v>
      </c>
      <c r="B58" s="36"/>
      <c r="C58" s="36"/>
      <c r="D58" s="36"/>
      <c r="E58" s="36"/>
      <c r="L58" s="22"/>
    </row>
    <row r="59" spans="1:12" x14ac:dyDescent="0.3">
      <c r="A59" s="10" t="s">
        <v>6</v>
      </c>
      <c r="B59" s="3" t="s">
        <v>44</v>
      </c>
      <c r="C59" s="3"/>
      <c r="D59" s="3"/>
      <c r="F59" s="3"/>
      <c r="L59" s="3"/>
    </row>
    <row r="60" spans="1:12" ht="13.8" x14ac:dyDescent="0.25">
      <c r="A60" s="10" t="s">
        <v>6</v>
      </c>
      <c r="B60" s="3" t="s">
        <v>45</v>
      </c>
      <c r="C60" s="3"/>
      <c r="D60" s="3"/>
      <c r="E60" s="3"/>
      <c r="F60" s="3"/>
    </row>
    <row r="61" spans="1:12" ht="13.8" x14ac:dyDescent="0.25">
      <c r="A61" s="10" t="s">
        <v>6</v>
      </c>
      <c r="B61" s="3" t="s">
        <v>46</v>
      </c>
      <c r="C61" s="3"/>
      <c r="D61" s="3"/>
      <c r="E61" s="3"/>
      <c r="F61" s="3"/>
    </row>
    <row r="62" spans="1:12" ht="13.8" x14ac:dyDescent="0.25">
      <c r="A62" s="10" t="s">
        <v>6</v>
      </c>
      <c r="B62" s="3" t="s">
        <v>47</v>
      </c>
      <c r="C62" s="3"/>
      <c r="D62" s="3"/>
      <c r="E62" s="3"/>
      <c r="F62" s="3"/>
    </row>
    <row r="63" spans="1:12" ht="13.8" x14ac:dyDescent="0.25">
      <c r="A63" s="10" t="s">
        <v>6</v>
      </c>
      <c r="B63" s="3" t="s">
        <v>48</v>
      </c>
      <c r="C63" s="3"/>
      <c r="D63" s="3"/>
      <c r="E63" s="3"/>
      <c r="F63" s="3"/>
    </row>
    <row r="64" spans="1:12" ht="13.8" x14ac:dyDescent="0.25">
      <c r="A64" s="10"/>
      <c r="B64" s="3"/>
      <c r="C64" s="3"/>
      <c r="D64" s="3"/>
      <c r="E64" s="3"/>
      <c r="F64" s="3"/>
    </row>
    <row r="65" spans="1:12" s="27" customFormat="1" x14ac:dyDescent="0.3">
      <c r="A65" s="355" t="s">
        <v>49</v>
      </c>
      <c r="B65"/>
      <c r="C65"/>
      <c r="D65"/>
      <c r="E65"/>
      <c r="H65" s="27" t="s">
        <v>19</v>
      </c>
      <c r="J65" s="3"/>
      <c r="L65" s="22"/>
    </row>
    <row r="66" spans="1:12" ht="13.8" x14ac:dyDescent="0.25">
      <c r="A66" s="10" t="s">
        <v>50</v>
      </c>
      <c r="B66" s="3" t="s">
        <v>51</v>
      </c>
      <c r="C66" s="3"/>
      <c r="D66" s="3"/>
      <c r="E66" s="3"/>
      <c r="F66" s="3"/>
      <c r="H66" s="3" t="s">
        <v>19</v>
      </c>
    </row>
    <row r="67" spans="1:12" ht="13.8" x14ac:dyDescent="0.25">
      <c r="A67" s="10"/>
      <c r="B67" s="3"/>
      <c r="C67" s="3"/>
      <c r="D67" s="3"/>
      <c r="E67" s="3"/>
      <c r="F67" s="3"/>
    </row>
    <row r="68" spans="1:12" s="27" customFormat="1" ht="13.8" x14ac:dyDescent="0.25">
      <c r="A68" s="41" t="s">
        <v>52</v>
      </c>
      <c r="B68" s="36"/>
      <c r="C68" s="36"/>
      <c r="D68" s="36"/>
      <c r="E68" s="36"/>
      <c r="J68" s="3"/>
      <c r="L68" s="22"/>
    </row>
    <row r="69" spans="1:12" ht="13.8" x14ac:dyDescent="0.25">
      <c r="A69" s="10" t="s">
        <v>50</v>
      </c>
      <c r="B69" s="3" t="s">
        <v>53</v>
      </c>
      <c r="C69" s="3"/>
      <c r="D69" s="3"/>
      <c r="E69" s="3"/>
      <c r="F69" s="3"/>
    </row>
    <row r="70" spans="1:12" ht="13.8" x14ac:dyDescent="0.25">
      <c r="A70" s="13"/>
      <c r="B70" s="3"/>
      <c r="C70" s="3"/>
      <c r="D70" s="3"/>
      <c r="E70" s="3"/>
      <c r="F70" s="3"/>
    </row>
    <row r="71" spans="1:12" ht="13.8" x14ac:dyDescent="0.25">
      <c r="A71" s="41" t="s">
        <v>54</v>
      </c>
      <c r="B71" s="3"/>
      <c r="C71" s="3"/>
      <c r="D71" s="3"/>
      <c r="E71" s="3"/>
      <c r="F71" s="3"/>
    </row>
    <row r="72" spans="1:12" ht="13.8" x14ac:dyDescent="0.25">
      <c r="A72" s="10" t="s">
        <v>50</v>
      </c>
      <c r="B72" s="3" t="s">
        <v>55</v>
      </c>
      <c r="C72" s="3"/>
      <c r="D72" s="3"/>
      <c r="E72" s="3"/>
      <c r="F72" s="3"/>
    </row>
    <row r="73" spans="1:12" ht="13.8" x14ac:dyDescent="0.25">
      <c r="A73" s="13"/>
      <c r="B73" s="3"/>
      <c r="C73" s="3"/>
      <c r="D73" s="3"/>
      <c r="E73" s="3"/>
      <c r="F73" s="3"/>
    </row>
    <row r="74" spans="1:12" s="27" customFormat="1" ht="13.8" x14ac:dyDescent="0.25">
      <c r="A74" s="41" t="s">
        <v>56</v>
      </c>
      <c r="B74" s="36"/>
      <c r="C74" s="36"/>
      <c r="D74" s="36"/>
      <c r="L74" s="22"/>
    </row>
    <row r="75" spans="1:12" ht="13.8" x14ac:dyDescent="0.25">
      <c r="A75" s="10" t="s">
        <v>50</v>
      </c>
      <c r="B75" s="3" t="s">
        <v>57</v>
      </c>
      <c r="C75" s="3"/>
      <c r="D75" s="3"/>
      <c r="E75" s="3"/>
      <c r="F75" s="3"/>
    </row>
    <row r="76" spans="1:12" ht="13.8" x14ac:dyDescent="0.25">
      <c r="A76" s="51"/>
      <c r="B76" s="51"/>
      <c r="C76" s="51"/>
      <c r="D76" s="51"/>
      <c r="E76" s="51"/>
      <c r="F76" s="51"/>
      <c r="G76" s="51"/>
    </row>
    <row r="77" spans="1:12" s="27" customFormat="1" ht="13.8" x14ac:dyDescent="0.25">
      <c r="A77" s="50" t="s">
        <v>2724</v>
      </c>
      <c r="B77" s="38"/>
      <c r="C77" s="38"/>
      <c r="D77" s="38"/>
      <c r="E77" s="38"/>
      <c r="F77" s="38"/>
      <c r="L77" s="22"/>
    </row>
    <row r="78" spans="1:12" ht="13.8" x14ac:dyDescent="0.25">
      <c r="A78" s="10" t="s">
        <v>50</v>
      </c>
      <c r="B78" s="3" t="s">
        <v>58</v>
      </c>
      <c r="C78" s="3"/>
      <c r="D78" s="3"/>
      <c r="E78" s="3"/>
      <c r="F78" s="3"/>
      <c r="I78" s="3" t="s">
        <v>19</v>
      </c>
    </row>
    <row r="79" spans="1:12" ht="13.8" x14ac:dyDescent="0.25">
      <c r="A79" s="10" t="s">
        <v>50</v>
      </c>
      <c r="B79" s="3" t="s">
        <v>59</v>
      </c>
      <c r="C79" s="3"/>
      <c r="D79" s="3"/>
      <c r="E79" s="3"/>
      <c r="F79" s="3"/>
    </row>
    <row r="80" spans="1:12" ht="13.8" x14ac:dyDescent="0.25">
      <c r="A80" s="10" t="s">
        <v>50</v>
      </c>
      <c r="B80" s="3" t="s">
        <v>60</v>
      </c>
      <c r="C80" s="3"/>
      <c r="D80" s="3"/>
      <c r="E80" s="3"/>
      <c r="F80" s="3"/>
      <c r="I80" s="22" t="s">
        <v>19</v>
      </c>
    </row>
    <row r="81" spans="1:12" ht="13.8" x14ac:dyDescent="0.25">
      <c r="A81" s="10" t="s">
        <v>50</v>
      </c>
      <c r="B81" s="3" t="s">
        <v>61</v>
      </c>
      <c r="C81" s="3"/>
      <c r="D81" s="3"/>
      <c r="E81" s="3"/>
      <c r="F81" s="3"/>
    </row>
    <row r="82" spans="1:12" ht="13.8" x14ac:dyDescent="0.25">
      <c r="A82" s="10" t="s">
        <v>50</v>
      </c>
      <c r="B82" s="3" t="s">
        <v>62</v>
      </c>
      <c r="C82" s="3"/>
      <c r="D82" s="3"/>
      <c r="E82" s="3"/>
      <c r="F82" s="3"/>
      <c r="I82" s="22" t="s">
        <v>19</v>
      </c>
    </row>
    <row r="83" spans="1:12" ht="13.8" x14ac:dyDescent="0.25">
      <c r="A83" s="12"/>
      <c r="B83" s="3"/>
      <c r="C83" s="3"/>
      <c r="D83" s="3"/>
      <c r="E83" s="3"/>
      <c r="F83" s="3"/>
    </row>
    <row r="84" spans="1:12" s="27" customFormat="1" ht="13.8" x14ac:dyDescent="0.25">
      <c r="A84" s="50" t="str">
        <f>_xlfn.CONCAT("Appendix L – Non-Acute Hospital Payer Mix and Services (HFY ",RIGHT(Intro!C2,2),")")</f>
        <v>Appendix L – Non-Acute Hospital Payer Mix and Services (HFY 22)</v>
      </c>
      <c r="B84" s="38"/>
      <c r="C84" s="38"/>
      <c r="D84" s="38"/>
      <c r="E84" s="38"/>
      <c r="F84" s="38"/>
      <c r="G84" s="27" t="s">
        <v>19</v>
      </c>
      <c r="L84" s="22"/>
    </row>
    <row r="85" spans="1:12" ht="13.8" x14ac:dyDescent="0.25">
      <c r="A85" s="10" t="s">
        <v>6</v>
      </c>
      <c r="B85" s="3" t="s">
        <v>63</v>
      </c>
      <c r="C85" s="3"/>
      <c r="D85" s="3"/>
      <c r="E85" s="3"/>
      <c r="F85" s="3"/>
      <c r="I85" s="3" t="s">
        <v>19</v>
      </c>
    </row>
    <row r="86" spans="1:12" ht="13.8" x14ac:dyDescent="0.25">
      <c r="A86" s="10" t="s">
        <v>6</v>
      </c>
      <c r="B86" s="3" t="s">
        <v>64</v>
      </c>
      <c r="C86" s="3"/>
      <c r="D86" s="3"/>
      <c r="E86" s="3"/>
      <c r="F86" s="3"/>
    </row>
    <row r="87" spans="1:12" ht="13.8" x14ac:dyDescent="0.25">
      <c r="A87" s="10" t="s">
        <v>6</v>
      </c>
      <c r="B87" s="3" t="s">
        <v>65</v>
      </c>
      <c r="C87" s="3"/>
      <c r="D87" s="3"/>
      <c r="E87" s="3"/>
      <c r="F87" s="3"/>
    </row>
    <row r="88" spans="1:12" ht="13.8" x14ac:dyDescent="0.25">
      <c r="A88" s="10" t="s">
        <v>6</v>
      </c>
      <c r="B88" s="3" t="s">
        <v>66</v>
      </c>
      <c r="C88" s="3"/>
      <c r="D88" s="3"/>
      <c r="E88" s="3"/>
      <c r="F88" s="3"/>
    </row>
    <row r="89" spans="1:12" ht="13.8" x14ac:dyDescent="0.25">
      <c r="A89" s="10" t="s">
        <v>67</v>
      </c>
      <c r="B89" s="3" t="s">
        <v>68</v>
      </c>
      <c r="C89" s="3"/>
      <c r="D89" s="3"/>
      <c r="E89" s="3"/>
      <c r="F89" s="3"/>
    </row>
    <row r="90" spans="1:12" ht="13.8" x14ac:dyDescent="0.25">
      <c r="A90" s="10" t="s">
        <v>6</v>
      </c>
      <c r="B90" s="3" t="s">
        <v>69</v>
      </c>
      <c r="C90" s="3"/>
      <c r="D90" s="3"/>
      <c r="E90" s="3"/>
      <c r="F90" s="3"/>
    </row>
    <row r="91" spans="1:12" ht="13.8" x14ac:dyDescent="0.25">
      <c r="A91" s="10" t="s">
        <v>6</v>
      </c>
      <c r="B91" s="3" t="s">
        <v>70</v>
      </c>
      <c r="C91" s="3"/>
      <c r="D91" s="3"/>
      <c r="E91" s="3"/>
      <c r="F91" s="3"/>
    </row>
    <row r="92" spans="1:12" ht="13.8" x14ac:dyDescent="0.25">
      <c r="A92" s="10" t="s">
        <v>67</v>
      </c>
      <c r="B92" s="3" t="s">
        <v>71</v>
      </c>
      <c r="C92" s="3"/>
      <c r="D92" s="3"/>
      <c r="E92" s="3"/>
      <c r="F92" s="3"/>
    </row>
    <row r="93" spans="1:12" ht="13.8" x14ac:dyDescent="0.25">
      <c r="A93" s="10" t="s">
        <v>6</v>
      </c>
      <c r="B93" s="3" t="s">
        <v>72</v>
      </c>
      <c r="C93" s="3"/>
      <c r="D93" s="3"/>
      <c r="E93" s="3"/>
      <c r="F93" s="3"/>
    </row>
    <row r="94" spans="1:12" ht="13.8" x14ac:dyDescent="0.25">
      <c r="A94" s="10" t="s">
        <v>6</v>
      </c>
      <c r="B94" s="3" t="s">
        <v>73</v>
      </c>
      <c r="C94" s="3"/>
      <c r="D94" s="3"/>
      <c r="E94" s="3"/>
      <c r="F94" s="3"/>
    </row>
    <row r="95" spans="1:12" ht="13.8" x14ac:dyDescent="0.25">
      <c r="A95" s="10"/>
      <c r="B95" s="3"/>
      <c r="C95" s="3"/>
      <c r="D95" s="3"/>
      <c r="E95" s="3"/>
      <c r="F95" s="3"/>
    </row>
    <row r="96" spans="1:12" s="27" customFormat="1" ht="13.8" x14ac:dyDescent="0.25">
      <c r="A96" s="50" t="str">
        <f>_xlfn.CONCAT("Appendix M – Non-Acute Hospital Revenue (HFY ",RIGHT(Intro!C2,2)-4,"-",RIGHT(Intro!C2,2),")")</f>
        <v>Appendix M – Non-Acute Hospital Revenue (HFY 18-22)</v>
      </c>
      <c r="B96" s="38"/>
      <c r="C96" s="38"/>
      <c r="D96" s="38"/>
      <c r="E96" s="38"/>
      <c r="F96" s="38"/>
      <c r="G96" s="27" t="s">
        <v>19</v>
      </c>
      <c r="L96" s="22"/>
    </row>
    <row r="97" spans="1:12" ht="13.8" x14ac:dyDescent="0.25">
      <c r="A97" s="10" t="s">
        <v>6</v>
      </c>
      <c r="B97" s="3" t="s">
        <v>74</v>
      </c>
      <c r="C97" s="3"/>
      <c r="D97" s="3"/>
      <c r="E97" s="3"/>
      <c r="F97" s="3"/>
      <c r="I97" s="3" t="s">
        <v>19</v>
      </c>
      <c r="J97" s="27"/>
      <c r="K97" s="27"/>
    </row>
    <row r="98" spans="1:12" ht="13.8" x14ac:dyDescent="0.25">
      <c r="A98" s="10" t="s">
        <v>6</v>
      </c>
      <c r="B98" s="3" t="s">
        <v>75</v>
      </c>
      <c r="C98" s="3"/>
      <c r="D98" s="3"/>
      <c r="E98" s="3"/>
      <c r="F98" s="3"/>
    </row>
    <row r="99" spans="1:12" ht="13.8" x14ac:dyDescent="0.25">
      <c r="A99" s="10"/>
      <c r="B99" s="3"/>
      <c r="C99" s="3"/>
      <c r="D99" s="3"/>
      <c r="E99" s="3"/>
      <c r="F99" s="3"/>
    </row>
    <row r="100" spans="1:12" s="27" customFormat="1" x14ac:dyDescent="0.3">
      <c r="A100" s="355" t="s">
        <v>2725</v>
      </c>
      <c r="B100"/>
      <c r="C100"/>
      <c r="D100"/>
      <c r="E100"/>
      <c r="F100"/>
      <c r="L100" s="22"/>
    </row>
    <row r="101" spans="1:12" ht="13.8" x14ac:dyDescent="0.25">
      <c r="A101" s="10" t="s">
        <v>67</v>
      </c>
      <c r="B101" s="23" t="s">
        <v>76</v>
      </c>
      <c r="C101" s="3"/>
      <c r="D101" s="3"/>
      <c r="E101" s="3"/>
      <c r="F101" s="3"/>
    </row>
    <row r="102" spans="1:12" ht="13.8" x14ac:dyDescent="0.25">
      <c r="A102" s="10" t="s">
        <v>6</v>
      </c>
      <c r="B102" s="3" t="s">
        <v>77</v>
      </c>
      <c r="C102" s="3"/>
      <c r="D102" s="3"/>
      <c r="E102" s="3"/>
      <c r="F102" s="3"/>
    </row>
    <row r="103" spans="1:12" ht="13.8" x14ac:dyDescent="0.25">
      <c r="A103" s="10" t="s">
        <v>6</v>
      </c>
      <c r="B103" s="23" t="s">
        <v>78</v>
      </c>
      <c r="C103" s="3"/>
      <c r="D103" s="3"/>
      <c r="E103" s="3"/>
      <c r="F103" s="3"/>
    </row>
    <row r="104" spans="1:12" ht="13.8" x14ac:dyDescent="0.25">
      <c r="A104" s="10" t="s">
        <v>6</v>
      </c>
      <c r="B104" s="23" t="s">
        <v>79</v>
      </c>
      <c r="C104" s="3"/>
      <c r="D104" s="3"/>
      <c r="E104" s="3"/>
      <c r="F104" s="3"/>
    </row>
    <row r="105" spans="1:12" ht="13.8" x14ac:dyDescent="0.25">
      <c r="A105" s="10" t="s">
        <v>6</v>
      </c>
      <c r="B105" s="3" t="s">
        <v>80</v>
      </c>
      <c r="C105" s="3"/>
      <c r="D105" s="3"/>
      <c r="E105" s="3"/>
      <c r="F105" s="3"/>
    </row>
    <row r="106" spans="1:12" ht="13.8" x14ac:dyDescent="0.25">
      <c r="A106" s="3"/>
      <c r="B106" s="3"/>
      <c r="C106" s="3"/>
      <c r="D106" s="3"/>
      <c r="E106" s="3"/>
      <c r="F106" s="3"/>
    </row>
    <row r="107" spans="1:12" x14ac:dyDescent="0.3">
      <c r="A107" s="355" t="s">
        <v>2618</v>
      </c>
      <c r="B107"/>
      <c r="C107"/>
      <c r="D107"/>
      <c r="E107"/>
      <c r="F107"/>
    </row>
    <row r="108" spans="1:12" ht="13.8" x14ac:dyDescent="0.25">
      <c r="A108" s="10" t="s">
        <v>67</v>
      </c>
      <c r="B108" s="3" t="s">
        <v>71</v>
      </c>
      <c r="C108" s="3"/>
      <c r="D108" s="3"/>
      <c r="E108" s="3"/>
      <c r="F108" s="3"/>
    </row>
    <row r="109" spans="1:12" ht="13.8" x14ac:dyDescent="0.25">
      <c r="A109" s="10" t="s">
        <v>6</v>
      </c>
      <c r="B109" s="3" t="s">
        <v>70</v>
      </c>
      <c r="C109" s="3"/>
      <c r="D109" s="3"/>
      <c r="E109" s="3"/>
      <c r="F109" s="3"/>
      <c r="J109" s="27"/>
      <c r="K109" s="27"/>
    </row>
    <row r="110" spans="1:12" ht="13.8" x14ac:dyDescent="0.25">
      <c r="A110" s="10" t="s">
        <v>6</v>
      </c>
      <c r="B110" s="3" t="s">
        <v>72</v>
      </c>
      <c r="C110" s="3"/>
      <c r="D110" s="3"/>
      <c r="E110" s="3"/>
      <c r="F110" s="3"/>
    </row>
    <row r="111" spans="1:12" ht="13.8" x14ac:dyDescent="0.25">
      <c r="A111" s="10" t="s">
        <v>6</v>
      </c>
      <c r="B111" s="3" t="s">
        <v>73</v>
      </c>
      <c r="C111" s="3"/>
      <c r="D111" s="3"/>
      <c r="E111" s="3"/>
      <c r="F111" s="3"/>
    </row>
    <row r="112" spans="1:12" ht="13.8" x14ac:dyDescent="0.25">
      <c r="A112" s="10" t="s">
        <v>6</v>
      </c>
      <c r="B112" s="3" t="s">
        <v>64</v>
      </c>
      <c r="C112" s="3"/>
      <c r="D112" s="3"/>
      <c r="E112" s="3"/>
      <c r="F112" s="3"/>
    </row>
    <row r="113" spans="1:6" ht="13.8" x14ac:dyDescent="0.25">
      <c r="A113" s="10" t="s">
        <v>6</v>
      </c>
      <c r="B113" s="3" t="s">
        <v>63</v>
      </c>
      <c r="C113" s="3"/>
      <c r="D113" s="3"/>
      <c r="E113" s="3"/>
      <c r="F113" s="3"/>
    </row>
    <row r="114" spans="1:6" ht="13.8" x14ac:dyDescent="0.25">
      <c r="A114" s="10" t="s">
        <v>6</v>
      </c>
      <c r="B114" s="3" t="s">
        <v>81</v>
      </c>
      <c r="C114" s="3"/>
      <c r="D114" s="3"/>
      <c r="E114" s="3"/>
      <c r="F114" s="3"/>
    </row>
    <row r="115" spans="1:6" ht="13.8" x14ac:dyDescent="0.25">
      <c r="A115" s="3"/>
      <c r="B115" s="3"/>
      <c r="C115" s="3"/>
      <c r="D115" s="3"/>
      <c r="E115" s="3"/>
      <c r="F115" s="3"/>
    </row>
    <row r="116" spans="1:6" ht="13.8" x14ac:dyDescent="0.25">
      <c r="A116" s="3"/>
      <c r="B116" s="3"/>
      <c r="C116" s="3"/>
      <c r="D116" s="3"/>
      <c r="E116" s="3"/>
      <c r="F116" s="3"/>
    </row>
    <row r="117" spans="1:6" ht="13.8" x14ac:dyDescent="0.25">
      <c r="A117" s="3"/>
      <c r="B117" s="3"/>
      <c r="C117" s="3"/>
      <c r="D117" s="3"/>
      <c r="E117" s="3"/>
      <c r="F117" s="3"/>
    </row>
    <row r="118" spans="1:6" ht="13.8" x14ac:dyDescent="0.25">
      <c r="A118" s="3"/>
      <c r="B118" s="3"/>
      <c r="C118" s="3"/>
      <c r="D118" s="3"/>
      <c r="E118" s="3"/>
      <c r="F118" s="3"/>
    </row>
    <row r="119" spans="1:6" ht="13.8" x14ac:dyDescent="0.25">
      <c r="A119" s="3"/>
      <c r="B119" s="3"/>
      <c r="C119" s="3"/>
      <c r="D119" s="3"/>
      <c r="E119" s="3"/>
      <c r="F119" s="3"/>
    </row>
    <row r="120" spans="1:6" ht="13.8" x14ac:dyDescent="0.25">
      <c r="A120" s="3"/>
      <c r="B120" s="3"/>
      <c r="C120" s="3"/>
      <c r="D120" s="3"/>
      <c r="E120" s="3"/>
      <c r="F120" s="3"/>
    </row>
    <row r="121" spans="1:6" ht="13.8" x14ac:dyDescent="0.25">
      <c r="A121" s="3"/>
      <c r="B121" s="3"/>
      <c r="C121" s="3"/>
      <c r="D121" s="3"/>
      <c r="E121" s="3"/>
      <c r="F121" s="3"/>
    </row>
    <row r="122" spans="1:6" ht="13.8" x14ac:dyDescent="0.25">
      <c r="A122" s="3"/>
      <c r="B122" s="3"/>
      <c r="C122" s="3"/>
      <c r="D122" s="3"/>
      <c r="E122" s="3"/>
      <c r="F122" s="3"/>
    </row>
    <row r="123" spans="1:6" ht="13.8" x14ac:dyDescent="0.25">
      <c r="A123" s="3"/>
      <c r="B123" s="3"/>
      <c r="C123" s="3"/>
      <c r="D123" s="3"/>
      <c r="E123" s="3"/>
      <c r="F123" s="3"/>
    </row>
    <row r="124" spans="1:6" ht="13.8" x14ac:dyDescent="0.25">
      <c r="A124" s="3"/>
      <c r="B124" s="3"/>
      <c r="C124" s="3"/>
      <c r="D124" s="3"/>
      <c r="E124" s="3"/>
      <c r="F124" s="3"/>
    </row>
    <row r="125" spans="1:6" ht="13.8" x14ac:dyDescent="0.25">
      <c r="A125" s="3"/>
      <c r="B125" s="3"/>
      <c r="C125" s="3"/>
      <c r="D125" s="3"/>
      <c r="E125" s="3"/>
      <c r="F125" s="3"/>
    </row>
    <row r="126" spans="1:6" ht="13.8" x14ac:dyDescent="0.25">
      <c r="A126" s="3"/>
      <c r="B126" s="3"/>
      <c r="C126" s="3"/>
      <c r="D126" s="3"/>
      <c r="E126" s="3"/>
      <c r="F126" s="3"/>
    </row>
    <row r="127" spans="1:6" ht="13.8" x14ac:dyDescent="0.25">
      <c r="A127" s="3"/>
      <c r="B127" s="3"/>
      <c r="C127" s="3"/>
      <c r="D127" s="3"/>
      <c r="E127" s="3"/>
      <c r="F127" s="3"/>
    </row>
    <row r="128" spans="1:6" ht="13.8" x14ac:dyDescent="0.25">
      <c r="A128" s="3"/>
      <c r="B128" s="3"/>
      <c r="C128" s="3"/>
      <c r="D128" s="3"/>
      <c r="E128" s="3"/>
      <c r="F128" s="3"/>
    </row>
    <row r="129" spans="1:6" ht="13.8" x14ac:dyDescent="0.25">
      <c r="A129" s="3"/>
      <c r="B129" s="3"/>
      <c r="C129" s="3"/>
      <c r="D129" s="3"/>
      <c r="E129" s="3"/>
      <c r="F129" s="3"/>
    </row>
    <row r="130" spans="1:6" ht="13.8" x14ac:dyDescent="0.25">
      <c r="A130" s="3"/>
      <c r="B130" s="3"/>
      <c r="C130" s="3"/>
      <c r="D130" s="3"/>
      <c r="E130" s="3"/>
      <c r="F130" s="3"/>
    </row>
    <row r="131" spans="1:6" ht="13.8" x14ac:dyDescent="0.25">
      <c r="A131" s="3"/>
      <c r="B131" s="3"/>
      <c r="C131" s="3"/>
      <c r="D131" s="3"/>
      <c r="E131" s="3"/>
      <c r="F131" s="3"/>
    </row>
    <row r="132" spans="1:6" ht="13.8" x14ac:dyDescent="0.25">
      <c r="A132" s="3"/>
      <c r="B132" s="3"/>
      <c r="C132" s="3"/>
      <c r="D132" s="3"/>
      <c r="E132" s="3"/>
      <c r="F132" s="3"/>
    </row>
    <row r="133" spans="1:6" ht="13.8" x14ac:dyDescent="0.25">
      <c r="A133" s="3"/>
      <c r="B133" s="3"/>
      <c r="C133" s="3"/>
      <c r="D133" s="3"/>
      <c r="E133" s="3"/>
      <c r="F133" s="3"/>
    </row>
    <row r="134" spans="1:6" ht="13.8" x14ac:dyDescent="0.25">
      <c r="A134" s="3"/>
      <c r="B134" s="3"/>
      <c r="C134" s="3"/>
      <c r="D134" s="3"/>
      <c r="E134" s="3"/>
      <c r="F134" s="3"/>
    </row>
    <row r="135" spans="1:6" ht="13.8" x14ac:dyDescent="0.25">
      <c r="A135" s="3"/>
      <c r="B135" s="3"/>
      <c r="C135" s="3"/>
      <c r="D135" s="3"/>
      <c r="E135" s="3"/>
      <c r="F135" s="3"/>
    </row>
    <row r="136" spans="1:6" ht="13.8" x14ac:dyDescent="0.25">
      <c r="A136" s="3"/>
      <c r="B136" s="3"/>
      <c r="C136" s="3"/>
      <c r="D136" s="3"/>
      <c r="E136" s="3"/>
      <c r="F136" s="3"/>
    </row>
    <row r="137" spans="1:6" ht="13.8" x14ac:dyDescent="0.25">
      <c r="A137" s="3"/>
      <c r="B137" s="3"/>
      <c r="C137" s="3"/>
      <c r="D137" s="3"/>
      <c r="E137" s="3"/>
      <c r="F137" s="3"/>
    </row>
    <row r="138" spans="1:6" ht="13.8" x14ac:dyDescent="0.25">
      <c r="A138" s="3"/>
      <c r="B138" s="3"/>
      <c r="C138" s="3"/>
      <c r="D138" s="3"/>
      <c r="E138" s="3"/>
      <c r="F138" s="3"/>
    </row>
    <row r="139" spans="1:6" ht="13.8" x14ac:dyDescent="0.25">
      <c r="A139" s="3"/>
      <c r="B139" s="3"/>
      <c r="C139" s="3"/>
      <c r="D139" s="3"/>
      <c r="E139" s="3"/>
      <c r="F139" s="3"/>
    </row>
    <row r="140" spans="1:6" ht="13.8" x14ac:dyDescent="0.25">
      <c r="A140" s="3"/>
      <c r="B140" s="3"/>
      <c r="C140" s="3"/>
      <c r="D140" s="3"/>
      <c r="E140" s="3"/>
      <c r="F140" s="3"/>
    </row>
    <row r="141" spans="1:6" ht="13.8" x14ac:dyDescent="0.25">
      <c r="A141" s="3"/>
      <c r="B141" s="3"/>
      <c r="C141" s="3"/>
      <c r="D141" s="3"/>
      <c r="E141" s="3"/>
      <c r="F141" s="3"/>
    </row>
    <row r="142" spans="1:6" ht="13.8" x14ac:dyDescent="0.25">
      <c r="A142" s="3"/>
      <c r="B142" s="3"/>
      <c r="C142" s="3"/>
      <c r="D142" s="3"/>
      <c r="E142" s="3"/>
      <c r="F142" s="3"/>
    </row>
    <row r="143" spans="1:6" ht="13.8" x14ac:dyDescent="0.25">
      <c r="A143" s="3"/>
      <c r="B143" s="3"/>
      <c r="C143" s="3"/>
      <c r="D143" s="3"/>
      <c r="E143" s="3"/>
      <c r="F143" s="3"/>
    </row>
    <row r="144" spans="1:6" ht="13.8" x14ac:dyDescent="0.25">
      <c r="A144" s="3"/>
      <c r="B144" s="3"/>
      <c r="C144" s="3"/>
      <c r="D144" s="3"/>
      <c r="E144" s="3"/>
      <c r="F144" s="3"/>
    </row>
    <row r="145" spans="1:6" ht="13.8" x14ac:dyDescent="0.25">
      <c r="A145" s="3"/>
      <c r="B145" s="3"/>
      <c r="C145" s="3"/>
      <c r="D145" s="3"/>
      <c r="E145" s="3"/>
      <c r="F145" s="3"/>
    </row>
    <row r="146" spans="1:6" ht="13.8" x14ac:dyDescent="0.25">
      <c r="A146" s="3"/>
      <c r="B146" s="3"/>
      <c r="C146" s="3"/>
      <c r="D146" s="3"/>
      <c r="E146" s="3"/>
      <c r="F146" s="3"/>
    </row>
    <row r="147" spans="1:6" ht="13.8" x14ac:dyDescent="0.25">
      <c r="A147" s="3"/>
      <c r="B147" s="3"/>
      <c r="C147" s="3"/>
      <c r="D147" s="3"/>
      <c r="E147" s="3"/>
      <c r="F147" s="3"/>
    </row>
    <row r="148" spans="1:6" ht="13.8" x14ac:dyDescent="0.25">
      <c r="A148" s="3"/>
      <c r="B148" s="3"/>
      <c r="C148" s="3"/>
      <c r="D148" s="3"/>
      <c r="E148" s="3"/>
      <c r="F148" s="3"/>
    </row>
    <row r="149" spans="1:6" ht="13.8" x14ac:dyDescent="0.25">
      <c r="A149" s="3"/>
      <c r="B149" s="3"/>
      <c r="C149" s="3"/>
      <c r="D149" s="3"/>
      <c r="E149" s="3"/>
      <c r="F149" s="3"/>
    </row>
    <row r="150" spans="1:6" ht="13.8" x14ac:dyDescent="0.25">
      <c r="A150" s="3"/>
      <c r="B150" s="3"/>
      <c r="C150" s="3"/>
      <c r="D150" s="3"/>
      <c r="E150" s="3"/>
      <c r="F150" s="3"/>
    </row>
    <row r="151" spans="1:6" ht="13.8" x14ac:dyDescent="0.25">
      <c r="A151" s="3"/>
      <c r="B151" s="3"/>
      <c r="C151" s="3"/>
      <c r="D151" s="3"/>
      <c r="E151" s="3"/>
      <c r="F151" s="3"/>
    </row>
    <row r="152" spans="1:6" ht="13.8" x14ac:dyDescent="0.25">
      <c r="A152" s="3"/>
      <c r="B152" s="3"/>
      <c r="C152" s="3"/>
      <c r="D152" s="3"/>
      <c r="E152" s="3"/>
      <c r="F152" s="3"/>
    </row>
    <row r="153" spans="1:6" ht="13.8" x14ac:dyDescent="0.25">
      <c r="A153" s="3"/>
      <c r="B153" s="3"/>
      <c r="C153" s="3"/>
      <c r="D153" s="3"/>
      <c r="E153" s="3"/>
      <c r="F153" s="3"/>
    </row>
    <row r="154" spans="1:6" ht="13.8" x14ac:dyDescent="0.25">
      <c r="A154" s="3"/>
      <c r="B154" s="3"/>
      <c r="C154" s="3"/>
      <c r="D154" s="3"/>
      <c r="E154" s="3"/>
      <c r="F154" s="3"/>
    </row>
    <row r="155" spans="1:6" ht="13.8" x14ac:dyDescent="0.25">
      <c r="A155" s="3"/>
      <c r="B155" s="3"/>
      <c r="C155" s="3"/>
      <c r="D155" s="3"/>
      <c r="E155" s="3"/>
      <c r="F155" s="3"/>
    </row>
    <row r="156" spans="1:6" ht="13.8" x14ac:dyDescent="0.25">
      <c r="A156" s="3"/>
      <c r="B156" s="3"/>
      <c r="C156" s="3"/>
      <c r="D156" s="3"/>
      <c r="E156" s="3"/>
      <c r="F156" s="3"/>
    </row>
    <row r="157" spans="1:6" ht="13.8" x14ac:dyDescent="0.25">
      <c r="A157" s="3"/>
      <c r="B157" s="3"/>
      <c r="C157" s="3"/>
      <c r="D157" s="3"/>
      <c r="E157" s="3"/>
      <c r="F157" s="3"/>
    </row>
    <row r="158" spans="1:6" ht="13.8" x14ac:dyDescent="0.25">
      <c r="A158" s="3"/>
      <c r="B158" s="3"/>
      <c r="C158" s="3"/>
      <c r="D158" s="3"/>
      <c r="E158" s="3"/>
      <c r="F158" s="3"/>
    </row>
    <row r="159" spans="1:6" ht="13.8" x14ac:dyDescent="0.25">
      <c r="A159" s="3"/>
      <c r="B159" s="3"/>
      <c r="C159" s="3"/>
      <c r="D159" s="3"/>
      <c r="E159" s="3"/>
      <c r="F159" s="3"/>
    </row>
    <row r="160" spans="1:6" ht="13.8" x14ac:dyDescent="0.25">
      <c r="A160" s="3"/>
      <c r="B160" s="3"/>
      <c r="C160" s="3"/>
      <c r="D160" s="3"/>
      <c r="E160" s="3"/>
      <c r="F160" s="3"/>
    </row>
    <row r="161" spans="1:6" ht="13.8" x14ac:dyDescent="0.25">
      <c r="A161" s="3"/>
      <c r="B161" s="3"/>
      <c r="C161" s="3"/>
      <c r="D161" s="3"/>
      <c r="E161" s="3"/>
      <c r="F161" s="3"/>
    </row>
    <row r="162" spans="1:6" ht="13.8" x14ac:dyDescent="0.25">
      <c r="A162" s="3"/>
      <c r="B162" s="3"/>
      <c r="C162" s="3"/>
      <c r="D162" s="3"/>
      <c r="E162" s="3"/>
      <c r="F162" s="3"/>
    </row>
    <row r="163" spans="1:6" ht="13.8" x14ac:dyDescent="0.25">
      <c r="A163" s="3"/>
      <c r="B163" s="3"/>
      <c r="C163" s="3"/>
      <c r="D163" s="3"/>
      <c r="E163" s="3"/>
      <c r="F163" s="3"/>
    </row>
    <row r="164" spans="1:6" ht="13.8" x14ac:dyDescent="0.25">
      <c r="A164" s="3"/>
      <c r="B164" s="3"/>
      <c r="C164" s="3"/>
      <c r="D164" s="3"/>
      <c r="E164" s="3"/>
      <c r="F164" s="3"/>
    </row>
    <row r="165" spans="1:6" ht="13.8" x14ac:dyDescent="0.25">
      <c r="A165" s="3"/>
      <c r="B165" s="3"/>
      <c r="C165" s="3"/>
      <c r="D165" s="3"/>
      <c r="E165" s="3"/>
      <c r="F165" s="3"/>
    </row>
    <row r="166" spans="1:6" ht="13.8" x14ac:dyDescent="0.25">
      <c r="A166" s="3"/>
      <c r="B166" s="3"/>
      <c r="C166" s="3"/>
      <c r="D166" s="3"/>
      <c r="E166" s="3"/>
      <c r="F166" s="3"/>
    </row>
    <row r="167" spans="1:6" ht="13.8" x14ac:dyDescent="0.25">
      <c r="A167" s="3"/>
      <c r="B167" s="3"/>
      <c r="C167" s="3"/>
      <c r="D167" s="3"/>
      <c r="E167" s="3"/>
      <c r="F167" s="3"/>
    </row>
    <row r="168" spans="1:6" ht="13.8" x14ac:dyDescent="0.25">
      <c r="A168" s="3"/>
      <c r="B168" s="3"/>
      <c r="C168" s="3"/>
      <c r="D168" s="3"/>
      <c r="E168" s="3"/>
      <c r="F168" s="3"/>
    </row>
    <row r="169" spans="1:6" ht="13.8" x14ac:dyDescent="0.25">
      <c r="A169" s="3"/>
      <c r="B169" s="3"/>
      <c r="C169" s="3"/>
      <c r="D169" s="3"/>
      <c r="E169" s="3"/>
      <c r="F169" s="3"/>
    </row>
    <row r="170" spans="1:6" ht="13.8" x14ac:dyDescent="0.25">
      <c r="A170" s="3"/>
      <c r="B170" s="3"/>
      <c r="C170" s="3"/>
      <c r="D170" s="3"/>
      <c r="E170" s="3"/>
      <c r="F170" s="3"/>
    </row>
    <row r="171" spans="1:6" ht="13.8" x14ac:dyDescent="0.25">
      <c r="A171" s="3"/>
      <c r="B171" s="3"/>
      <c r="C171" s="3"/>
      <c r="D171" s="3"/>
      <c r="E171" s="3"/>
      <c r="F171" s="3"/>
    </row>
    <row r="172" spans="1:6" ht="13.8" x14ac:dyDescent="0.25">
      <c r="A172" s="3"/>
      <c r="B172" s="3"/>
      <c r="C172" s="3"/>
      <c r="D172" s="3"/>
      <c r="E172" s="3"/>
      <c r="F172" s="3"/>
    </row>
    <row r="173" spans="1:6" ht="13.8" x14ac:dyDescent="0.25">
      <c r="A173" s="3"/>
      <c r="B173" s="3"/>
      <c r="C173" s="3"/>
      <c r="D173" s="3"/>
      <c r="E173" s="3"/>
      <c r="F173" s="3"/>
    </row>
    <row r="174" spans="1:6" ht="13.8" x14ac:dyDescent="0.25">
      <c r="A174" s="3"/>
      <c r="B174" s="3"/>
      <c r="C174" s="3"/>
      <c r="D174" s="3"/>
      <c r="E174" s="3"/>
      <c r="F174" s="3"/>
    </row>
    <row r="175" spans="1:6" ht="13.8" x14ac:dyDescent="0.25">
      <c r="A175" s="3"/>
      <c r="B175" s="3"/>
      <c r="C175" s="3"/>
      <c r="D175" s="3"/>
      <c r="E175" s="3"/>
      <c r="F175" s="3"/>
    </row>
    <row r="176" spans="1:6" ht="13.8" x14ac:dyDescent="0.25">
      <c r="A176" s="3"/>
      <c r="B176" s="3"/>
      <c r="C176" s="3"/>
      <c r="D176" s="3"/>
      <c r="E176" s="3"/>
      <c r="F176" s="3"/>
    </row>
    <row r="177" spans="1:6" ht="13.8" x14ac:dyDescent="0.25">
      <c r="A177" s="3"/>
      <c r="B177" s="3"/>
      <c r="C177" s="3"/>
      <c r="D177" s="3"/>
      <c r="E177" s="3"/>
      <c r="F177" s="3"/>
    </row>
    <row r="178" spans="1:6" ht="13.8" x14ac:dyDescent="0.25">
      <c r="A178" s="3"/>
      <c r="B178" s="3"/>
      <c r="C178" s="3"/>
      <c r="D178" s="3"/>
      <c r="E178" s="3"/>
      <c r="F178" s="3"/>
    </row>
    <row r="179" spans="1:6" ht="13.8" x14ac:dyDescent="0.25">
      <c r="A179" s="3"/>
      <c r="B179" s="3"/>
      <c r="C179" s="3"/>
      <c r="D179" s="3"/>
      <c r="E179" s="3"/>
      <c r="F179" s="3"/>
    </row>
    <row r="180" spans="1:6" ht="13.8" x14ac:dyDescent="0.25">
      <c r="A180" s="3"/>
      <c r="B180" s="3"/>
      <c r="C180" s="3"/>
      <c r="D180" s="3"/>
      <c r="E180" s="3"/>
      <c r="F180" s="3"/>
    </row>
    <row r="181" spans="1:6" ht="13.8" x14ac:dyDescent="0.25">
      <c r="A181" s="3"/>
      <c r="B181" s="3"/>
      <c r="C181" s="3"/>
      <c r="D181" s="3"/>
      <c r="E181" s="3"/>
      <c r="F181" s="3"/>
    </row>
    <row r="182" spans="1:6" ht="13.8" x14ac:dyDescent="0.25">
      <c r="A182" s="3"/>
      <c r="B182" s="3"/>
      <c r="C182" s="3"/>
      <c r="D182" s="3"/>
      <c r="E182" s="3"/>
      <c r="F182" s="3"/>
    </row>
    <row r="183" spans="1:6" ht="13.8" x14ac:dyDescent="0.25">
      <c r="A183" s="3"/>
      <c r="B183" s="3"/>
      <c r="C183" s="3"/>
      <c r="D183" s="3"/>
      <c r="E183" s="3"/>
      <c r="F183" s="3"/>
    </row>
    <row r="184" spans="1:6" ht="13.8" x14ac:dyDescent="0.25">
      <c r="A184" s="3"/>
      <c r="B184" s="3"/>
      <c r="C184" s="3"/>
      <c r="D184" s="3"/>
      <c r="E184" s="3"/>
      <c r="F184" s="3"/>
    </row>
    <row r="185" spans="1:6" ht="13.8" x14ac:dyDescent="0.25">
      <c r="A185" s="3"/>
      <c r="B185" s="3"/>
      <c r="C185" s="3"/>
      <c r="D185" s="3"/>
      <c r="E185" s="3"/>
      <c r="F185" s="3"/>
    </row>
    <row r="186" spans="1:6" ht="13.8" x14ac:dyDescent="0.25">
      <c r="A186" s="3"/>
      <c r="B186" s="3"/>
      <c r="C186" s="3"/>
      <c r="D186" s="3"/>
      <c r="E186" s="3"/>
      <c r="F186" s="3"/>
    </row>
    <row r="187" spans="1:6" ht="13.8" x14ac:dyDescent="0.25">
      <c r="A187" s="3"/>
      <c r="B187" s="3"/>
      <c r="C187" s="3"/>
      <c r="D187" s="3"/>
      <c r="E187" s="3"/>
      <c r="F187" s="3"/>
    </row>
    <row r="188" spans="1:6" ht="13.8" x14ac:dyDescent="0.25">
      <c r="A188" s="3"/>
      <c r="B188" s="3"/>
      <c r="C188" s="3"/>
      <c r="D188" s="3"/>
      <c r="E188" s="3"/>
      <c r="F188" s="3"/>
    </row>
    <row r="189" spans="1:6" ht="13.8" x14ac:dyDescent="0.25">
      <c r="A189" s="3"/>
      <c r="B189" s="3"/>
      <c r="C189" s="3"/>
      <c r="D189" s="3"/>
      <c r="E189" s="3"/>
      <c r="F189" s="3"/>
    </row>
    <row r="190" spans="1:6" ht="13.8" x14ac:dyDescent="0.25">
      <c r="A190" s="3"/>
      <c r="B190" s="3"/>
      <c r="C190" s="3"/>
      <c r="D190" s="3"/>
      <c r="E190" s="3"/>
      <c r="F190" s="3"/>
    </row>
    <row r="191" spans="1:6" ht="13.8" x14ac:dyDescent="0.25">
      <c r="A191" s="3"/>
      <c r="B191" s="3"/>
      <c r="C191" s="3"/>
      <c r="D191" s="3"/>
      <c r="E191" s="3"/>
      <c r="F191" s="3"/>
    </row>
    <row r="192" spans="1:6" ht="13.8" x14ac:dyDescent="0.25">
      <c r="A192" s="3"/>
      <c r="B192" s="3"/>
      <c r="C192" s="3"/>
      <c r="D192" s="3"/>
      <c r="E192" s="3"/>
      <c r="F192" s="3"/>
    </row>
    <row r="193" spans="1:6" ht="13.8" x14ac:dyDescent="0.25">
      <c r="A193" s="3"/>
      <c r="B193" s="3"/>
      <c r="C193" s="3"/>
      <c r="D193" s="3"/>
      <c r="E193" s="3"/>
      <c r="F193" s="3"/>
    </row>
    <row r="194" spans="1:6" ht="13.8" x14ac:dyDescent="0.25">
      <c r="A194" s="3"/>
      <c r="B194" s="3"/>
      <c r="C194" s="3"/>
      <c r="D194" s="3"/>
      <c r="E194" s="3"/>
      <c r="F194" s="3"/>
    </row>
    <row r="195" spans="1:6" ht="13.8" x14ac:dyDescent="0.25">
      <c r="A195" s="3"/>
      <c r="B195" s="3"/>
      <c r="C195" s="3"/>
      <c r="D195" s="3"/>
      <c r="E195" s="3"/>
      <c r="F195" s="3"/>
    </row>
    <row r="196" spans="1:6" ht="13.8" x14ac:dyDescent="0.25">
      <c r="A196" s="3"/>
      <c r="B196" s="3"/>
      <c r="C196" s="3"/>
      <c r="D196" s="3"/>
      <c r="E196" s="3"/>
      <c r="F196" s="3"/>
    </row>
    <row r="197" spans="1:6" ht="13.8" x14ac:dyDescent="0.25">
      <c r="A197" s="3"/>
      <c r="B197" s="3"/>
      <c r="C197" s="3"/>
      <c r="D197" s="3"/>
      <c r="E197" s="3"/>
      <c r="F197" s="3"/>
    </row>
    <row r="198" spans="1:6" ht="13.8" x14ac:dyDescent="0.25">
      <c r="A198" s="3"/>
      <c r="B198" s="3"/>
      <c r="C198" s="3"/>
      <c r="D198" s="3"/>
      <c r="E198" s="3"/>
      <c r="F198" s="3"/>
    </row>
    <row r="199" spans="1:6" ht="13.8" x14ac:dyDescent="0.25">
      <c r="A199" s="3"/>
      <c r="B199" s="3"/>
      <c r="C199" s="3"/>
      <c r="D199" s="3"/>
      <c r="E199" s="3"/>
      <c r="F199" s="3"/>
    </row>
    <row r="200" spans="1:6" ht="13.8" x14ac:dyDescent="0.25">
      <c r="A200" s="3"/>
      <c r="B200" s="3"/>
      <c r="C200" s="3"/>
      <c r="D200" s="3"/>
      <c r="E200" s="3"/>
      <c r="F200" s="3"/>
    </row>
    <row r="201" spans="1:6" ht="13.8" x14ac:dyDescent="0.25">
      <c r="A201" s="3"/>
      <c r="B201" s="3"/>
      <c r="C201" s="3"/>
      <c r="D201" s="3"/>
      <c r="E201" s="3"/>
      <c r="F201" s="3"/>
    </row>
    <row r="202" spans="1:6" ht="13.8" x14ac:dyDescent="0.25">
      <c r="A202" s="3"/>
      <c r="B202" s="3"/>
      <c r="C202" s="3"/>
      <c r="D202" s="3"/>
      <c r="E202" s="3"/>
      <c r="F202" s="3"/>
    </row>
    <row r="203" spans="1:6" ht="13.8" x14ac:dyDescent="0.25">
      <c r="A203" s="3"/>
      <c r="B203" s="3"/>
      <c r="C203" s="3"/>
      <c r="D203" s="3"/>
      <c r="E203" s="3"/>
      <c r="F203" s="3"/>
    </row>
    <row r="204" spans="1:6" ht="13.8" x14ac:dyDescent="0.25">
      <c r="A204" s="3"/>
      <c r="B204" s="3"/>
      <c r="C204" s="3"/>
      <c r="D204" s="3"/>
      <c r="E204" s="3"/>
      <c r="F204" s="3"/>
    </row>
    <row r="205" spans="1:6" ht="13.8" x14ac:dyDescent="0.25">
      <c r="A205" s="3"/>
      <c r="B205" s="3"/>
      <c r="C205" s="3"/>
      <c r="D205" s="3"/>
      <c r="E205" s="3"/>
      <c r="F205" s="3"/>
    </row>
    <row r="206" spans="1:6" ht="13.8" x14ac:dyDescent="0.25">
      <c r="A206" s="3"/>
      <c r="B206" s="3"/>
      <c r="C206" s="3"/>
      <c r="D206" s="3"/>
      <c r="E206" s="3"/>
      <c r="F206" s="3"/>
    </row>
    <row r="207" spans="1:6" ht="13.8" x14ac:dyDescent="0.25">
      <c r="A207" s="3"/>
      <c r="B207" s="3"/>
      <c r="C207" s="3"/>
      <c r="D207" s="3"/>
      <c r="E207" s="3"/>
      <c r="F207" s="3"/>
    </row>
    <row r="208" spans="1:6" ht="13.8" x14ac:dyDescent="0.25">
      <c r="A208" s="3"/>
      <c r="B208" s="3"/>
      <c r="C208" s="3"/>
      <c r="D208" s="3"/>
      <c r="E208" s="3"/>
      <c r="F208" s="3"/>
    </row>
    <row r="209" spans="1:6" ht="13.8" x14ac:dyDescent="0.25">
      <c r="A209" s="3"/>
      <c r="B209" s="3"/>
      <c r="C209" s="3"/>
      <c r="D209" s="3"/>
      <c r="E209" s="3"/>
      <c r="F209" s="3"/>
    </row>
    <row r="210" spans="1:6" ht="13.8" x14ac:dyDescent="0.25">
      <c r="A210" s="3"/>
      <c r="B210" s="3"/>
      <c r="C210" s="3"/>
      <c r="D210" s="3"/>
      <c r="E210" s="3"/>
      <c r="F210" s="3"/>
    </row>
    <row r="211" spans="1:6" ht="13.8" x14ac:dyDescent="0.25">
      <c r="A211" s="3"/>
      <c r="B211" s="3"/>
      <c r="C211" s="3"/>
      <c r="D211" s="3"/>
      <c r="E211" s="3"/>
      <c r="F211" s="3"/>
    </row>
    <row r="212" spans="1:6" ht="13.8" x14ac:dyDescent="0.25">
      <c r="A212" s="3"/>
      <c r="B212" s="3"/>
      <c r="C212" s="3"/>
      <c r="D212" s="3"/>
      <c r="E212" s="3"/>
      <c r="F212" s="3"/>
    </row>
    <row r="213" spans="1:6" ht="13.8" x14ac:dyDescent="0.25">
      <c r="A213" s="3"/>
      <c r="B213" s="3"/>
      <c r="C213" s="3"/>
      <c r="D213" s="3"/>
      <c r="E213" s="3"/>
      <c r="F213" s="3"/>
    </row>
    <row r="214" spans="1:6" ht="13.8" x14ac:dyDescent="0.25">
      <c r="A214" s="3"/>
      <c r="B214" s="3"/>
      <c r="C214" s="3"/>
      <c r="D214" s="3"/>
      <c r="E214" s="3"/>
      <c r="F214" s="3"/>
    </row>
    <row r="215" spans="1:6" ht="13.8" x14ac:dyDescent="0.25">
      <c r="A215" s="3"/>
      <c r="B215" s="3"/>
      <c r="C215" s="3"/>
      <c r="D215" s="3"/>
      <c r="E215" s="3"/>
      <c r="F215" s="3"/>
    </row>
    <row r="216" spans="1:6" ht="13.8" x14ac:dyDescent="0.25">
      <c r="A216" s="3"/>
      <c r="B216" s="3"/>
      <c r="C216" s="3"/>
      <c r="D216" s="3"/>
      <c r="E216" s="3"/>
      <c r="F216" s="3"/>
    </row>
    <row r="217" spans="1:6" ht="13.8" x14ac:dyDescent="0.25">
      <c r="A217" s="3"/>
      <c r="B217" s="3"/>
      <c r="C217" s="3"/>
      <c r="D217" s="3"/>
      <c r="E217" s="3"/>
      <c r="F217" s="3"/>
    </row>
    <row r="218" spans="1:6" ht="13.8" x14ac:dyDescent="0.25">
      <c r="A218" s="3"/>
      <c r="B218" s="3"/>
      <c r="C218" s="3"/>
      <c r="D218" s="3"/>
      <c r="E218" s="3"/>
      <c r="F218" s="3"/>
    </row>
    <row r="219" spans="1:6" ht="13.8" x14ac:dyDescent="0.25">
      <c r="A219" s="3"/>
      <c r="B219" s="3"/>
      <c r="C219" s="3"/>
      <c r="D219" s="3"/>
      <c r="E219" s="3"/>
      <c r="F219" s="3"/>
    </row>
    <row r="220" spans="1:6" ht="13.8" x14ac:dyDescent="0.25">
      <c r="A220" s="3"/>
      <c r="B220" s="3"/>
      <c r="C220" s="3"/>
      <c r="D220" s="3"/>
      <c r="E220" s="3"/>
      <c r="F220" s="3"/>
    </row>
    <row r="221" spans="1:6" ht="13.8" x14ac:dyDescent="0.25">
      <c r="A221" s="3"/>
      <c r="B221" s="3"/>
      <c r="C221" s="3"/>
      <c r="D221" s="3"/>
      <c r="E221" s="3"/>
      <c r="F221" s="3"/>
    </row>
    <row r="222" spans="1:6" ht="13.8" x14ac:dyDescent="0.25">
      <c r="A222" s="3"/>
      <c r="B222" s="3"/>
      <c r="C222" s="3"/>
      <c r="D222" s="3"/>
      <c r="E222" s="3"/>
      <c r="F222" s="3"/>
    </row>
    <row r="223" spans="1:6" ht="13.8" x14ac:dyDescent="0.25">
      <c r="A223" s="3"/>
      <c r="B223" s="3"/>
      <c r="C223" s="3"/>
      <c r="D223" s="3"/>
      <c r="E223" s="3"/>
      <c r="F223" s="3"/>
    </row>
  </sheetData>
  <mergeCells count="3">
    <mergeCell ref="G11:G16"/>
    <mergeCell ref="A1:F1"/>
    <mergeCell ref="A11:F11"/>
  </mergeCells>
  <hyperlinks>
    <hyperlink ref="A24:E24" location="'Appendix B'!A1" display="Appendix B – Beds, Payer Mix, and Case Mix (FY16 data)" xr:uid="{00000000-0004-0000-0100-000000000000}"/>
    <hyperlink ref="A68:E68" location="'Appendix D'!A1" display="Appendix D – Inpatient Communities (FY16 data)" xr:uid="{00000000-0004-0000-0100-000002000000}"/>
    <hyperlink ref="A58:E58" location="'Appendix E'!A1" display="Appendix E – Utilization (FY12-FY16 data)" xr:uid="{00000000-0004-0000-0100-000003000000}"/>
    <hyperlink ref="A40:E40" location="'Appendix G'!A1" display="Appendix G – Financial Performance (FY12-FY16 Data)" xr:uid="{00000000-0004-0000-0100-000005000000}"/>
    <hyperlink ref="A74:D74" location="'Appendix I'!A1" display="Appendix I – Region Zip Codes" xr:uid="{00000000-0004-0000-0100-000007000000}"/>
    <hyperlink ref="A77:F77" location="'Appendix J'!A1" display="Appendix J – NonAcute Hospital Demographics/ At a Glance " xr:uid="{00000000-0004-0000-0100-00000A000000}"/>
    <hyperlink ref="A96:F96" location="'Appendix L'!A1" display="Appendix L – NonAcute Hospital Revenue " xr:uid="{00000000-0004-0000-0100-00000C000000}"/>
    <hyperlink ref="A84:F84" location="'Appendix K'!A1" display="Appendix K – NonAcute Hospital Payer Mix and Services" xr:uid="{00000000-0004-0000-0100-00000D000000}"/>
    <hyperlink ref="A11:F11" location="'Appendix A'!A1" display="Appendix A – Demographics/ At a Glance (FY20 data)" xr:uid="{00000000-0004-0000-0100-000008000000}"/>
    <hyperlink ref="A24" location="'Appendix B'!A1" display="Appendix B – Beds, Employees, and Payer Mix" xr:uid="{0CC40973-1145-4B3C-98A3-8ECE7C7D7243}"/>
    <hyperlink ref="A40" location="'Appendix D'!A1" display="Appendix D – Financial Performance (FY17-FY21 Data)" xr:uid="{1CE3C4BE-BE84-49FA-BC20-90DA7E2F8304}"/>
    <hyperlink ref="A51" location="'Appendix E'!A1" display="Appendix E - Solvency/Liquidity Metrics (FY17-21 Data)" xr:uid="{FE876659-AD52-4632-B71E-74552F0B318A}"/>
    <hyperlink ref="A58" location="'Appendix F'!A1" display="Appendix F – Utilization (FY17-FY21 data)" xr:uid="{923F5FF9-5559-4E4A-8F9C-A04E6FB799D8}"/>
    <hyperlink ref="A65" location="'Appendix G'!A1" display="Appendix G – Services" xr:uid="{84B7AD6A-B04A-4B7B-8EA8-8F1556A1C0AB}"/>
    <hyperlink ref="A71" location="'Appendix I'!A1" display="Appendix I – Region Zip Codes" xr:uid="{0677259B-55A1-4EEF-BDDF-D0881C36B84B}"/>
    <hyperlink ref="A74" location="'Appendix J'!A1" display="Appendix K – Region Zip Codes" xr:uid="{F1A8F5E6-8D96-4C2D-90B6-3167BEDBCF51}"/>
    <hyperlink ref="A68" location="'Appendix H'!A1" display="Appendix H – Inpatient Communities" xr:uid="{0D59FBCC-5E06-456E-9E59-6E206A96B760}"/>
    <hyperlink ref="A77" location="'Appendix K'!A1" display="Appendix K – NonAcute Hospital Demographics/ At a Glance " xr:uid="{A554DD56-3F88-4056-8ED8-5FC41CE62F90}"/>
    <hyperlink ref="A84" location="'Appendix L'!A1" display="Appendix L – NonAcute Hospital Payer Mix and Services (FY 21 data)" xr:uid="{0965A36A-79E5-4E6E-A1FA-7B53D375798F}"/>
    <hyperlink ref="A96" location="'Appendix M'!A1" display="Appendix M – NonAcute Hospital (FY 17-21 data) " xr:uid="{CD6AE89F-BF1B-445E-8F47-94E699B415D7}"/>
    <hyperlink ref="A32" location="'Appendix C'!A1" display="'Appendix C'!A1" xr:uid="{5AF5519A-7463-4470-A3E0-CAF96FF3DAD7}"/>
    <hyperlink ref="A100" location="AppendixNA1" display="Appendix N – NonAcute Financial Performance" xr:uid="{1FCB9753-B267-4B1A-BE61-866850542909}"/>
    <hyperlink ref="A107" location="'Appendix O'!A1" display="Appendix O –  State Operated Facilities" xr:uid="{A6E308FB-33E8-4D8B-9199-7D12FBB3A4D9}"/>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tint="0.59999389629810485"/>
  </sheetPr>
  <dimension ref="A1:AK166"/>
  <sheetViews>
    <sheetView zoomScaleNormal="100" workbookViewId="0">
      <pane xSplit="2" ySplit="4" topLeftCell="C5" activePane="bottomRight" state="frozen"/>
      <selection pane="topRight" activeCell="C1" sqref="C1"/>
      <selection pane="bottomLeft" activeCell="A6" sqref="A6"/>
      <selection pane="bottomRight"/>
    </sheetView>
  </sheetViews>
  <sheetFormatPr defaultColWidth="9.44140625" defaultRowHeight="13.8" x14ac:dyDescent="0.25"/>
  <cols>
    <col min="1" max="1" width="51" style="3" bestFit="1" customWidth="1"/>
    <col min="2" max="2" width="31" style="56" customWidth="1"/>
    <col min="3" max="6" width="22.5546875" style="186" bestFit="1" customWidth="1"/>
    <col min="7" max="7" width="18.21875" style="186" bestFit="1" customWidth="1"/>
    <col min="8" max="12" width="15.44140625" style="349" bestFit="1" customWidth="1"/>
    <col min="13" max="16" width="22.5546875" style="186" bestFit="1" customWidth="1"/>
    <col min="17" max="18" width="22.5546875" style="62" bestFit="1" customWidth="1"/>
    <col min="19" max="22" width="18.21875" style="62" bestFit="1" customWidth="1"/>
    <col min="23" max="27" width="10.77734375" style="3" bestFit="1" customWidth="1"/>
    <col min="28" max="31" width="18.21875" style="62" bestFit="1" customWidth="1"/>
    <col min="32" max="32" width="23.21875" style="62" customWidth="1"/>
    <col min="33" max="36" width="18.21875" style="67" bestFit="1" customWidth="1"/>
    <col min="37" max="37" width="22.5546875" style="67" bestFit="1" customWidth="1"/>
    <col min="38" max="16384" width="9.44140625" style="3"/>
  </cols>
  <sheetData>
    <row r="1" spans="1:37" x14ac:dyDescent="0.25">
      <c r="A1" s="15" t="s">
        <v>125</v>
      </c>
      <c r="B1" s="57"/>
      <c r="C1" s="131"/>
      <c r="D1" s="131"/>
      <c r="E1" s="131"/>
      <c r="F1" s="131"/>
    </row>
    <row r="2" spans="1:37" s="15" customFormat="1" ht="14.4" thickBot="1" x14ac:dyDescent="0.3">
      <c r="A2" s="58" t="s">
        <v>152</v>
      </c>
      <c r="B2" s="57"/>
      <c r="C2" s="131"/>
      <c r="D2" s="131"/>
      <c r="E2" s="131"/>
      <c r="F2" s="131"/>
      <c r="G2" s="131"/>
      <c r="H2" s="348"/>
      <c r="I2" s="348"/>
      <c r="J2" s="348"/>
      <c r="K2" s="348"/>
      <c r="L2" s="348"/>
      <c r="M2" s="131"/>
      <c r="N2" s="131"/>
      <c r="O2" s="131"/>
      <c r="P2" s="131"/>
      <c r="Q2" s="132"/>
      <c r="R2" s="132"/>
      <c r="S2" s="132"/>
      <c r="T2" s="132"/>
      <c r="U2" s="132"/>
      <c r="V2" s="132"/>
      <c r="AB2" s="132"/>
      <c r="AC2" s="132"/>
      <c r="AD2" s="132"/>
      <c r="AE2" s="132"/>
      <c r="AF2" s="132"/>
      <c r="AG2" s="134"/>
      <c r="AH2" s="134"/>
      <c r="AI2" s="134"/>
      <c r="AJ2" s="134"/>
      <c r="AK2" s="134"/>
    </row>
    <row r="3" spans="1:37" s="15" customFormat="1" ht="14.4" thickBot="1" x14ac:dyDescent="0.3">
      <c r="B3" s="243"/>
      <c r="C3" s="387" t="s">
        <v>148</v>
      </c>
      <c r="D3" s="387"/>
      <c r="E3" s="387"/>
      <c r="F3" s="387"/>
      <c r="G3" s="387"/>
      <c r="H3" s="376" t="s">
        <v>138</v>
      </c>
      <c r="I3" s="376"/>
      <c r="J3" s="376"/>
      <c r="K3" s="376"/>
      <c r="L3" s="376"/>
      <c r="M3" s="387" t="s">
        <v>139</v>
      </c>
      <c r="N3" s="387"/>
      <c r="O3" s="387"/>
      <c r="P3" s="387"/>
      <c r="Q3" s="387"/>
      <c r="R3" s="387" t="s">
        <v>140</v>
      </c>
      <c r="S3" s="387"/>
      <c r="T3" s="387"/>
      <c r="U3" s="387"/>
      <c r="V3" s="387"/>
      <c r="W3" s="389" t="s">
        <v>149</v>
      </c>
      <c r="X3" s="389"/>
      <c r="Y3" s="389"/>
      <c r="Z3" s="389"/>
      <c r="AA3" s="389"/>
      <c r="AB3" s="387" t="s">
        <v>21</v>
      </c>
      <c r="AC3" s="387"/>
      <c r="AD3" s="387"/>
      <c r="AE3" s="387"/>
      <c r="AF3" s="387"/>
      <c r="AG3" s="377" t="s">
        <v>81</v>
      </c>
      <c r="AH3" s="377"/>
      <c r="AI3" s="377"/>
      <c r="AJ3" s="377"/>
      <c r="AK3" s="377"/>
    </row>
    <row r="4" spans="1:37" s="15" customFormat="1" ht="14.85" customHeight="1" thickBot="1" x14ac:dyDescent="0.3">
      <c r="A4" s="15" t="s">
        <v>108</v>
      </c>
      <c r="B4" s="243" t="s">
        <v>127</v>
      </c>
      <c r="C4" s="245" t="s">
        <v>2631</v>
      </c>
      <c r="D4" s="245" t="s">
        <v>2737</v>
      </c>
      <c r="E4" s="245" t="s">
        <v>2738</v>
      </c>
      <c r="F4" s="245" t="s">
        <v>2736</v>
      </c>
      <c r="G4" s="245" t="s">
        <v>2735</v>
      </c>
      <c r="H4" s="321" t="s">
        <v>2631</v>
      </c>
      <c r="I4" s="321" t="s">
        <v>2737</v>
      </c>
      <c r="J4" s="321" t="s">
        <v>2738</v>
      </c>
      <c r="K4" s="321" t="s">
        <v>2736</v>
      </c>
      <c r="L4" s="321" t="s">
        <v>2735</v>
      </c>
      <c r="M4" s="245" t="s">
        <v>2631</v>
      </c>
      <c r="N4" s="245" t="s">
        <v>2737</v>
      </c>
      <c r="O4" s="245" t="s">
        <v>2738</v>
      </c>
      <c r="P4" s="245" t="s">
        <v>2736</v>
      </c>
      <c r="Q4" s="245" t="s">
        <v>2735</v>
      </c>
      <c r="R4" s="245" t="s">
        <v>2631</v>
      </c>
      <c r="S4" s="245" t="s">
        <v>2737</v>
      </c>
      <c r="T4" s="245" t="s">
        <v>2738</v>
      </c>
      <c r="U4" s="245" t="s">
        <v>2736</v>
      </c>
      <c r="V4" s="245" t="s">
        <v>2735</v>
      </c>
      <c r="W4" s="163" t="s">
        <v>2631</v>
      </c>
      <c r="X4" s="163" t="s">
        <v>2737</v>
      </c>
      <c r="Y4" s="163" t="s">
        <v>2738</v>
      </c>
      <c r="Z4" s="163" t="s">
        <v>2736</v>
      </c>
      <c r="AA4" s="163" t="s">
        <v>2735</v>
      </c>
      <c r="AB4" s="245" t="s">
        <v>2631</v>
      </c>
      <c r="AC4" s="245" t="s">
        <v>2737</v>
      </c>
      <c r="AD4" s="245" t="s">
        <v>2738</v>
      </c>
      <c r="AE4" s="245" t="s">
        <v>2736</v>
      </c>
      <c r="AF4" s="245" t="s">
        <v>2735</v>
      </c>
      <c r="AG4" s="246" t="s">
        <v>2631</v>
      </c>
      <c r="AH4" s="246" t="s">
        <v>2737</v>
      </c>
      <c r="AI4" s="246" t="s">
        <v>2738</v>
      </c>
      <c r="AJ4" s="246" t="s">
        <v>2736</v>
      </c>
      <c r="AK4" s="246" t="s">
        <v>2735</v>
      </c>
    </row>
    <row r="5" spans="1:37" x14ac:dyDescent="0.25">
      <c r="A5" s="184" t="s">
        <v>1704</v>
      </c>
      <c r="B5" s="185">
        <v>424</v>
      </c>
      <c r="C5" s="186">
        <v>141</v>
      </c>
      <c r="D5" s="186">
        <v>166</v>
      </c>
      <c r="E5" s="186">
        <v>206</v>
      </c>
      <c r="F5" s="186">
        <v>137</v>
      </c>
      <c r="G5" s="186">
        <v>113</v>
      </c>
      <c r="H5" s="349">
        <v>41.04</v>
      </c>
      <c r="I5" s="349">
        <v>34.83</v>
      </c>
      <c r="J5" s="349">
        <v>26.12</v>
      </c>
      <c r="K5" s="349">
        <v>33.25</v>
      </c>
      <c r="L5" s="349">
        <v>39.049999999999997</v>
      </c>
      <c r="M5" s="133">
        <v>5786</v>
      </c>
      <c r="N5" s="133">
        <v>5781</v>
      </c>
      <c r="O5" s="133">
        <v>5381</v>
      </c>
      <c r="P5" s="133">
        <v>4555</v>
      </c>
      <c r="Q5" s="133">
        <v>4413</v>
      </c>
      <c r="R5" s="186">
        <v>3041</v>
      </c>
      <c r="S5" s="186">
        <v>2431</v>
      </c>
      <c r="T5" s="186">
        <v>1909</v>
      </c>
      <c r="U5" s="133">
        <v>1318</v>
      </c>
      <c r="V5" s="186">
        <v>1221</v>
      </c>
      <c r="W5" s="309">
        <v>0.99080000000000001</v>
      </c>
      <c r="X5" s="309">
        <v>0.9899</v>
      </c>
      <c r="Y5" s="66">
        <v>0.91890000000000005</v>
      </c>
      <c r="Z5" s="309">
        <v>0.89139999999999997</v>
      </c>
      <c r="AA5" s="309">
        <v>0.86360000000000003</v>
      </c>
      <c r="AB5" s="186">
        <v>16</v>
      </c>
      <c r="AC5" s="186">
        <v>16</v>
      </c>
      <c r="AD5" s="186">
        <v>16</v>
      </c>
      <c r="AE5" s="186">
        <v>14</v>
      </c>
      <c r="AF5" s="186">
        <v>14</v>
      </c>
      <c r="AG5" s="135">
        <v>6368395</v>
      </c>
      <c r="AH5" s="135">
        <v>7107788</v>
      </c>
      <c r="AI5" s="187">
        <v>6464965</v>
      </c>
      <c r="AJ5" s="187">
        <v>6862370</v>
      </c>
      <c r="AK5" s="187">
        <v>6757085</v>
      </c>
    </row>
    <row r="6" spans="1:37" x14ac:dyDescent="0.25">
      <c r="A6" s="184" t="s">
        <v>1706</v>
      </c>
      <c r="B6" s="185">
        <v>422</v>
      </c>
      <c r="C6" s="186">
        <v>56</v>
      </c>
      <c r="D6" s="186">
        <v>112</v>
      </c>
      <c r="E6" s="186">
        <v>128</v>
      </c>
      <c r="F6" s="186">
        <v>129</v>
      </c>
      <c r="G6" s="186">
        <v>117</v>
      </c>
      <c r="H6" s="349">
        <v>68.930000000000007</v>
      </c>
      <c r="I6" s="349">
        <v>50.35</v>
      </c>
      <c r="J6" s="349">
        <v>39.299999999999997</v>
      </c>
      <c r="K6" s="349">
        <v>35</v>
      </c>
      <c r="L6" s="349">
        <v>41.28</v>
      </c>
      <c r="M6" s="133">
        <v>3860</v>
      </c>
      <c r="N6" s="133">
        <v>5639</v>
      </c>
      <c r="O6" s="133">
        <v>5031</v>
      </c>
      <c r="P6" s="133">
        <v>4515</v>
      </c>
      <c r="Q6" s="133">
        <v>4830</v>
      </c>
      <c r="R6" s="186">
        <v>3703</v>
      </c>
      <c r="S6" s="186">
        <v>4744</v>
      </c>
      <c r="T6" s="186">
        <v>3592</v>
      </c>
      <c r="U6" s="133">
        <v>3040</v>
      </c>
      <c r="V6" s="186">
        <v>4038</v>
      </c>
      <c r="W6" s="309">
        <v>0.66099999999999992</v>
      </c>
      <c r="X6" s="309">
        <v>0.96560000000000001</v>
      </c>
      <c r="Y6" s="66">
        <v>0.85909999999999997</v>
      </c>
      <c r="Z6" s="309">
        <v>0.77310000000000001</v>
      </c>
      <c r="AA6" s="309">
        <v>0.82709999999999995</v>
      </c>
      <c r="AB6" s="186">
        <v>16</v>
      </c>
      <c r="AC6" s="186">
        <v>16</v>
      </c>
      <c r="AD6" s="186">
        <v>16</v>
      </c>
      <c r="AE6" s="186">
        <v>16</v>
      </c>
      <c r="AF6" s="186">
        <v>16</v>
      </c>
      <c r="AG6" s="135">
        <v>5723909</v>
      </c>
      <c r="AH6" s="135">
        <v>6680089</v>
      </c>
      <c r="AI6" s="187">
        <v>6938773</v>
      </c>
      <c r="AJ6" s="187">
        <v>6545193</v>
      </c>
      <c r="AK6" s="187">
        <v>5365145</v>
      </c>
    </row>
    <row r="7" spans="1:37" x14ac:dyDescent="0.25">
      <c r="A7" s="184" t="s">
        <v>1727</v>
      </c>
      <c r="B7" s="185">
        <v>429</v>
      </c>
      <c r="C7" s="186">
        <v>1234</v>
      </c>
      <c r="D7" s="186">
        <v>1137</v>
      </c>
      <c r="E7" s="186">
        <v>992</v>
      </c>
      <c r="F7" s="186">
        <v>661</v>
      </c>
      <c r="G7" s="186">
        <v>593</v>
      </c>
      <c r="H7" s="349">
        <v>64.48</v>
      </c>
      <c r="I7" s="349">
        <v>67.14</v>
      </c>
      <c r="J7" s="349">
        <v>79.39</v>
      </c>
      <c r="K7" s="349">
        <v>98.83</v>
      </c>
      <c r="L7" s="349">
        <v>120.82</v>
      </c>
      <c r="M7" s="133">
        <v>79567</v>
      </c>
      <c r="N7" s="133">
        <v>76342</v>
      </c>
      <c r="O7" s="133">
        <v>78757</v>
      </c>
      <c r="P7" s="133">
        <v>65329</v>
      </c>
      <c r="Q7" s="133">
        <v>71644</v>
      </c>
      <c r="R7" s="186">
        <v>15939</v>
      </c>
      <c r="S7" s="186">
        <v>14303</v>
      </c>
      <c r="T7" s="186">
        <v>16912</v>
      </c>
      <c r="U7" s="133">
        <v>16895</v>
      </c>
      <c r="V7" s="186">
        <v>19508</v>
      </c>
      <c r="W7" s="309">
        <v>0.83840000000000003</v>
      </c>
      <c r="X7" s="309">
        <v>0.8044</v>
      </c>
      <c r="Y7" s="66">
        <v>0.8276</v>
      </c>
      <c r="Z7" s="309">
        <v>0.67540000000000011</v>
      </c>
      <c r="AA7" s="309">
        <v>0.71900000000000008</v>
      </c>
      <c r="AB7" s="186">
        <v>260</v>
      </c>
      <c r="AC7" s="186">
        <v>260</v>
      </c>
      <c r="AD7" s="186">
        <v>260</v>
      </c>
      <c r="AE7" s="186">
        <v>265</v>
      </c>
      <c r="AF7" s="186">
        <v>273</v>
      </c>
      <c r="AG7" s="135">
        <v>72775779</v>
      </c>
      <c r="AH7" s="135">
        <v>68415045</v>
      </c>
      <c r="AI7" s="187">
        <v>72606458</v>
      </c>
      <c r="AJ7" s="187">
        <v>72352587</v>
      </c>
      <c r="AK7" s="187">
        <v>78719740</v>
      </c>
    </row>
    <row r="8" spans="1:37" x14ac:dyDescent="0.25">
      <c r="A8" s="184" t="s">
        <v>1742</v>
      </c>
      <c r="B8" s="185">
        <v>430</v>
      </c>
      <c r="C8" s="186">
        <v>55</v>
      </c>
      <c r="D8" s="186">
        <v>66</v>
      </c>
      <c r="E8" s="186">
        <v>46</v>
      </c>
      <c r="F8" s="186">
        <v>47</v>
      </c>
      <c r="G8" s="186">
        <v>47</v>
      </c>
      <c r="H8" s="349">
        <v>362.78</v>
      </c>
      <c r="I8" s="349">
        <v>304.76</v>
      </c>
      <c r="J8" s="349">
        <v>449.89</v>
      </c>
      <c r="K8" s="349">
        <v>447.96</v>
      </c>
      <c r="L8" s="349">
        <v>379.21</v>
      </c>
      <c r="M8" s="133">
        <v>19953</v>
      </c>
      <c r="N8" s="133">
        <v>20114</v>
      </c>
      <c r="O8" s="133">
        <v>20695</v>
      </c>
      <c r="P8" s="133">
        <v>21054</v>
      </c>
      <c r="Q8" s="133">
        <v>17823</v>
      </c>
      <c r="R8" s="186">
        <v>0</v>
      </c>
      <c r="S8" s="186">
        <v>0</v>
      </c>
      <c r="T8" s="186">
        <v>0</v>
      </c>
      <c r="U8" s="186">
        <v>0</v>
      </c>
      <c r="V8" s="186">
        <v>0</v>
      </c>
      <c r="W8" s="309">
        <v>0.68330000000000002</v>
      </c>
      <c r="X8" s="309">
        <v>0.68030000000000002</v>
      </c>
      <c r="Y8" s="66">
        <v>0.80779999999999996</v>
      </c>
      <c r="Z8" s="309">
        <v>0.82400000000000007</v>
      </c>
      <c r="AA8" s="309">
        <v>0.95750000000000002</v>
      </c>
      <c r="AB8" s="186">
        <v>80</v>
      </c>
      <c r="AC8" s="186">
        <v>81</v>
      </c>
      <c r="AD8" s="186">
        <v>70</v>
      </c>
      <c r="AE8" s="186">
        <v>70</v>
      </c>
      <c r="AF8" s="186">
        <v>51</v>
      </c>
      <c r="AG8" s="135">
        <v>23797152</v>
      </c>
      <c r="AH8" s="135">
        <v>26310741</v>
      </c>
      <c r="AI8" s="187">
        <v>29128834</v>
      </c>
      <c r="AJ8" s="187">
        <v>28019466</v>
      </c>
      <c r="AK8" s="187">
        <v>27675939</v>
      </c>
    </row>
    <row r="9" spans="1:37" x14ac:dyDescent="0.25">
      <c r="A9" s="184" t="s">
        <v>1744</v>
      </c>
      <c r="B9" s="185">
        <v>423</v>
      </c>
      <c r="C9" s="186">
        <v>310</v>
      </c>
      <c r="D9" s="186">
        <v>289</v>
      </c>
      <c r="E9" s="186">
        <v>230</v>
      </c>
      <c r="F9" s="186">
        <v>234</v>
      </c>
      <c r="G9" s="186">
        <v>279</v>
      </c>
      <c r="H9" s="349">
        <v>67.709999999999994</v>
      </c>
      <c r="I9" s="349">
        <v>72.75</v>
      </c>
      <c r="J9" s="349">
        <v>89.87</v>
      </c>
      <c r="K9" s="349">
        <v>75.59</v>
      </c>
      <c r="L9" s="349">
        <v>69.83</v>
      </c>
      <c r="M9" s="133">
        <v>20989</v>
      </c>
      <c r="N9" s="133">
        <v>21024</v>
      </c>
      <c r="O9" s="133">
        <v>20670</v>
      </c>
      <c r="P9" s="133">
        <v>17689</v>
      </c>
      <c r="Q9" s="133">
        <v>19482</v>
      </c>
      <c r="R9" s="186">
        <v>0</v>
      </c>
      <c r="S9" s="186">
        <v>0</v>
      </c>
      <c r="T9" s="186">
        <v>0</v>
      </c>
      <c r="U9" s="186">
        <v>0</v>
      </c>
      <c r="V9" s="186">
        <v>0</v>
      </c>
      <c r="W9" s="309">
        <v>0.95840000000000003</v>
      </c>
      <c r="X9" s="309">
        <v>0.96</v>
      </c>
      <c r="Y9" s="66">
        <v>0.94129999999999991</v>
      </c>
      <c r="Z9" s="309">
        <v>0.80769999999999997</v>
      </c>
      <c r="AA9" s="309">
        <v>0.88959999999999995</v>
      </c>
      <c r="AB9" s="186">
        <v>60</v>
      </c>
      <c r="AC9" s="186">
        <v>60</v>
      </c>
      <c r="AD9" s="186">
        <v>60</v>
      </c>
      <c r="AE9" s="186">
        <v>60</v>
      </c>
      <c r="AF9" s="186">
        <v>60</v>
      </c>
      <c r="AG9" s="135">
        <v>12855900</v>
      </c>
      <c r="AH9" s="135">
        <v>3955675</v>
      </c>
      <c r="AI9" s="187">
        <v>3330436</v>
      </c>
      <c r="AJ9" s="187">
        <v>3553928</v>
      </c>
      <c r="AK9" s="187">
        <v>4472421</v>
      </c>
    </row>
    <row r="10" spans="1:37" x14ac:dyDescent="0.25">
      <c r="A10" s="184" t="s">
        <v>1757</v>
      </c>
      <c r="B10" s="185">
        <v>427</v>
      </c>
      <c r="C10" s="186">
        <v>27</v>
      </c>
      <c r="D10" s="186">
        <v>37</v>
      </c>
      <c r="E10" s="186">
        <v>27</v>
      </c>
      <c r="F10" s="186">
        <v>40</v>
      </c>
      <c r="G10" s="186">
        <v>35</v>
      </c>
      <c r="H10" s="349">
        <v>595</v>
      </c>
      <c r="I10" s="349">
        <v>435.38</v>
      </c>
      <c r="J10" s="349">
        <v>603.48</v>
      </c>
      <c r="K10" s="349">
        <v>401.08</v>
      </c>
      <c r="L10" s="349">
        <v>463.66</v>
      </c>
      <c r="M10" s="133">
        <v>16065</v>
      </c>
      <c r="N10" s="133">
        <v>16109</v>
      </c>
      <c r="O10" s="133">
        <v>16294</v>
      </c>
      <c r="P10" s="133">
        <v>16043</v>
      </c>
      <c r="Q10" s="133">
        <v>16228</v>
      </c>
      <c r="R10" s="186">
        <v>0</v>
      </c>
      <c r="S10" s="186">
        <v>0</v>
      </c>
      <c r="T10" s="186">
        <v>0</v>
      </c>
      <c r="U10" s="186">
        <v>0</v>
      </c>
      <c r="V10" s="186">
        <v>0</v>
      </c>
      <c r="W10" s="309">
        <v>0.97809999999999997</v>
      </c>
      <c r="X10" s="309">
        <v>0.98080000000000001</v>
      </c>
      <c r="Y10" s="66">
        <v>0.98930000000000007</v>
      </c>
      <c r="Z10" s="309">
        <v>0.97670000000000001</v>
      </c>
      <c r="AA10" s="309">
        <v>0.98799999999999999</v>
      </c>
      <c r="AB10" s="186">
        <v>45</v>
      </c>
      <c r="AC10" s="186">
        <v>45</v>
      </c>
      <c r="AD10" s="186">
        <v>45</v>
      </c>
      <c r="AE10" s="186">
        <v>45</v>
      </c>
      <c r="AF10" s="186">
        <v>45</v>
      </c>
      <c r="AG10" s="135">
        <v>11944223</v>
      </c>
      <c r="AH10" s="135">
        <v>2717297</v>
      </c>
      <c r="AI10" s="187">
        <v>2440593</v>
      </c>
      <c r="AJ10" s="187">
        <v>2443155</v>
      </c>
      <c r="AK10" s="187">
        <v>4172337</v>
      </c>
    </row>
    <row r="11" spans="1:37" x14ac:dyDescent="0.25">
      <c r="A11" s="184" t="s">
        <v>1758</v>
      </c>
      <c r="B11" s="185">
        <v>431</v>
      </c>
      <c r="C11" s="186">
        <v>675</v>
      </c>
      <c r="D11" s="186">
        <v>680</v>
      </c>
      <c r="E11" s="186">
        <v>632</v>
      </c>
      <c r="F11" s="186">
        <v>516</v>
      </c>
      <c r="G11" s="186">
        <v>488</v>
      </c>
      <c r="H11" s="349">
        <v>184.28</v>
      </c>
      <c r="I11" s="349">
        <v>180.87</v>
      </c>
      <c r="J11" s="349">
        <v>194.8</v>
      </c>
      <c r="K11" s="349">
        <v>206.32</v>
      </c>
      <c r="L11" s="349">
        <v>229.68</v>
      </c>
      <c r="M11" s="133">
        <v>124386</v>
      </c>
      <c r="N11" s="133">
        <v>122992</v>
      </c>
      <c r="O11" s="133">
        <v>123116</v>
      </c>
      <c r="P11" s="133">
        <v>106459</v>
      </c>
      <c r="Q11" s="133">
        <v>112085</v>
      </c>
      <c r="R11" s="186">
        <v>0</v>
      </c>
      <c r="S11" s="186">
        <v>0</v>
      </c>
      <c r="T11" s="186">
        <v>0</v>
      </c>
      <c r="U11" s="186">
        <v>0</v>
      </c>
      <c r="V11" s="186">
        <v>0</v>
      </c>
      <c r="W11" s="309">
        <v>0.63109999999999999</v>
      </c>
      <c r="X11" s="309">
        <v>0.88439999999999996</v>
      </c>
      <c r="Y11" s="66">
        <v>0.88290000000000002</v>
      </c>
      <c r="Z11" s="309">
        <v>0.76549999999999996</v>
      </c>
      <c r="AA11" s="309">
        <v>0.80599999999999994</v>
      </c>
      <c r="AB11" s="186">
        <v>540</v>
      </c>
      <c r="AC11" s="186">
        <v>381</v>
      </c>
      <c r="AD11" s="186">
        <v>381</v>
      </c>
      <c r="AE11" s="186">
        <v>381</v>
      </c>
      <c r="AF11" s="186">
        <v>381</v>
      </c>
      <c r="AG11" s="135">
        <v>85081388</v>
      </c>
      <c r="AH11" s="135">
        <v>88894873</v>
      </c>
      <c r="AI11" s="187">
        <v>97650047</v>
      </c>
      <c r="AJ11" s="187">
        <v>104227820</v>
      </c>
      <c r="AK11" s="187">
        <v>99838766</v>
      </c>
    </row>
    <row r="12" spans="1:37" x14ac:dyDescent="0.25">
      <c r="A12" s="184" t="s">
        <v>1769</v>
      </c>
      <c r="B12" s="185">
        <v>432</v>
      </c>
      <c r="C12" s="186">
        <v>61</v>
      </c>
      <c r="D12" s="186">
        <v>57</v>
      </c>
      <c r="E12" s="186">
        <v>54</v>
      </c>
      <c r="F12" s="186">
        <v>31</v>
      </c>
      <c r="G12" s="186">
        <v>43</v>
      </c>
      <c r="H12" s="349">
        <v>433.52</v>
      </c>
      <c r="I12" s="349">
        <v>471.25</v>
      </c>
      <c r="J12" s="349">
        <v>491.94</v>
      </c>
      <c r="K12" s="349">
        <v>826.42</v>
      </c>
      <c r="L12" s="349">
        <v>554.44000000000005</v>
      </c>
      <c r="M12" s="133">
        <v>26445</v>
      </c>
      <c r="N12" s="133">
        <v>26861</v>
      </c>
      <c r="O12" s="133">
        <v>26565</v>
      </c>
      <c r="P12" s="133">
        <v>25619</v>
      </c>
      <c r="Q12" s="133">
        <v>23841</v>
      </c>
      <c r="R12" s="186">
        <v>0</v>
      </c>
      <c r="S12" s="186">
        <v>0</v>
      </c>
      <c r="T12" s="186">
        <v>0</v>
      </c>
      <c r="U12" s="186">
        <v>0</v>
      </c>
      <c r="V12" s="186">
        <v>0</v>
      </c>
      <c r="W12" s="309">
        <v>0.83279999999999998</v>
      </c>
      <c r="X12" s="309">
        <v>0.84589999999999999</v>
      </c>
      <c r="Y12" s="66">
        <v>0.83430000000000004</v>
      </c>
      <c r="Z12" s="309">
        <v>0.80680000000000007</v>
      </c>
      <c r="AA12" s="309">
        <v>0.75080000000000002</v>
      </c>
      <c r="AB12" s="186">
        <v>87</v>
      </c>
      <c r="AC12" s="186">
        <v>87</v>
      </c>
      <c r="AD12" s="186">
        <v>87</v>
      </c>
      <c r="AE12" s="186">
        <v>87</v>
      </c>
      <c r="AF12" s="186">
        <v>87</v>
      </c>
      <c r="AG12" s="135">
        <v>24880473</v>
      </c>
      <c r="AH12" s="135">
        <v>28105036</v>
      </c>
      <c r="AI12" s="187">
        <v>28811872</v>
      </c>
      <c r="AJ12" s="187">
        <v>29882847</v>
      </c>
      <c r="AK12" s="187">
        <v>29485629</v>
      </c>
    </row>
    <row r="13" spans="1:37" x14ac:dyDescent="0.25">
      <c r="A13" s="184" t="s">
        <v>1777</v>
      </c>
      <c r="B13" s="185">
        <v>428</v>
      </c>
      <c r="C13" s="186">
        <v>604</v>
      </c>
      <c r="D13" s="186">
        <v>607</v>
      </c>
      <c r="E13" s="186">
        <v>559</v>
      </c>
      <c r="F13" s="186">
        <v>515</v>
      </c>
      <c r="G13" s="186">
        <v>569</v>
      </c>
      <c r="H13" s="349">
        <v>167.58</v>
      </c>
      <c r="I13" s="349">
        <v>167.44</v>
      </c>
      <c r="J13" s="349">
        <v>177.76</v>
      </c>
      <c r="K13" s="349">
        <v>177.48</v>
      </c>
      <c r="L13" s="349">
        <v>173</v>
      </c>
      <c r="M13" s="133">
        <v>101219</v>
      </c>
      <c r="N13" s="133">
        <v>101635</v>
      </c>
      <c r="O13" s="133">
        <v>99368</v>
      </c>
      <c r="P13" s="133">
        <v>91400</v>
      </c>
      <c r="Q13" s="133">
        <v>98436</v>
      </c>
      <c r="R13" s="186">
        <v>0</v>
      </c>
      <c r="S13" s="186">
        <v>0</v>
      </c>
      <c r="T13" s="186">
        <v>0</v>
      </c>
      <c r="U13" s="186">
        <v>0</v>
      </c>
      <c r="V13" s="186">
        <v>0</v>
      </c>
      <c r="W13" s="309">
        <v>0.95620000000000005</v>
      </c>
      <c r="X13" s="309">
        <v>0.96019999999999994</v>
      </c>
      <c r="Y13" s="66">
        <v>0.93620000000000003</v>
      </c>
      <c r="Z13" s="309">
        <v>0.86349999999999993</v>
      </c>
      <c r="AA13" s="309">
        <v>0.92040000000000011</v>
      </c>
      <c r="AB13" s="186">
        <v>290</v>
      </c>
      <c r="AC13" s="186">
        <v>290</v>
      </c>
      <c r="AD13" s="186">
        <v>290</v>
      </c>
      <c r="AE13" s="186">
        <v>290</v>
      </c>
      <c r="AF13" s="186">
        <v>293</v>
      </c>
      <c r="AG13" s="135">
        <v>68318837</v>
      </c>
      <c r="AH13" s="135">
        <v>23210188</v>
      </c>
      <c r="AI13" s="187">
        <v>22623989</v>
      </c>
      <c r="AJ13" s="187">
        <v>25972998</v>
      </c>
      <c r="AK13" s="187">
        <v>25946717</v>
      </c>
    </row>
    <row r="14" spans="1:37" x14ac:dyDescent="0.25">
      <c r="A14" s="184"/>
      <c r="B14" s="185"/>
      <c r="M14" s="133"/>
      <c r="N14" s="133"/>
      <c r="O14" s="133"/>
      <c r="P14" s="133"/>
      <c r="Q14" s="133"/>
      <c r="R14" s="186"/>
      <c r="S14" s="186"/>
      <c r="T14" s="186"/>
      <c r="U14" s="186"/>
      <c r="V14" s="186"/>
      <c r="W14" s="185"/>
      <c r="X14" s="185"/>
      <c r="Z14" s="185"/>
      <c r="AA14" s="185"/>
      <c r="AB14" s="186"/>
      <c r="AC14" s="186"/>
      <c r="AD14" s="186"/>
      <c r="AE14" s="186"/>
      <c r="AF14" s="186"/>
      <c r="AG14" s="135"/>
      <c r="AH14" s="135"/>
      <c r="AI14" s="187"/>
      <c r="AJ14" s="187"/>
      <c r="AK14" s="187"/>
    </row>
    <row r="15" spans="1:37" x14ac:dyDescent="0.25">
      <c r="A15" s="184"/>
      <c r="B15" s="185"/>
      <c r="M15" s="133"/>
      <c r="N15" s="133"/>
      <c r="O15" s="133"/>
      <c r="P15" s="133"/>
      <c r="Q15" s="133"/>
      <c r="R15" s="186"/>
      <c r="S15" s="186"/>
      <c r="T15" s="186"/>
      <c r="U15" s="186"/>
      <c r="V15" s="186"/>
      <c r="W15" s="185"/>
      <c r="X15" s="185"/>
      <c r="Z15" s="185"/>
      <c r="AA15" s="185"/>
      <c r="AB15" s="186"/>
      <c r="AC15" s="186"/>
      <c r="AD15" s="186"/>
      <c r="AE15" s="186"/>
      <c r="AF15" s="186"/>
      <c r="AG15" s="135"/>
      <c r="AH15" s="135"/>
      <c r="AI15" s="187"/>
      <c r="AJ15" s="187"/>
      <c r="AK15" s="187"/>
    </row>
    <row r="16" spans="1:37" x14ac:dyDescent="0.25">
      <c r="A16" s="184"/>
      <c r="B16" s="185"/>
      <c r="M16" s="133"/>
      <c r="N16" s="133"/>
      <c r="O16" s="133"/>
      <c r="P16" s="133"/>
      <c r="Q16" s="133"/>
      <c r="R16" s="186"/>
      <c r="S16" s="186"/>
      <c r="T16" s="186"/>
      <c r="U16" s="186"/>
      <c r="V16" s="186"/>
      <c r="W16" s="185"/>
      <c r="X16" s="185"/>
      <c r="Z16" s="185"/>
      <c r="AA16" s="185"/>
      <c r="AB16" s="186"/>
      <c r="AC16" s="186"/>
      <c r="AD16" s="186"/>
      <c r="AE16" s="186"/>
      <c r="AF16" s="186"/>
      <c r="AG16" s="135"/>
      <c r="AH16" s="135"/>
      <c r="AI16" s="187"/>
      <c r="AJ16" s="187"/>
      <c r="AK16" s="187"/>
    </row>
    <row r="17" spans="1:37" x14ac:dyDescent="0.25">
      <c r="A17" s="184"/>
      <c r="B17" s="185"/>
      <c r="M17" s="133"/>
      <c r="N17" s="133"/>
      <c r="O17" s="133"/>
      <c r="P17" s="133"/>
      <c r="Q17" s="133"/>
      <c r="R17" s="186"/>
      <c r="S17" s="186"/>
      <c r="T17" s="186"/>
      <c r="U17" s="186"/>
      <c r="V17" s="186"/>
      <c r="W17" s="185"/>
      <c r="X17" s="185"/>
      <c r="Z17" s="185"/>
      <c r="AA17" s="185"/>
      <c r="AB17" s="186"/>
      <c r="AC17" s="186"/>
      <c r="AD17" s="186"/>
      <c r="AE17" s="186"/>
      <c r="AF17" s="186"/>
      <c r="AG17" s="135"/>
      <c r="AH17" s="135"/>
      <c r="AI17" s="187"/>
      <c r="AJ17" s="187"/>
      <c r="AK17" s="187"/>
    </row>
    <row r="18" spans="1:37" x14ac:dyDescent="0.25">
      <c r="A18" s="184"/>
      <c r="B18" s="185"/>
      <c r="M18" s="133"/>
      <c r="N18" s="133"/>
      <c r="O18" s="133"/>
      <c r="P18" s="133"/>
      <c r="Q18" s="133"/>
      <c r="R18" s="186"/>
      <c r="S18" s="186"/>
      <c r="T18" s="186"/>
      <c r="U18" s="186"/>
      <c r="V18" s="186"/>
      <c r="W18" s="185"/>
      <c r="X18" s="185"/>
      <c r="Z18" s="185"/>
      <c r="AA18" s="185"/>
      <c r="AB18" s="186"/>
      <c r="AC18" s="186"/>
      <c r="AD18" s="186"/>
      <c r="AE18" s="186"/>
      <c r="AF18" s="186"/>
      <c r="AG18" s="135"/>
      <c r="AH18" s="135"/>
      <c r="AI18" s="187"/>
      <c r="AJ18" s="187"/>
      <c r="AK18" s="187"/>
    </row>
    <row r="19" spans="1:37" x14ac:dyDescent="0.25">
      <c r="A19" s="184"/>
      <c r="M19" s="133"/>
      <c r="N19" s="133"/>
      <c r="O19" s="133"/>
      <c r="P19" s="133"/>
      <c r="Q19" s="133"/>
      <c r="R19" s="186"/>
      <c r="S19" s="186"/>
      <c r="T19" s="186"/>
      <c r="U19" s="186"/>
      <c r="V19" s="186"/>
      <c r="W19" s="185"/>
      <c r="X19" s="185"/>
      <c r="Z19" s="185"/>
      <c r="AA19" s="185"/>
      <c r="AB19" s="186"/>
      <c r="AC19" s="186"/>
      <c r="AD19" s="186"/>
      <c r="AE19" s="186"/>
      <c r="AF19" s="186"/>
      <c r="AG19" s="135"/>
      <c r="AH19" s="135"/>
      <c r="AI19" s="187"/>
      <c r="AJ19" s="187"/>
      <c r="AK19" s="187"/>
    </row>
    <row r="20" spans="1:37" x14ac:dyDescent="0.25">
      <c r="A20" s="184"/>
      <c r="B20" s="185"/>
      <c r="M20" s="133"/>
      <c r="N20" s="133"/>
      <c r="O20" s="133"/>
      <c r="P20" s="133"/>
      <c r="Q20" s="133"/>
      <c r="R20" s="186"/>
      <c r="S20" s="186"/>
      <c r="T20" s="186"/>
      <c r="U20" s="186"/>
      <c r="V20" s="186"/>
      <c r="W20" s="185"/>
      <c r="X20" s="185"/>
      <c r="Z20" s="185"/>
      <c r="AA20" s="185"/>
      <c r="AB20" s="186"/>
      <c r="AC20" s="186"/>
      <c r="AD20" s="186"/>
      <c r="AE20" s="186"/>
      <c r="AF20" s="186"/>
      <c r="AG20" s="135"/>
      <c r="AH20" s="135"/>
      <c r="AI20" s="187"/>
      <c r="AJ20" s="187"/>
      <c r="AK20" s="187"/>
    </row>
    <row r="21" spans="1:37" x14ac:dyDescent="0.25">
      <c r="A21" s="184"/>
      <c r="B21" s="185"/>
      <c r="M21" s="133"/>
      <c r="N21" s="133"/>
      <c r="O21" s="133"/>
      <c r="P21" s="133"/>
      <c r="Q21" s="133"/>
      <c r="R21" s="186"/>
      <c r="S21" s="186"/>
      <c r="T21" s="186"/>
      <c r="U21" s="186"/>
      <c r="V21" s="186"/>
      <c r="W21" s="185"/>
      <c r="X21" s="185"/>
      <c r="Z21" s="185"/>
      <c r="AA21" s="185"/>
      <c r="AB21" s="186"/>
      <c r="AC21" s="186"/>
      <c r="AD21" s="186"/>
      <c r="AE21" s="186"/>
      <c r="AF21" s="186"/>
      <c r="AG21" s="135"/>
      <c r="AH21" s="135"/>
      <c r="AI21" s="187"/>
      <c r="AJ21" s="187"/>
      <c r="AK21" s="187"/>
    </row>
    <row r="22" spans="1:37" x14ac:dyDescent="0.25">
      <c r="A22" s="184"/>
      <c r="B22" s="185"/>
      <c r="M22" s="133"/>
      <c r="N22" s="133"/>
      <c r="O22" s="133"/>
      <c r="P22" s="133"/>
      <c r="Q22" s="133"/>
      <c r="R22" s="186"/>
      <c r="S22" s="186"/>
      <c r="T22" s="186"/>
      <c r="U22" s="186"/>
      <c r="V22" s="186"/>
      <c r="W22" s="185"/>
      <c r="X22" s="185"/>
      <c r="Z22" s="185"/>
      <c r="AA22" s="185"/>
      <c r="AB22" s="186"/>
      <c r="AC22" s="186"/>
      <c r="AD22" s="186"/>
      <c r="AE22" s="186"/>
      <c r="AF22" s="186"/>
      <c r="AG22" s="135"/>
      <c r="AH22" s="135"/>
      <c r="AI22" s="187"/>
      <c r="AJ22" s="187"/>
      <c r="AK22" s="187"/>
    </row>
    <row r="23" spans="1:37" x14ac:dyDescent="0.25">
      <c r="A23" s="184"/>
      <c r="B23" s="185"/>
      <c r="M23" s="133"/>
      <c r="N23" s="133"/>
      <c r="O23" s="133"/>
      <c r="P23" s="133"/>
      <c r="Q23" s="133"/>
      <c r="R23" s="186"/>
      <c r="S23" s="186"/>
      <c r="T23" s="186"/>
      <c r="U23" s="186"/>
      <c r="V23" s="186"/>
      <c r="W23" s="185"/>
      <c r="X23" s="185"/>
      <c r="Z23" s="185"/>
      <c r="AA23" s="185"/>
      <c r="AB23" s="186"/>
      <c r="AC23" s="186"/>
      <c r="AD23" s="186"/>
      <c r="AE23" s="186"/>
      <c r="AF23" s="186"/>
      <c r="AG23" s="135"/>
      <c r="AH23" s="135"/>
      <c r="AI23" s="187"/>
      <c r="AJ23" s="187"/>
      <c r="AK23" s="187"/>
    </row>
    <row r="24" spans="1:37" x14ac:dyDescent="0.25">
      <c r="A24" s="184"/>
      <c r="B24" s="185"/>
      <c r="M24" s="133"/>
      <c r="N24" s="133"/>
      <c r="O24" s="133"/>
      <c r="P24" s="133"/>
      <c r="Q24" s="133"/>
      <c r="R24" s="186"/>
      <c r="S24" s="186"/>
      <c r="T24" s="186"/>
      <c r="U24" s="186"/>
      <c r="V24" s="186"/>
      <c r="W24" s="185"/>
      <c r="X24" s="185"/>
      <c r="Z24" s="185"/>
      <c r="AA24" s="185"/>
      <c r="AB24" s="186"/>
      <c r="AC24" s="186"/>
      <c r="AD24" s="186"/>
      <c r="AE24" s="186"/>
      <c r="AF24" s="186"/>
      <c r="AG24" s="135"/>
      <c r="AH24" s="135"/>
      <c r="AI24" s="187"/>
      <c r="AJ24" s="187"/>
      <c r="AK24" s="187"/>
    </row>
    <row r="25" spans="1:37" x14ac:dyDescent="0.25">
      <c r="A25" s="184"/>
      <c r="B25" s="185"/>
      <c r="M25" s="133"/>
      <c r="N25" s="133"/>
      <c r="O25" s="133"/>
      <c r="P25" s="133"/>
      <c r="Q25" s="133"/>
      <c r="R25" s="186"/>
      <c r="S25" s="186"/>
      <c r="T25" s="186"/>
      <c r="U25" s="186"/>
      <c r="V25" s="186"/>
      <c r="W25" s="185"/>
      <c r="X25" s="185"/>
      <c r="Z25" s="185"/>
      <c r="AA25" s="185"/>
      <c r="AB25" s="186"/>
      <c r="AC25" s="186"/>
      <c r="AD25" s="186"/>
      <c r="AE25" s="186"/>
      <c r="AF25" s="186"/>
      <c r="AG25" s="135"/>
      <c r="AH25" s="135"/>
      <c r="AI25" s="187"/>
      <c r="AJ25" s="187"/>
      <c r="AK25" s="187"/>
    </row>
    <row r="26" spans="1:37" x14ac:dyDescent="0.25">
      <c r="A26" s="184"/>
      <c r="B26" s="185"/>
      <c r="M26" s="133"/>
      <c r="N26" s="133"/>
      <c r="O26" s="133"/>
      <c r="P26" s="133"/>
      <c r="Q26" s="133"/>
      <c r="R26" s="186"/>
      <c r="S26" s="186"/>
      <c r="T26" s="186"/>
      <c r="U26" s="186"/>
      <c r="V26" s="186"/>
      <c r="W26" s="185"/>
      <c r="X26" s="185"/>
      <c r="Z26" s="185"/>
      <c r="AA26" s="185"/>
      <c r="AB26" s="186"/>
      <c r="AC26" s="186"/>
      <c r="AD26" s="186"/>
      <c r="AE26" s="186"/>
      <c r="AF26" s="186"/>
      <c r="AG26" s="135"/>
      <c r="AH26" s="135"/>
      <c r="AI26" s="187"/>
      <c r="AJ26" s="187"/>
      <c r="AK26" s="187"/>
    </row>
    <row r="27" spans="1:37" x14ac:dyDescent="0.25">
      <c r="A27" s="184"/>
      <c r="B27" s="185"/>
      <c r="M27" s="133"/>
      <c r="N27" s="133"/>
      <c r="O27" s="133"/>
      <c r="P27" s="133"/>
      <c r="Q27" s="133"/>
      <c r="R27" s="186"/>
      <c r="S27" s="186"/>
      <c r="T27" s="186"/>
      <c r="U27" s="186"/>
      <c r="V27" s="186"/>
      <c r="W27" s="185"/>
      <c r="X27" s="185"/>
      <c r="Z27" s="185"/>
      <c r="AA27" s="185"/>
      <c r="AB27" s="186"/>
      <c r="AC27" s="186"/>
      <c r="AD27" s="186"/>
      <c r="AE27" s="186"/>
      <c r="AF27" s="186"/>
      <c r="AG27" s="135"/>
      <c r="AH27" s="135"/>
      <c r="AI27" s="187"/>
      <c r="AJ27" s="187"/>
      <c r="AK27" s="187"/>
    </row>
    <row r="28" spans="1:37" x14ac:dyDescent="0.25">
      <c r="A28" s="184"/>
      <c r="B28" s="185"/>
      <c r="M28" s="133"/>
      <c r="N28" s="133"/>
      <c r="O28" s="133"/>
      <c r="P28" s="133"/>
      <c r="Q28" s="133"/>
      <c r="R28" s="186"/>
      <c r="S28" s="186"/>
      <c r="T28" s="186"/>
      <c r="U28" s="186"/>
      <c r="V28" s="186"/>
      <c r="W28" s="185"/>
      <c r="X28" s="185"/>
      <c r="Z28" s="185"/>
      <c r="AA28" s="185"/>
      <c r="AB28" s="186"/>
      <c r="AC28" s="186"/>
      <c r="AD28" s="186"/>
      <c r="AE28" s="186"/>
      <c r="AF28" s="186"/>
      <c r="AG28" s="135"/>
      <c r="AH28" s="135"/>
      <c r="AI28" s="187"/>
      <c r="AJ28" s="187"/>
      <c r="AK28" s="187"/>
    </row>
    <row r="29" spans="1:37" x14ac:dyDescent="0.25">
      <c r="A29" s="184"/>
      <c r="B29" s="185"/>
      <c r="M29" s="133"/>
      <c r="N29" s="133"/>
      <c r="O29" s="133"/>
      <c r="P29" s="133"/>
      <c r="Q29" s="133"/>
      <c r="R29" s="186"/>
      <c r="S29" s="186"/>
      <c r="T29" s="186"/>
      <c r="U29" s="186"/>
      <c r="V29" s="186"/>
      <c r="W29" s="185"/>
      <c r="X29" s="185"/>
      <c r="Z29" s="185"/>
      <c r="AA29" s="185"/>
      <c r="AB29" s="186"/>
      <c r="AC29" s="186"/>
      <c r="AD29" s="186"/>
      <c r="AE29" s="186"/>
      <c r="AF29" s="186"/>
      <c r="AG29" s="135"/>
      <c r="AH29" s="135"/>
      <c r="AI29" s="187"/>
      <c r="AJ29" s="187"/>
      <c r="AK29" s="187"/>
    </row>
    <row r="30" spans="1:37" x14ac:dyDescent="0.25">
      <c r="A30" s="184"/>
      <c r="B30" s="185"/>
      <c r="M30" s="133"/>
      <c r="N30" s="133"/>
      <c r="O30" s="133"/>
      <c r="P30" s="133"/>
      <c r="Q30" s="133"/>
      <c r="R30" s="186"/>
      <c r="S30" s="186"/>
      <c r="T30" s="186"/>
      <c r="U30" s="186"/>
      <c r="V30" s="186"/>
      <c r="W30" s="185"/>
      <c r="X30" s="185"/>
      <c r="Z30" s="185"/>
      <c r="AA30" s="185"/>
      <c r="AB30" s="186"/>
      <c r="AC30" s="186"/>
      <c r="AD30" s="186"/>
      <c r="AE30" s="186"/>
      <c r="AF30" s="186"/>
      <c r="AG30" s="135"/>
      <c r="AH30" s="135"/>
      <c r="AI30" s="187"/>
      <c r="AJ30" s="187"/>
      <c r="AK30" s="187"/>
    </row>
    <row r="31" spans="1:37" x14ac:dyDescent="0.25">
      <c r="A31" s="184"/>
      <c r="B31" s="185"/>
      <c r="M31" s="133"/>
      <c r="N31" s="133"/>
      <c r="O31" s="133"/>
      <c r="P31" s="133"/>
      <c r="Q31" s="133"/>
      <c r="R31" s="186"/>
      <c r="S31" s="186"/>
      <c r="T31" s="186"/>
      <c r="U31" s="186"/>
      <c r="V31" s="186"/>
      <c r="W31" s="185"/>
      <c r="X31" s="185"/>
      <c r="Z31" s="185"/>
      <c r="AA31" s="185"/>
      <c r="AB31" s="186"/>
      <c r="AC31" s="186"/>
      <c r="AD31" s="186"/>
      <c r="AE31" s="186"/>
      <c r="AF31" s="186"/>
      <c r="AG31" s="135"/>
      <c r="AH31" s="135"/>
      <c r="AI31" s="187"/>
      <c r="AJ31" s="187"/>
      <c r="AK31" s="187"/>
    </row>
    <row r="32" spans="1:37" x14ac:dyDescent="0.25">
      <c r="A32" s="184"/>
      <c r="B32" s="185"/>
      <c r="M32" s="133"/>
      <c r="N32" s="133"/>
      <c r="O32" s="133"/>
      <c r="P32" s="133"/>
      <c r="Q32" s="133"/>
      <c r="R32" s="186"/>
      <c r="S32" s="186"/>
      <c r="T32" s="186"/>
      <c r="U32" s="186"/>
      <c r="V32" s="186"/>
      <c r="W32" s="185"/>
      <c r="X32" s="185"/>
      <c r="Z32" s="185"/>
      <c r="AA32" s="185"/>
      <c r="AB32" s="186"/>
      <c r="AC32" s="186"/>
      <c r="AD32" s="186"/>
      <c r="AE32" s="186"/>
      <c r="AF32" s="186"/>
      <c r="AG32" s="135"/>
      <c r="AH32" s="135"/>
      <c r="AI32" s="187"/>
      <c r="AJ32" s="187"/>
      <c r="AK32" s="187"/>
    </row>
    <row r="33" spans="1:37" x14ac:dyDescent="0.25">
      <c r="A33" s="184"/>
      <c r="B33" s="185"/>
      <c r="M33" s="133"/>
      <c r="N33" s="133"/>
      <c r="O33" s="133"/>
      <c r="P33" s="133"/>
      <c r="Q33" s="133"/>
      <c r="R33" s="186"/>
      <c r="S33" s="186"/>
      <c r="T33" s="186"/>
      <c r="U33" s="186"/>
      <c r="V33" s="186"/>
      <c r="W33" s="185"/>
      <c r="X33" s="185"/>
      <c r="Z33" s="185"/>
      <c r="AA33" s="185"/>
      <c r="AB33" s="186"/>
      <c r="AC33" s="186"/>
      <c r="AD33" s="186"/>
      <c r="AE33" s="186"/>
      <c r="AF33" s="186"/>
      <c r="AG33" s="135"/>
      <c r="AH33" s="135"/>
      <c r="AI33" s="187"/>
      <c r="AJ33" s="187"/>
      <c r="AK33" s="187"/>
    </row>
    <row r="34" spans="1:37" x14ac:dyDescent="0.25">
      <c r="A34" s="184"/>
      <c r="B34" s="185"/>
      <c r="M34" s="133"/>
      <c r="N34" s="133"/>
      <c r="O34" s="133"/>
      <c r="P34" s="133"/>
      <c r="Q34" s="133"/>
      <c r="R34" s="186"/>
      <c r="S34" s="186"/>
      <c r="T34" s="186"/>
      <c r="U34" s="186"/>
      <c r="V34" s="186"/>
      <c r="W34" s="185"/>
      <c r="X34" s="185"/>
      <c r="Z34" s="185"/>
      <c r="AA34" s="185"/>
      <c r="AB34" s="186"/>
      <c r="AC34" s="186"/>
      <c r="AD34" s="186"/>
      <c r="AE34" s="186"/>
      <c r="AF34" s="186"/>
      <c r="AG34" s="135"/>
      <c r="AH34" s="135"/>
      <c r="AI34" s="187"/>
      <c r="AJ34" s="187"/>
      <c r="AK34" s="187"/>
    </row>
    <row r="35" spans="1:37" x14ac:dyDescent="0.25">
      <c r="A35" s="184"/>
      <c r="B35" s="185"/>
      <c r="M35" s="133"/>
      <c r="N35" s="133"/>
      <c r="O35" s="133"/>
      <c r="P35" s="133"/>
      <c r="Q35" s="133"/>
      <c r="R35" s="186"/>
      <c r="S35" s="186"/>
      <c r="T35" s="186"/>
      <c r="U35" s="186"/>
      <c r="V35" s="186"/>
      <c r="W35" s="185"/>
      <c r="X35" s="185"/>
      <c r="Z35" s="185"/>
      <c r="AA35" s="185"/>
      <c r="AB35" s="186"/>
      <c r="AC35" s="186"/>
      <c r="AD35" s="186"/>
      <c r="AE35" s="186"/>
      <c r="AF35" s="186"/>
      <c r="AG35" s="135"/>
      <c r="AH35" s="135"/>
      <c r="AI35" s="187"/>
      <c r="AJ35" s="187"/>
      <c r="AK35" s="187"/>
    </row>
    <row r="36" spans="1:37" x14ac:dyDescent="0.25">
      <c r="A36" s="184"/>
      <c r="B36" s="185"/>
      <c r="M36" s="133"/>
      <c r="N36" s="133"/>
      <c r="O36" s="133"/>
      <c r="P36" s="133"/>
      <c r="Q36" s="133"/>
      <c r="R36" s="186"/>
      <c r="S36" s="186"/>
      <c r="T36" s="186"/>
      <c r="U36" s="186"/>
      <c r="V36" s="186"/>
      <c r="W36" s="185"/>
      <c r="X36" s="185"/>
      <c r="Z36" s="185"/>
      <c r="AA36" s="185"/>
      <c r="AB36" s="186"/>
      <c r="AC36" s="186"/>
      <c r="AD36" s="186"/>
      <c r="AE36" s="186"/>
      <c r="AF36" s="186"/>
      <c r="AG36" s="135"/>
      <c r="AH36" s="135"/>
      <c r="AI36" s="187"/>
      <c r="AJ36" s="187"/>
      <c r="AK36" s="187"/>
    </row>
    <row r="37" spans="1:37" x14ac:dyDescent="0.25">
      <c r="A37" s="184"/>
      <c r="B37" s="185"/>
      <c r="M37" s="133"/>
      <c r="N37" s="133"/>
      <c r="O37" s="133"/>
      <c r="P37" s="133"/>
      <c r="Q37" s="133"/>
      <c r="R37" s="186"/>
      <c r="S37" s="186"/>
      <c r="T37" s="186"/>
      <c r="U37" s="186"/>
      <c r="V37" s="186"/>
      <c r="W37" s="185"/>
      <c r="X37" s="185"/>
      <c r="Z37" s="185"/>
      <c r="AA37" s="185"/>
      <c r="AB37" s="186"/>
      <c r="AC37" s="186"/>
      <c r="AD37" s="186"/>
      <c r="AE37" s="186"/>
      <c r="AF37" s="186"/>
      <c r="AG37" s="135"/>
      <c r="AH37" s="135"/>
      <c r="AI37" s="187"/>
      <c r="AJ37" s="187"/>
      <c r="AK37" s="187"/>
    </row>
    <row r="38" spans="1:37" x14ac:dyDescent="0.25">
      <c r="A38" s="184"/>
      <c r="B38" s="185"/>
      <c r="M38" s="133"/>
      <c r="N38" s="133"/>
      <c r="O38" s="133"/>
      <c r="P38" s="133"/>
      <c r="Q38" s="133"/>
      <c r="R38" s="186"/>
      <c r="S38" s="186"/>
      <c r="T38" s="186"/>
      <c r="U38" s="186"/>
      <c r="V38" s="186"/>
      <c r="W38" s="185"/>
      <c r="X38" s="185"/>
      <c r="Z38" s="185"/>
      <c r="AA38" s="185"/>
      <c r="AB38" s="186"/>
      <c r="AC38" s="186"/>
      <c r="AD38" s="186"/>
      <c r="AE38" s="186"/>
      <c r="AF38" s="186"/>
      <c r="AG38" s="135"/>
      <c r="AH38" s="135"/>
      <c r="AI38" s="187"/>
      <c r="AJ38" s="187"/>
      <c r="AK38" s="187"/>
    </row>
    <row r="39" spans="1:37" x14ac:dyDescent="0.25">
      <c r="A39" s="184"/>
      <c r="B39" s="185"/>
      <c r="M39" s="133"/>
      <c r="N39" s="133"/>
      <c r="O39" s="133"/>
      <c r="P39" s="133"/>
      <c r="Q39" s="133"/>
      <c r="R39" s="186"/>
      <c r="S39" s="186"/>
      <c r="T39" s="186"/>
      <c r="U39" s="186"/>
      <c r="V39" s="186"/>
      <c r="W39" s="185"/>
      <c r="X39" s="185"/>
      <c r="Z39" s="185"/>
      <c r="AA39" s="185"/>
      <c r="AB39" s="186"/>
      <c r="AC39" s="186"/>
      <c r="AD39" s="186"/>
      <c r="AE39" s="186"/>
      <c r="AF39" s="186"/>
      <c r="AG39" s="135"/>
      <c r="AH39" s="135"/>
      <c r="AI39" s="187"/>
      <c r="AJ39" s="187"/>
      <c r="AK39" s="187"/>
    </row>
    <row r="40" spans="1:37" x14ac:dyDescent="0.25">
      <c r="A40" s="184"/>
      <c r="B40" s="185"/>
      <c r="M40" s="133"/>
      <c r="N40" s="133"/>
      <c r="O40" s="133"/>
      <c r="P40" s="133"/>
      <c r="Q40" s="133"/>
      <c r="R40" s="186"/>
      <c r="S40" s="186"/>
      <c r="T40" s="186"/>
      <c r="U40" s="186"/>
      <c r="V40" s="186"/>
      <c r="W40" s="185"/>
      <c r="X40" s="185"/>
      <c r="Z40" s="185"/>
      <c r="AA40" s="185"/>
      <c r="AB40" s="186"/>
      <c r="AC40" s="186"/>
      <c r="AD40" s="186"/>
      <c r="AE40" s="186"/>
      <c r="AF40" s="186"/>
      <c r="AG40" s="135"/>
      <c r="AH40" s="135"/>
      <c r="AI40" s="187"/>
      <c r="AJ40" s="187"/>
      <c r="AK40" s="187"/>
    </row>
    <row r="41" spans="1:37" x14ac:dyDescent="0.25">
      <c r="A41" s="184"/>
      <c r="B41" s="185"/>
      <c r="M41" s="133"/>
      <c r="N41" s="133"/>
      <c r="O41" s="133"/>
      <c r="P41" s="133"/>
      <c r="Q41" s="133"/>
      <c r="R41" s="186"/>
      <c r="S41" s="186"/>
      <c r="T41" s="186"/>
      <c r="U41" s="186"/>
      <c r="V41" s="186"/>
      <c r="W41" s="185"/>
      <c r="X41" s="185"/>
      <c r="Z41" s="185"/>
      <c r="AA41" s="185"/>
      <c r="AB41" s="186"/>
      <c r="AC41" s="186"/>
      <c r="AD41" s="186"/>
      <c r="AE41" s="186"/>
      <c r="AF41" s="186"/>
      <c r="AG41" s="135"/>
      <c r="AH41" s="135"/>
      <c r="AI41" s="187"/>
      <c r="AJ41" s="187"/>
      <c r="AK41" s="187"/>
    </row>
    <row r="42" spans="1:37" x14ac:dyDescent="0.25">
      <c r="A42" s="184"/>
      <c r="B42" s="185"/>
      <c r="M42" s="133"/>
      <c r="N42" s="133"/>
      <c r="O42" s="133"/>
      <c r="P42" s="133"/>
      <c r="Q42" s="133"/>
      <c r="R42" s="186"/>
      <c r="S42" s="186"/>
      <c r="T42" s="186"/>
      <c r="U42" s="186"/>
      <c r="V42" s="186"/>
      <c r="W42" s="185"/>
      <c r="X42" s="185"/>
      <c r="Z42" s="185"/>
      <c r="AA42" s="185"/>
      <c r="AB42" s="186"/>
      <c r="AC42" s="186"/>
      <c r="AD42" s="186"/>
      <c r="AE42" s="186"/>
      <c r="AF42" s="186"/>
      <c r="AG42" s="135"/>
      <c r="AH42" s="135"/>
      <c r="AI42" s="187"/>
      <c r="AJ42" s="187"/>
      <c r="AK42" s="187"/>
    </row>
    <row r="43" spans="1:37" x14ac:dyDescent="0.25">
      <c r="B43" s="3"/>
      <c r="C43" s="62"/>
      <c r="D43" s="62"/>
      <c r="E43" s="62"/>
      <c r="F43" s="62"/>
      <c r="G43" s="62"/>
      <c r="H43" s="64"/>
      <c r="I43" s="64"/>
      <c r="J43" s="64"/>
      <c r="K43" s="64"/>
      <c r="L43" s="64"/>
      <c r="M43" s="62"/>
      <c r="N43" s="62"/>
      <c r="O43" s="62"/>
      <c r="P43" s="62"/>
    </row>
    <row r="44" spans="1:37" x14ac:dyDescent="0.25">
      <c r="B44" s="3"/>
      <c r="C44" s="62"/>
      <c r="D44" s="62"/>
      <c r="E44" s="62"/>
      <c r="F44" s="62"/>
      <c r="G44" s="62"/>
      <c r="H44" s="64"/>
      <c r="I44" s="64"/>
      <c r="J44" s="64"/>
      <c r="K44" s="64"/>
      <c r="L44" s="64"/>
      <c r="M44" s="62"/>
      <c r="N44" s="62"/>
      <c r="O44" s="62"/>
      <c r="P44" s="62"/>
    </row>
    <row r="45" spans="1:37" x14ac:dyDescent="0.25">
      <c r="B45" s="3"/>
      <c r="C45" s="62"/>
      <c r="D45" s="62"/>
      <c r="E45" s="62"/>
      <c r="F45" s="62"/>
      <c r="G45" s="62"/>
      <c r="H45" s="64"/>
      <c r="I45" s="64"/>
      <c r="J45" s="64"/>
      <c r="K45" s="64"/>
      <c r="L45" s="64"/>
      <c r="M45" s="62"/>
      <c r="N45" s="62"/>
      <c r="O45" s="62"/>
      <c r="P45" s="62"/>
    </row>
    <row r="46" spans="1:37" x14ac:dyDescent="0.25">
      <c r="B46" s="3"/>
      <c r="C46" s="62"/>
      <c r="D46" s="62"/>
      <c r="E46" s="62"/>
      <c r="F46" s="62"/>
      <c r="G46" s="62"/>
      <c r="H46" s="64"/>
      <c r="I46" s="64"/>
      <c r="J46" s="64"/>
      <c r="K46" s="64"/>
      <c r="L46" s="64"/>
      <c r="M46" s="62"/>
      <c r="N46" s="62"/>
      <c r="O46" s="62"/>
      <c r="P46" s="62"/>
    </row>
    <row r="47" spans="1:37" x14ac:dyDescent="0.25">
      <c r="B47" s="3"/>
      <c r="C47" s="62"/>
      <c r="D47" s="62"/>
      <c r="E47" s="62"/>
      <c r="F47" s="62"/>
      <c r="G47" s="62"/>
      <c r="H47" s="64"/>
      <c r="I47" s="64"/>
      <c r="J47" s="64"/>
      <c r="K47" s="64"/>
      <c r="L47" s="64"/>
      <c r="M47" s="62"/>
      <c r="N47" s="62"/>
      <c r="O47" s="62"/>
      <c r="P47" s="62"/>
    </row>
    <row r="48" spans="1:37" x14ac:dyDescent="0.25">
      <c r="B48" s="3"/>
      <c r="C48" s="62"/>
      <c r="D48" s="62"/>
      <c r="E48" s="62"/>
      <c r="F48" s="62"/>
      <c r="G48" s="62"/>
      <c r="H48" s="64"/>
      <c r="I48" s="64"/>
      <c r="J48" s="64"/>
      <c r="K48" s="64"/>
      <c r="L48" s="64"/>
      <c r="M48" s="62"/>
      <c r="N48" s="62"/>
      <c r="O48" s="62"/>
      <c r="P48" s="62"/>
    </row>
    <row r="49" spans="2:16" x14ac:dyDescent="0.25">
      <c r="B49" s="3"/>
      <c r="C49" s="62"/>
      <c r="D49" s="62"/>
      <c r="E49" s="62"/>
      <c r="F49" s="62"/>
      <c r="G49" s="62"/>
      <c r="H49" s="64"/>
      <c r="I49" s="64"/>
      <c r="J49" s="64"/>
      <c r="K49" s="64"/>
      <c r="L49" s="64"/>
      <c r="M49" s="62"/>
      <c r="N49" s="62"/>
      <c r="O49" s="62"/>
      <c r="P49" s="62"/>
    </row>
    <row r="50" spans="2:16" x14ac:dyDescent="0.25">
      <c r="B50" s="3"/>
      <c r="C50" s="62"/>
      <c r="D50" s="62"/>
      <c r="E50" s="62"/>
      <c r="F50" s="62"/>
      <c r="G50" s="62"/>
      <c r="H50" s="64"/>
      <c r="I50" s="64"/>
      <c r="J50" s="64"/>
      <c r="K50" s="64"/>
      <c r="L50" s="64"/>
      <c r="M50" s="62"/>
      <c r="N50" s="62"/>
      <c r="O50" s="62"/>
      <c r="P50" s="62"/>
    </row>
    <row r="51" spans="2:16" x14ac:dyDescent="0.25">
      <c r="B51" s="3"/>
      <c r="C51" s="62"/>
      <c r="D51" s="62"/>
      <c r="E51" s="62"/>
      <c r="F51" s="62"/>
      <c r="G51" s="62"/>
      <c r="H51" s="64"/>
      <c r="I51" s="64"/>
      <c r="J51" s="64"/>
      <c r="K51" s="64"/>
      <c r="L51" s="64"/>
      <c r="M51" s="62"/>
      <c r="N51" s="62"/>
      <c r="O51" s="62"/>
      <c r="P51" s="62"/>
    </row>
    <row r="52" spans="2:16" x14ac:dyDescent="0.25">
      <c r="B52" s="3"/>
      <c r="C52" s="62"/>
      <c r="D52" s="62"/>
      <c r="E52" s="62"/>
      <c r="F52" s="62"/>
      <c r="G52" s="62"/>
      <c r="H52" s="64"/>
      <c r="I52" s="64"/>
      <c r="J52" s="64"/>
      <c r="K52" s="64"/>
      <c r="L52" s="64"/>
      <c r="M52" s="62"/>
      <c r="N52" s="62"/>
      <c r="O52" s="62"/>
      <c r="P52" s="62"/>
    </row>
    <row r="53" spans="2:16" x14ac:dyDescent="0.25">
      <c r="B53" s="3"/>
      <c r="C53" s="62"/>
      <c r="D53" s="62"/>
      <c r="E53" s="62"/>
      <c r="F53" s="62"/>
      <c r="G53" s="62"/>
      <c r="H53" s="64"/>
      <c r="I53" s="64"/>
      <c r="J53" s="64"/>
      <c r="K53" s="64"/>
      <c r="L53" s="64"/>
      <c r="M53" s="62"/>
      <c r="N53" s="62"/>
      <c r="O53" s="62"/>
      <c r="P53" s="62"/>
    </row>
    <row r="54" spans="2:16" x14ac:dyDescent="0.25">
      <c r="B54" s="3"/>
      <c r="C54" s="62"/>
      <c r="D54" s="62"/>
      <c r="E54" s="62"/>
      <c r="F54" s="62"/>
      <c r="G54" s="62"/>
      <c r="H54" s="64"/>
      <c r="I54" s="64"/>
      <c r="J54" s="64"/>
      <c r="K54" s="64"/>
      <c r="L54" s="64"/>
      <c r="M54" s="62"/>
      <c r="N54" s="62"/>
      <c r="O54" s="62"/>
      <c r="P54" s="62"/>
    </row>
    <row r="55" spans="2:16" x14ac:dyDescent="0.25">
      <c r="B55" s="3"/>
      <c r="C55" s="62"/>
      <c r="D55" s="62"/>
      <c r="E55" s="62"/>
      <c r="F55" s="62"/>
      <c r="G55" s="62"/>
      <c r="H55" s="64"/>
      <c r="I55" s="64"/>
      <c r="J55" s="64"/>
      <c r="K55" s="64"/>
      <c r="L55" s="64"/>
      <c r="M55" s="62"/>
      <c r="N55" s="62"/>
      <c r="O55" s="62"/>
      <c r="P55" s="62"/>
    </row>
    <row r="56" spans="2:16" x14ac:dyDescent="0.25">
      <c r="B56" s="3"/>
      <c r="C56" s="62"/>
      <c r="D56" s="62"/>
      <c r="E56" s="62"/>
      <c r="F56" s="62"/>
      <c r="G56" s="62"/>
      <c r="H56" s="64"/>
      <c r="I56" s="64"/>
      <c r="J56" s="64"/>
      <c r="K56" s="64"/>
      <c r="L56" s="64"/>
      <c r="M56" s="62"/>
      <c r="N56" s="62"/>
      <c r="O56" s="62"/>
      <c r="P56" s="62"/>
    </row>
    <row r="57" spans="2:16" x14ac:dyDescent="0.25">
      <c r="B57" s="3"/>
      <c r="C57" s="62"/>
      <c r="D57" s="62"/>
      <c r="E57" s="62"/>
      <c r="F57" s="62"/>
      <c r="G57" s="62"/>
      <c r="H57" s="64"/>
      <c r="I57" s="64"/>
      <c r="J57" s="64"/>
      <c r="K57" s="64"/>
      <c r="L57" s="64"/>
      <c r="M57" s="62"/>
      <c r="N57" s="62"/>
      <c r="O57" s="62"/>
      <c r="P57" s="62"/>
    </row>
    <row r="58" spans="2:16" x14ac:dyDescent="0.25">
      <c r="B58" s="3"/>
      <c r="C58" s="62"/>
      <c r="D58" s="62"/>
      <c r="E58" s="62"/>
      <c r="F58" s="62"/>
      <c r="G58" s="62"/>
      <c r="H58" s="64"/>
      <c r="I58" s="64"/>
      <c r="J58" s="64"/>
      <c r="K58" s="64"/>
      <c r="L58" s="64"/>
      <c r="M58" s="62"/>
      <c r="N58" s="62"/>
      <c r="O58" s="62"/>
      <c r="P58" s="62"/>
    </row>
    <row r="59" spans="2:16" x14ac:dyDescent="0.25">
      <c r="B59" s="3"/>
      <c r="C59" s="62"/>
      <c r="D59" s="62"/>
      <c r="E59" s="62"/>
      <c r="F59" s="62"/>
      <c r="G59" s="62"/>
      <c r="H59" s="64"/>
      <c r="I59" s="64"/>
      <c r="J59" s="64"/>
      <c r="K59" s="64"/>
      <c r="L59" s="64"/>
      <c r="M59" s="62"/>
      <c r="N59" s="62"/>
      <c r="O59" s="62"/>
      <c r="P59" s="62"/>
    </row>
    <row r="60" spans="2:16" x14ac:dyDescent="0.25">
      <c r="B60" s="3"/>
      <c r="C60" s="62"/>
      <c r="D60" s="62"/>
      <c r="E60" s="62"/>
      <c r="F60" s="62"/>
      <c r="G60" s="62"/>
      <c r="H60" s="64"/>
      <c r="I60" s="64"/>
      <c r="J60" s="64"/>
      <c r="K60" s="64"/>
      <c r="L60" s="64"/>
      <c r="M60" s="62"/>
      <c r="N60" s="62"/>
      <c r="O60" s="62"/>
      <c r="P60" s="62"/>
    </row>
    <row r="61" spans="2:16" x14ac:dyDescent="0.25">
      <c r="B61" s="3"/>
      <c r="C61" s="62"/>
      <c r="D61" s="62"/>
      <c r="E61" s="62"/>
      <c r="F61" s="62"/>
      <c r="G61" s="62"/>
      <c r="H61" s="64"/>
      <c r="I61" s="64"/>
      <c r="J61" s="64"/>
      <c r="K61" s="64"/>
      <c r="L61" s="64"/>
      <c r="M61" s="62"/>
      <c r="N61" s="62"/>
      <c r="O61" s="62"/>
      <c r="P61" s="62"/>
    </row>
    <row r="62" spans="2:16" x14ac:dyDescent="0.25">
      <c r="B62" s="3"/>
      <c r="C62" s="62"/>
      <c r="D62" s="62"/>
      <c r="E62" s="62"/>
      <c r="F62" s="62"/>
      <c r="G62" s="62"/>
      <c r="H62" s="64"/>
      <c r="I62" s="64"/>
      <c r="J62" s="64"/>
      <c r="K62" s="64"/>
      <c r="L62" s="64"/>
      <c r="M62" s="62"/>
      <c r="N62" s="62"/>
      <c r="O62" s="62"/>
      <c r="P62" s="62"/>
    </row>
    <row r="63" spans="2:16" x14ac:dyDescent="0.25">
      <c r="B63" s="3"/>
      <c r="C63" s="62"/>
      <c r="D63" s="62"/>
      <c r="E63" s="62"/>
      <c r="F63" s="62"/>
      <c r="G63" s="62"/>
      <c r="H63" s="64"/>
      <c r="I63" s="64"/>
      <c r="J63" s="64"/>
      <c r="K63" s="64"/>
      <c r="L63" s="64"/>
      <c r="M63" s="62"/>
      <c r="N63" s="62"/>
      <c r="O63" s="62"/>
      <c r="P63" s="62"/>
    </row>
    <row r="64" spans="2:16" x14ac:dyDescent="0.25">
      <c r="B64" s="3"/>
      <c r="C64" s="62"/>
      <c r="D64" s="62"/>
      <c r="E64" s="62"/>
      <c r="F64" s="62"/>
      <c r="G64" s="62"/>
      <c r="H64" s="64"/>
      <c r="I64" s="64"/>
      <c r="J64" s="64"/>
      <c r="K64" s="64"/>
      <c r="L64" s="64"/>
      <c r="M64" s="62"/>
      <c r="N64" s="62"/>
      <c r="O64" s="62"/>
      <c r="P64" s="62"/>
    </row>
    <row r="65" spans="2:16" x14ac:dyDescent="0.25">
      <c r="B65" s="3"/>
      <c r="C65" s="62"/>
      <c r="D65" s="62"/>
      <c r="E65" s="62"/>
      <c r="F65" s="62"/>
      <c r="G65" s="62"/>
      <c r="H65" s="64"/>
      <c r="I65" s="64"/>
      <c r="J65" s="64"/>
      <c r="K65" s="64"/>
      <c r="L65" s="64"/>
      <c r="M65" s="62"/>
      <c r="N65" s="62"/>
      <c r="O65" s="62"/>
      <c r="P65" s="62"/>
    </row>
    <row r="66" spans="2:16" x14ac:dyDescent="0.25">
      <c r="B66" s="3"/>
      <c r="C66" s="62"/>
      <c r="D66" s="62"/>
      <c r="E66" s="62"/>
      <c r="F66" s="62"/>
      <c r="G66" s="62"/>
      <c r="H66" s="64"/>
      <c r="I66" s="64"/>
      <c r="J66" s="64"/>
      <c r="K66" s="64"/>
      <c r="L66" s="64"/>
      <c r="M66" s="62"/>
      <c r="N66" s="62"/>
      <c r="O66" s="62"/>
      <c r="P66" s="62"/>
    </row>
    <row r="67" spans="2:16" x14ac:dyDescent="0.25">
      <c r="B67" s="3"/>
      <c r="C67" s="62"/>
      <c r="D67" s="62"/>
      <c r="E67" s="62"/>
      <c r="F67" s="62"/>
      <c r="G67" s="62"/>
      <c r="H67" s="64"/>
      <c r="I67" s="64"/>
      <c r="J67" s="64"/>
      <c r="K67" s="64"/>
      <c r="L67" s="64"/>
      <c r="M67" s="62"/>
      <c r="N67" s="62"/>
      <c r="O67" s="62"/>
      <c r="P67" s="62"/>
    </row>
    <row r="68" spans="2:16" x14ac:dyDescent="0.25">
      <c r="B68" s="3"/>
      <c r="C68" s="62"/>
      <c r="D68" s="62"/>
      <c r="E68" s="62"/>
      <c r="F68" s="62"/>
      <c r="G68" s="62"/>
      <c r="H68" s="64"/>
      <c r="I68" s="64"/>
      <c r="J68" s="64"/>
      <c r="K68" s="64"/>
      <c r="L68" s="64"/>
      <c r="M68" s="62"/>
      <c r="N68" s="62"/>
      <c r="O68" s="62"/>
      <c r="P68" s="62"/>
    </row>
    <row r="69" spans="2:16" x14ac:dyDescent="0.25">
      <c r="B69" s="3"/>
      <c r="C69" s="62"/>
      <c r="D69" s="62"/>
      <c r="E69" s="62"/>
      <c r="F69" s="62"/>
      <c r="G69" s="62"/>
      <c r="H69" s="64"/>
      <c r="I69" s="64"/>
      <c r="J69" s="64"/>
      <c r="K69" s="64"/>
      <c r="L69" s="64"/>
      <c r="M69" s="62"/>
      <c r="N69" s="62"/>
      <c r="O69" s="62"/>
      <c r="P69" s="62"/>
    </row>
    <row r="70" spans="2:16" x14ac:dyDescent="0.25">
      <c r="B70" s="3"/>
      <c r="C70" s="62"/>
      <c r="D70" s="62"/>
      <c r="E70" s="62"/>
      <c r="F70" s="62"/>
      <c r="G70" s="62"/>
      <c r="H70" s="64"/>
      <c r="I70" s="64"/>
      <c r="J70" s="64"/>
      <c r="K70" s="64"/>
      <c r="L70" s="64"/>
      <c r="M70" s="62"/>
      <c r="N70" s="62"/>
      <c r="O70" s="62"/>
      <c r="P70" s="62"/>
    </row>
    <row r="71" spans="2:16" x14ac:dyDescent="0.25">
      <c r="B71" s="3"/>
      <c r="C71" s="62"/>
      <c r="D71" s="62"/>
      <c r="E71" s="62"/>
      <c r="F71" s="62"/>
      <c r="G71" s="62"/>
      <c r="H71" s="64"/>
      <c r="I71" s="64"/>
      <c r="J71" s="64"/>
      <c r="K71" s="64"/>
      <c r="L71" s="64"/>
      <c r="M71" s="62"/>
      <c r="N71" s="62"/>
      <c r="O71" s="62"/>
      <c r="P71" s="62"/>
    </row>
    <row r="72" spans="2:16" x14ac:dyDescent="0.25">
      <c r="B72" s="3"/>
      <c r="C72" s="62"/>
      <c r="D72" s="62"/>
      <c r="E72" s="62"/>
      <c r="F72" s="62"/>
      <c r="G72" s="62"/>
      <c r="H72" s="64"/>
      <c r="I72" s="64"/>
      <c r="J72" s="64"/>
      <c r="K72" s="64"/>
      <c r="L72" s="64"/>
      <c r="M72" s="62"/>
      <c r="N72" s="62"/>
      <c r="O72" s="62"/>
      <c r="P72" s="62"/>
    </row>
    <row r="73" spans="2:16" x14ac:dyDescent="0.25">
      <c r="B73" s="3"/>
      <c r="C73" s="62"/>
      <c r="D73" s="62"/>
      <c r="E73" s="62"/>
      <c r="F73" s="62"/>
      <c r="G73" s="62"/>
      <c r="H73" s="64"/>
      <c r="I73" s="64"/>
      <c r="J73" s="64"/>
      <c r="K73" s="64"/>
      <c r="L73" s="64"/>
      <c r="M73" s="62"/>
      <c r="N73" s="62"/>
      <c r="O73" s="62"/>
      <c r="P73" s="62"/>
    </row>
    <row r="74" spans="2:16" x14ac:dyDescent="0.25">
      <c r="B74" s="3"/>
      <c r="C74" s="62"/>
      <c r="D74" s="62"/>
      <c r="E74" s="62"/>
      <c r="F74" s="62"/>
      <c r="G74" s="62"/>
      <c r="H74" s="64"/>
      <c r="I74" s="64"/>
      <c r="J74" s="64"/>
      <c r="K74" s="64"/>
      <c r="L74" s="64"/>
      <c r="M74" s="62"/>
      <c r="N74" s="62"/>
      <c r="O74" s="62"/>
      <c r="P74" s="62"/>
    </row>
    <row r="75" spans="2:16" x14ac:dyDescent="0.25">
      <c r="B75" s="3"/>
      <c r="C75" s="62"/>
      <c r="D75" s="62"/>
      <c r="E75" s="62"/>
      <c r="F75" s="62"/>
      <c r="G75" s="62"/>
      <c r="H75" s="64"/>
      <c r="I75" s="64"/>
      <c r="J75" s="64"/>
      <c r="K75" s="64"/>
      <c r="L75" s="64"/>
      <c r="M75" s="62"/>
      <c r="N75" s="62"/>
      <c r="O75" s="62"/>
      <c r="P75" s="62"/>
    </row>
    <row r="76" spans="2:16" x14ac:dyDescent="0.25">
      <c r="B76" s="3"/>
      <c r="C76" s="62"/>
      <c r="D76" s="62"/>
      <c r="E76" s="62"/>
      <c r="F76" s="62"/>
      <c r="G76" s="62"/>
      <c r="H76" s="64"/>
      <c r="I76" s="64"/>
      <c r="J76" s="64"/>
      <c r="K76" s="64"/>
      <c r="L76" s="64"/>
      <c r="M76" s="62"/>
      <c r="N76" s="62"/>
      <c r="O76" s="62"/>
      <c r="P76" s="62"/>
    </row>
    <row r="77" spans="2:16" x14ac:dyDescent="0.25">
      <c r="B77" s="3"/>
      <c r="C77" s="62"/>
      <c r="D77" s="62"/>
      <c r="E77" s="62"/>
      <c r="F77" s="62"/>
      <c r="G77" s="62"/>
      <c r="H77" s="64"/>
      <c r="I77" s="64"/>
      <c r="J77" s="64"/>
      <c r="K77" s="64"/>
      <c r="L77" s="64"/>
      <c r="M77" s="62"/>
      <c r="N77" s="62"/>
      <c r="O77" s="62"/>
      <c r="P77" s="62"/>
    </row>
    <row r="78" spans="2:16" x14ac:dyDescent="0.25">
      <c r="B78" s="3"/>
      <c r="C78" s="62"/>
      <c r="D78" s="62"/>
      <c r="E78" s="62"/>
      <c r="F78" s="62"/>
      <c r="G78" s="62"/>
      <c r="H78" s="64"/>
      <c r="I78" s="64"/>
      <c r="J78" s="64"/>
      <c r="K78" s="64"/>
      <c r="L78" s="64"/>
      <c r="M78" s="62"/>
      <c r="N78" s="62"/>
      <c r="O78" s="62"/>
      <c r="P78" s="62"/>
    </row>
    <row r="79" spans="2:16" x14ac:dyDescent="0.25">
      <c r="B79" s="3"/>
      <c r="C79" s="62"/>
      <c r="D79" s="62"/>
      <c r="E79" s="62"/>
      <c r="F79" s="62"/>
      <c r="G79" s="62"/>
      <c r="H79" s="64"/>
      <c r="I79" s="64"/>
      <c r="J79" s="64"/>
      <c r="K79" s="64"/>
      <c r="L79" s="64"/>
      <c r="M79" s="62"/>
      <c r="N79" s="62"/>
      <c r="O79" s="62"/>
      <c r="P79" s="62"/>
    </row>
    <row r="80" spans="2:16" x14ac:dyDescent="0.25">
      <c r="B80" s="3"/>
      <c r="C80" s="62"/>
      <c r="D80" s="62"/>
      <c r="E80" s="62"/>
      <c r="F80" s="62"/>
      <c r="G80" s="62"/>
      <c r="H80" s="64"/>
      <c r="I80" s="64"/>
      <c r="J80" s="64"/>
      <c r="K80" s="64"/>
      <c r="L80" s="64"/>
      <c r="M80" s="62"/>
      <c r="N80" s="62"/>
      <c r="O80" s="62"/>
      <c r="P80" s="62"/>
    </row>
    <row r="81" spans="2:16" x14ac:dyDescent="0.25">
      <c r="B81" s="3"/>
      <c r="C81" s="62"/>
      <c r="D81" s="62"/>
      <c r="E81" s="62"/>
      <c r="F81" s="62"/>
      <c r="G81" s="62"/>
      <c r="H81" s="64"/>
      <c r="I81" s="64"/>
      <c r="J81" s="64"/>
      <c r="K81" s="64"/>
      <c r="L81" s="64"/>
      <c r="M81" s="62"/>
      <c r="N81" s="62"/>
      <c r="O81" s="62"/>
      <c r="P81" s="62"/>
    </row>
    <row r="82" spans="2:16" x14ac:dyDescent="0.25">
      <c r="B82" s="3"/>
      <c r="C82" s="62"/>
      <c r="D82" s="62"/>
      <c r="E82" s="62"/>
      <c r="F82" s="62"/>
      <c r="G82" s="62"/>
      <c r="H82" s="64"/>
      <c r="I82" s="64"/>
      <c r="J82" s="64"/>
      <c r="K82" s="64"/>
      <c r="L82" s="64"/>
      <c r="M82" s="62"/>
      <c r="N82" s="62"/>
      <c r="O82" s="62"/>
      <c r="P82" s="62"/>
    </row>
    <row r="83" spans="2:16" x14ac:dyDescent="0.25">
      <c r="B83" s="3"/>
      <c r="C83" s="62"/>
      <c r="D83" s="62"/>
      <c r="E83" s="62"/>
      <c r="F83" s="62"/>
      <c r="G83" s="62"/>
      <c r="H83" s="64"/>
      <c r="I83" s="64"/>
      <c r="J83" s="64"/>
      <c r="K83" s="64"/>
      <c r="L83" s="64"/>
      <c r="M83" s="62"/>
      <c r="N83" s="62"/>
      <c r="O83" s="62"/>
      <c r="P83" s="62"/>
    </row>
    <row r="84" spans="2:16" x14ac:dyDescent="0.25">
      <c r="B84" s="3"/>
      <c r="C84" s="62"/>
      <c r="D84" s="62"/>
      <c r="E84" s="62"/>
      <c r="F84" s="62"/>
      <c r="G84" s="62"/>
      <c r="H84" s="64"/>
      <c r="I84" s="64"/>
      <c r="J84" s="64"/>
      <c r="K84" s="64"/>
      <c r="L84" s="64"/>
      <c r="M84" s="62"/>
      <c r="N84" s="62"/>
      <c r="O84" s="62"/>
      <c r="P84" s="62"/>
    </row>
    <row r="85" spans="2:16" x14ac:dyDescent="0.25">
      <c r="B85" s="3"/>
      <c r="C85" s="62"/>
      <c r="D85" s="62"/>
      <c r="E85" s="62"/>
      <c r="F85" s="62"/>
      <c r="G85" s="62"/>
      <c r="H85" s="64"/>
      <c r="I85" s="64"/>
      <c r="J85" s="64"/>
      <c r="K85" s="64"/>
      <c r="L85" s="64"/>
      <c r="M85" s="62"/>
      <c r="N85" s="62"/>
      <c r="O85" s="62"/>
      <c r="P85" s="62"/>
    </row>
    <row r="86" spans="2:16" x14ac:dyDescent="0.25">
      <c r="B86" s="3"/>
      <c r="C86" s="62"/>
      <c r="D86" s="62"/>
      <c r="E86" s="62"/>
      <c r="F86" s="62"/>
      <c r="G86" s="62"/>
      <c r="H86" s="64"/>
      <c r="I86" s="64"/>
      <c r="J86" s="64"/>
      <c r="K86" s="64"/>
      <c r="L86" s="64"/>
      <c r="M86" s="62"/>
      <c r="N86" s="62"/>
      <c r="O86" s="62"/>
      <c r="P86" s="62"/>
    </row>
    <row r="87" spans="2:16" x14ac:dyDescent="0.25">
      <c r="B87" s="3"/>
      <c r="C87" s="62"/>
      <c r="D87" s="62"/>
      <c r="E87" s="62"/>
      <c r="F87" s="62"/>
      <c r="G87" s="62"/>
      <c r="H87" s="64"/>
      <c r="I87" s="64"/>
      <c r="J87" s="64"/>
      <c r="K87" s="64"/>
      <c r="L87" s="64"/>
      <c r="M87" s="62"/>
      <c r="N87" s="62"/>
      <c r="O87" s="62"/>
      <c r="P87" s="62"/>
    </row>
    <row r="88" spans="2:16" x14ac:dyDescent="0.25">
      <c r="B88" s="3"/>
      <c r="C88" s="62"/>
      <c r="D88" s="62"/>
      <c r="E88" s="62"/>
      <c r="F88" s="62"/>
      <c r="G88" s="62"/>
      <c r="H88" s="64"/>
      <c r="I88" s="64"/>
      <c r="J88" s="64"/>
      <c r="K88" s="64"/>
      <c r="L88" s="64"/>
      <c r="M88" s="62"/>
      <c r="N88" s="62"/>
      <c r="O88" s="62"/>
      <c r="P88" s="62"/>
    </row>
    <row r="89" spans="2:16" x14ac:dyDescent="0.25">
      <c r="B89" s="3"/>
      <c r="C89" s="62"/>
      <c r="D89" s="62"/>
      <c r="E89" s="62"/>
      <c r="F89" s="62"/>
      <c r="G89" s="62"/>
      <c r="H89" s="64"/>
      <c r="I89" s="64"/>
      <c r="J89" s="64"/>
      <c r="K89" s="64"/>
      <c r="L89" s="64"/>
      <c r="M89" s="62"/>
      <c r="N89" s="62"/>
      <c r="O89" s="62"/>
      <c r="P89" s="62"/>
    </row>
    <row r="90" spans="2:16" x14ac:dyDescent="0.25">
      <c r="B90" s="3"/>
      <c r="C90" s="62"/>
      <c r="D90" s="62"/>
      <c r="E90" s="62"/>
      <c r="F90" s="62"/>
      <c r="G90" s="62"/>
      <c r="H90" s="64"/>
      <c r="I90" s="64"/>
      <c r="J90" s="64"/>
      <c r="K90" s="64"/>
      <c r="L90" s="64"/>
      <c r="M90" s="62"/>
      <c r="N90" s="62"/>
      <c r="O90" s="62"/>
      <c r="P90" s="62"/>
    </row>
    <row r="91" spans="2:16" x14ac:dyDescent="0.25">
      <c r="B91" s="3"/>
      <c r="C91" s="62"/>
      <c r="D91" s="62"/>
      <c r="E91" s="62"/>
      <c r="F91" s="62"/>
      <c r="G91" s="62"/>
      <c r="H91" s="64"/>
      <c r="I91" s="64"/>
      <c r="J91" s="64"/>
      <c r="K91" s="64"/>
      <c r="L91" s="64"/>
      <c r="M91" s="62"/>
      <c r="N91" s="62"/>
      <c r="O91" s="62"/>
      <c r="P91" s="62"/>
    </row>
    <row r="92" spans="2:16" x14ac:dyDescent="0.25">
      <c r="B92" s="3"/>
      <c r="C92" s="62"/>
      <c r="D92" s="62"/>
      <c r="E92" s="62"/>
      <c r="F92" s="62"/>
      <c r="G92" s="62"/>
      <c r="H92" s="64"/>
      <c r="I92" s="64"/>
      <c r="J92" s="64"/>
      <c r="K92" s="64"/>
      <c r="L92" s="64"/>
      <c r="M92" s="62"/>
      <c r="N92" s="62"/>
      <c r="O92" s="62"/>
      <c r="P92" s="62"/>
    </row>
    <row r="93" spans="2:16" x14ac:dyDescent="0.25">
      <c r="B93" s="3"/>
      <c r="C93" s="62"/>
      <c r="D93" s="62"/>
      <c r="E93" s="62"/>
      <c r="F93" s="62"/>
      <c r="G93" s="62"/>
      <c r="H93" s="64"/>
      <c r="I93" s="64"/>
      <c r="J93" s="64"/>
      <c r="K93" s="64"/>
      <c r="L93" s="64"/>
      <c r="M93" s="62"/>
      <c r="N93" s="62"/>
      <c r="O93" s="62"/>
      <c r="P93" s="62"/>
    </row>
    <row r="94" spans="2:16" x14ac:dyDescent="0.25">
      <c r="B94" s="3"/>
      <c r="C94" s="62"/>
      <c r="D94" s="62"/>
      <c r="E94" s="62"/>
      <c r="F94" s="62"/>
      <c r="G94" s="62"/>
      <c r="H94" s="64"/>
      <c r="I94" s="64"/>
      <c r="J94" s="64"/>
      <c r="K94" s="64"/>
      <c r="L94" s="64"/>
      <c r="M94" s="62"/>
      <c r="N94" s="62"/>
      <c r="O94" s="62"/>
      <c r="P94" s="62"/>
    </row>
    <row r="95" spans="2:16" x14ac:dyDescent="0.25">
      <c r="B95" s="3"/>
      <c r="C95" s="62"/>
      <c r="D95" s="62"/>
      <c r="E95" s="62"/>
      <c r="F95" s="62"/>
      <c r="G95" s="62"/>
      <c r="H95" s="64"/>
      <c r="I95" s="64"/>
      <c r="J95" s="64"/>
      <c r="K95" s="64"/>
      <c r="L95" s="64"/>
      <c r="M95" s="62"/>
      <c r="N95" s="62"/>
      <c r="O95" s="62"/>
      <c r="P95" s="62"/>
    </row>
    <row r="96" spans="2:16" x14ac:dyDescent="0.25">
      <c r="B96" s="3"/>
      <c r="C96" s="62"/>
      <c r="D96" s="62"/>
      <c r="E96" s="62"/>
      <c r="F96" s="62"/>
      <c r="G96" s="62"/>
      <c r="H96" s="64"/>
      <c r="I96" s="64"/>
      <c r="J96" s="64"/>
      <c r="K96" s="64"/>
      <c r="L96" s="64"/>
      <c r="M96" s="62"/>
      <c r="N96" s="62"/>
      <c r="O96" s="62"/>
      <c r="P96" s="62"/>
    </row>
    <row r="97" spans="2:16" x14ac:dyDescent="0.25">
      <c r="B97" s="3"/>
      <c r="C97" s="62"/>
      <c r="D97" s="62"/>
      <c r="E97" s="62"/>
      <c r="F97" s="62"/>
      <c r="G97" s="62"/>
      <c r="H97" s="64"/>
      <c r="I97" s="64"/>
      <c r="J97" s="64"/>
      <c r="K97" s="64"/>
      <c r="L97" s="64"/>
      <c r="M97" s="62"/>
      <c r="N97" s="62"/>
      <c r="O97" s="62"/>
      <c r="P97" s="62"/>
    </row>
    <row r="98" spans="2:16" x14ac:dyDescent="0.25">
      <c r="B98" s="3"/>
      <c r="C98" s="62"/>
      <c r="D98" s="62"/>
      <c r="E98" s="62"/>
      <c r="F98" s="62"/>
      <c r="G98" s="62"/>
      <c r="H98" s="64"/>
      <c r="I98" s="64"/>
      <c r="J98" s="64"/>
      <c r="K98" s="64"/>
      <c r="L98" s="64"/>
      <c r="M98" s="62"/>
      <c r="N98" s="62"/>
      <c r="O98" s="62"/>
      <c r="P98" s="62"/>
    </row>
    <row r="99" spans="2:16" x14ac:dyDescent="0.25">
      <c r="B99" s="3"/>
      <c r="C99" s="62"/>
      <c r="D99" s="62"/>
      <c r="E99" s="62"/>
      <c r="F99" s="62"/>
      <c r="G99" s="62"/>
      <c r="H99" s="64"/>
      <c r="I99" s="64"/>
      <c r="J99" s="64"/>
      <c r="K99" s="64"/>
      <c r="L99" s="64"/>
      <c r="M99" s="62"/>
      <c r="N99" s="62"/>
      <c r="O99" s="62"/>
      <c r="P99" s="62"/>
    </row>
    <row r="100" spans="2:16" x14ac:dyDescent="0.25">
      <c r="B100" s="3"/>
      <c r="C100" s="62"/>
      <c r="D100" s="62"/>
      <c r="E100" s="62"/>
      <c r="F100" s="62"/>
      <c r="G100" s="62"/>
      <c r="H100" s="64"/>
      <c r="I100" s="64"/>
      <c r="J100" s="64"/>
      <c r="K100" s="64"/>
      <c r="L100" s="64"/>
      <c r="M100" s="62"/>
      <c r="N100" s="62"/>
      <c r="O100" s="62"/>
      <c r="P100" s="62"/>
    </row>
    <row r="101" spans="2:16" x14ac:dyDescent="0.25">
      <c r="B101" s="3"/>
      <c r="C101" s="62"/>
      <c r="D101" s="62"/>
      <c r="E101" s="62"/>
      <c r="F101" s="62"/>
      <c r="G101" s="62"/>
      <c r="H101" s="64"/>
      <c r="I101" s="64"/>
      <c r="J101" s="64"/>
      <c r="K101" s="64"/>
      <c r="L101" s="64"/>
      <c r="M101" s="62"/>
      <c r="N101" s="62"/>
      <c r="O101" s="62"/>
      <c r="P101" s="62"/>
    </row>
    <row r="102" spans="2:16" x14ac:dyDescent="0.25">
      <c r="B102" s="3"/>
      <c r="C102" s="62"/>
      <c r="D102" s="62"/>
      <c r="E102" s="62"/>
      <c r="F102" s="62"/>
      <c r="G102" s="62"/>
      <c r="H102" s="64"/>
      <c r="I102" s="64"/>
      <c r="J102" s="64"/>
      <c r="K102" s="64"/>
      <c r="L102" s="64"/>
      <c r="M102" s="62"/>
      <c r="N102" s="62"/>
      <c r="O102" s="62"/>
      <c r="P102" s="62"/>
    </row>
    <row r="103" spans="2:16" x14ac:dyDescent="0.25">
      <c r="B103" s="3"/>
      <c r="C103" s="62"/>
      <c r="D103" s="62"/>
      <c r="E103" s="62"/>
      <c r="F103" s="62"/>
      <c r="G103" s="62"/>
      <c r="H103" s="64"/>
      <c r="I103" s="64"/>
      <c r="J103" s="64"/>
      <c r="K103" s="64"/>
      <c r="L103" s="64"/>
      <c r="M103" s="62"/>
      <c r="N103" s="62"/>
      <c r="O103" s="62"/>
      <c r="P103" s="62"/>
    </row>
    <row r="104" spans="2:16" x14ac:dyDescent="0.25">
      <c r="B104" s="3"/>
      <c r="C104" s="62"/>
      <c r="D104" s="62"/>
      <c r="E104" s="62"/>
      <c r="F104" s="62"/>
      <c r="G104" s="62"/>
      <c r="H104" s="64"/>
      <c r="I104" s="64"/>
      <c r="J104" s="64"/>
      <c r="K104" s="64"/>
      <c r="L104" s="64"/>
      <c r="M104" s="62"/>
      <c r="N104" s="62"/>
      <c r="O104" s="62"/>
      <c r="P104" s="62"/>
    </row>
    <row r="105" spans="2:16" x14ac:dyDescent="0.25">
      <c r="B105" s="3"/>
      <c r="C105" s="62"/>
      <c r="D105" s="62"/>
      <c r="E105" s="62"/>
      <c r="F105" s="62"/>
      <c r="G105" s="62"/>
      <c r="H105" s="64"/>
      <c r="I105" s="64"/>
      <c r="J105" s="64"/>
      <c r="K105" s="64"/>
      <c r="L105" s="64"/>
      <c r="M105" s="62"/>
      <c r="N105" s="62"/>
      <c r="O105" s="62"/>
      <c r="P105" s="62"/>
    </row>
    <row r="106" spans="2:16" x14ac:dyDescent="0.25">
      <c r="B106" s="3"/>
      <c r="C106" s="62"/>
      <c r="D106" s="62"/>
      <c r="E106" s="62"/>
      <c r="F106" s="62"/>
      <c r="G106" s="62"/>
      <c r="H106" s="64"/>
      <c r="I106" s="64"/>
      <c r="J106" s="64"/>
      <c r="K106" s="64"/>
      <c r="L106" s="64"/>
      <c r="M106" s="62"/>
      <c r="N106" s="62"/>
      <c r="O106" s="62"/>
      <c r="P106" s="62"/>
    </row>
    <row r="107" spans="2:16" x14ac:dyDescent="0.25">
      <c r="B107" s="3"/>
      <c r="C107" s="62"/>
      <c r="D107" s="62"/>
      <c r="E107" s="62"/>
      <c r="F107" s="62"/>
      <c r="G107" s="62"/>
      <c r="H107" s="64"/>
      <c r="I107" s="64"/>
      <c r="J107" s="64"/>
      <c r="K107" s="64"/>
      <c r="L107" s="64"/>
      <c r="M107" s="62"/>
      <c r="N107" s="62"/>
      <c r="O107" s="62"/>
      <c r="P107" s="62"/>
    </row>
    <row r="108" spans="2:16" x14ac:dyDescent="0.25">
      <c r="B108" s="3"/>
      <c r="C108" s="62"/>
      <c r="D108" s="62"/>
      <c r="E108" s="62"/>
      <c r="F108" s="62"/>
      <c r="G108" s="62"/>
      <c r="H108" s="64"/>
      <c r="I108" s="64"/>
      <c r="J108" s="64"/>
      <c r="K108" s="64"/>
      <c r="L108" s="64"/>
      <c r="M108" s="62"/>
      <c r="N108" s="62"/>
      <c r="O108" s="62"/>
      <c r="P108" s="62"/>
    </row>
    <row r="109" spans="2:16" x14ac:dyDescent="0.25">
      <c r="B109" s="3"/>
      <c r="C109" s="62"/>
      <c r="D109" s="62"/>
      <c r="E109" s="62"/>
      <c r="F109" s="62"/>
      <c r="G109" s="62"/>
      <c r="H109" s="64"/>
      <c r="I109" s="64"/>
      <c r="J109" s="64"/>
      <c r="K109" s="64"/>
      <c r="L109" s="64"/>
      <c r="M109" s="62"/>
      <c r="N109" s="62"/>
      <c r="O109" s="62"/>
      <c r="P109" s="62"/>
    </row>
    <row r="110" spans="2:16" x14ac:dyDescent="0.25">
      <c r="B110" s="3"/>
      <c r="C110" s="62"/>
      <c r="D110" s="62"/>
      <c r="E110" s="62"/>
      <c r="F110" s="62"/>
      <c r="G110" s="62"/>
      <c r="H110" s="64"/>
      <c r="I110" s="64"/>
      <c r="J110" s="64"/>
      <c r="K110" s="64"/>
      <c r="L110" s="64"/>
      <c r="M110" s="62"/>
      <c r="N110" s="62"/>
      <c r="O110" s="62"/>
      <c r="P110" s="62"/>
    </row>
    <row r="111" spans="2:16" x14ac:dyDescent="0.25">
      <c r="B111" s="3"/>
      <c r="C111" s="62"/>
      <c r="D111" s="62"/>
      <c r="E111" s="62"/>
      <c r="F111" s="62"/>
      <c r="G111" s="62"/>
      <c r="H111" s="64"/>
      <c r="I111" s="64"/>
      <c r="J111" s="64"/>
      <c r="K111" s="64"/>
      <c r="L111" s="64"/>
      <c r="M111" s="62"/>
      <c r="N111" s="62"/>
      <c r="O111" s="62"/>
      <c r="P111" s="62"/>
    </row>
    <row r="112" spans="2:16" x14ac:dyDescent="0.25">
      <c r="B112" s="3"/>
      <c r="C112" s="62"/>
      <c r="D112" s="62"/>
      <c r="E112" s="62"/>
      <c r="F112" s="62"/>
      <c r="G112" s="62"/>
      <c r="H112" s="64"/>
      <c r="I112" s="64"/>
      <c r="J112" s="64"/>
      <c r="K112" s="64"/>
      <c r="L112" s="64"/>
      <c r="M112" s="62"/>
      <c r="N112" s="62"/>
      <c r="O112" s="62"/>
      <c r="P112" s="62"/>
    </row>
    <row r="113" spans="2:16" x14ac:dyDescent="0.25">
      <c r="B113" s="3"/>
      <c r="C113" s="62"/>
      <c r="D113" s="62"/>
      <c r="E113" s="62"/>
      <c r="F113" s="62"/>
      <c r="G113" s="62"/>
      <c r="H113" s="64"/>
      <c r="I113" s="64"/>
      <c r="J113" s="64"/>
      <c r="K113" s="64"/>
      <c r="L113" s="64"/>
      <c r="M113" s="62"/>
      <c r="N113" s="62"/>
      <c r="O113" s="62"/>
      <c r="P113" s="62"/>
    </row>
    <row r="114" spans="2:16" x14ac:dyDescent="0.25">
      <c r="B114" s="3"/>
      <c r="C114" s="62"/>
      <c r="D114" s="62"/>
      <c r="E114" s="62"/>
      <c r="F114" s="62"/>
      <c r="G114" s="62"/>
      <c r="H114" s="64"/>
      <c r="I114" s="64"/>
      <c r="J114" s="64"/>
      <c r="K114" s="64"/>
      <c r="L114" s="64"/>
      <c r="M114" s="62"/>
      <c r="N114" s="62"/>
      <c r="O114" s="62"/>
      <c r="P114" s="62"/>
    </row>
    <row r="115" spans="2:16" x14ac:dyDescent="0.25">
      <c r="B115" s="3"/>
      <c r="C115" s="62"/>
      <c r="D115" s="62"/>
      <c r="E115" s="62"/>
      <c r="F115" s="62"/>
      <c r="G115" s="62"/>
      <c r="H115" s="64"/>
      <c r="I115" s="64"/>
      <c r="J115" s="64"/>
      <c r="K115" s="64"/>
      <c r="L115" s="64"/>
      <c r="M115" s="62"/>
      <c r="N115" s="62"/>
      <c r="O115" s="62"/>
      <c r="P115" s="62"/>
    </row>
    <row r="116" spans="2:16" x14ac:dyDescent="0.25">
      <c r="B116" s="3"/>
      <c r="C116" s="62"/>
      <c r="D116" s="62"/>
      <c r="E116" s="62"/>
      <c r="F116" s="62"/>
      <c r="G116" s="62"/>
      <c r="H116" s="64"/>
      <c r="I116" s="64"/>
      <c r="J116" s="64"/>
      <c r="K116" s="64"/>
      <c r="L116" s="64"/>
      <c r="M116" s="62"/>
      <c r="N116" s="62"/>
      <c r="O116" s="62"/>
      <c r="P116" s="62"/>
    </row>
    <row r="117" spans="2:16" x14ac:dyDescent="0.25">
      <c r="B117" s="3"/>
      <c r="C117" s="62"/>
      <c r="D117" s="62"/>
      <c r="E117" s="62"/>
      <c r="F117" s="62"/>
      <c r="G117" s="62"/>
      <c r="H117" s="64"/>
      <c r="I117" s="64"/>
      <c r="J117" s="64"/>
      <c r="K117" s="64"/>
      <c r="L117" s="64"/>
      <c r="M117" s="62"/>
      <c r="N117" s="62"/>
      <c r="O117" s="62"/>
      <c r="P117" s="62"/>
    </row>
    <row r="118" spans="2:16" x14ac:dyDescent="0.25">
      <c r="B118" s="3"/>
      <c r="C118" s="62"/>
      <c r="D118" s="62"/>
      <c r="E118" s="62"/>
      <c r="F118" s="62"/>
      <c r="G118" s="62"/>
      <c r="H118" s="64"/>
      <c r="I118" s="64"/>
      <c r="J118" s="64"/>
      <c r="K118" s="64"/>
      <c r="L118" s="64"/>
      <c r="M118" s="62"/>
      <c r="N118" s="62"/>
      <c r="O118" s="62"/>
      <c r="P118" s="62"/>
    </row>
    <row r="119" spans="2:16" x14ac:dyDescent="0.25">
      <c r="B119" s="3"/>
      <c r="C119" s="62"/>
      <c r="D119" s="62"/>
      <c r="E119" s="62"/>
      <c r="F119" s="62"/>
      <c r="G119" s="62"/>
      <c r="H119" s="64"/>
      <c r="I119" s="64"/>
      <c r="J119" s="64"/>
      <c r="K119" s="64"/>
      <c r="L119" s="64"/>
      <c r="M119" s="62"/>
      <c r="N119" s="62"/>
      <c r="O119" s="62"/>
      <c r="P119" s="62"/>
    </row>
    <row r="120" spans="2:16" x14ac:dyDescent="0.25">
      <c r="B120" s="3"/>
      <c r="C120" s="62"/>
      <c r="D120" s="62"/>
      <c r="E120" s="62"/>
      <c r="F120" s="62"/>
      <c r="G120" s="62"/>
      <c r="H120" s="64"/>
      <c r="I120" s="64"/>
      <c r="J120" s="64"/>
      <c r="K120" s="64"/>
      <c r="L120" s="64"/>
      <c r="M120" s="62"/>
      <c r="N120" s="62"/>
      <c r="O120" s="62"/>
      <c r="P120" s="62"/>
    </row>
    <row r="121" spans="2:16" x14ac:dyDescent="0.25">
      <c r="B121" s="3"/>
      <c r="C121" s="62"/>
      <c r="D121" s="62"/>
      <c r="E121" s="62"/>
      <c r="F121" s="62"/>
      <c r="G121" s="62"/>
      <c r="H121" s="64"/>
      <c r="I121" s="64"/>
      <c r="J121" s="64"/>
      <c r="K121" s="64"/>
      <c r="L121" s="64"/>
      <c r="M121" s="62"/>
      <c r="N121" s="62"/>
      <c r="O121" s="62"/>
      <c r="P121" s="62"/>
    </row>
    <row r="122" spans="2:16" x14ac:dyDescent="0.25">
      <c r="B122" s="3"/>
      <c r="C122" s="62"/>
      <c r="D122" s="62"/>
      <c r="E122" s="62"/>
      <c r="F122" s="62"/>
      <c r="G122" s="62"/>
      <c r="H122" s="64"/>
      <c r="I122" s="64"/>
      <c r="J122" s="64"/>
      <c r="K122" s="64"/>
      <c r="L122" s="64"/>
      <c r="M122" s="62"/>
      <c r="N122" s="62"/>
      <c r="O122" s="62"/>
      <c r="P122" s="62"/>
    </row>
    <row r="123" spans="2:16" x14ac:dyDescent="0.25">
      <c r="B123" s="3"/>
      <c r="C123" s="62"/>
      <c r="D123" s="62"/>
      <c r="E123" s="62"/>
      <c r="F123" s="62"/>
      <c r="G123" s="62"/>
      <c r="H123" s="64"/>
      <c r="I123" s="64"/>
      <c r="J123" s="64"/>
      <c r="K123" s="64"/>
      <c r="L123" s="64"/>
      <c r="M123" s="62"/>
      <c r="N123" s="62"/>
      <c r="O123" s="62"/>
      <c r="P123" s="62"/>
    </row>
    <row r="124" spans="2:16" x14ac:dyDescent="0.25">
      <c r="B124" s="3"/>
      <c r="C124" s="62"/>
      <c r="D124" s="62"/>
      <c r="E124" s="62"/>
      <c r="F124" s="62"/>
      <c r="G124" s="62"/>
      <c r="H124" s="64"/>
      <c r="I124" s="64"/>
      <c r="J124" s="64"/>
      <c r="K124" s="64"/>
      <c r="L124" s="64"/>
      <c r="M124" s="62"/>
      <c r="N124" s="62"/>
      <c r="O124" s="62"/>
      <c r="P124" s="62"/>
    </row>
    <row r="125" spans="2:16" x14ac:dyDescent="0.25">
      <c r="B125" s="3"/>
      <c r="C125" s="62"/>
      <c r="D125" s="62"/>
      <c r="E125" s="62"/>
      <c r="F125" s="62"/>
      <c r="G125" s="62"/>
      <c r="H125" s="64"/>
      <c r="I125" s="64"/>
      <c r="J125" s="64"/>
      <c r="K125" s="64"/>
      <c r="L125" s="64"/>
      <c r="M125" s="62"/>
      <c r="N125" s="62"/>
      <c r="O125" s="62"/>
      <c r="P125" s="62"/>
    </row>
    <row r="126" spans="2:16" x14ac:dyDescent="0.25">
      <c r="B126" s="3"/>
      <c r="C126" s="62"/>
      <c r="D126" s="62"/>
      <c r="E126" s="62"/>
      <c r="F126" s="62"/>
      <c r="G126" s="62"/>
      <c r="H126" s="64"/>
      <c r="I126" s="64"/>
      <c r="J126" s="64"/>
      <c r="K126" s="64"/>
      <c r="L126" s="64"/>
      <c r="M126" s="62"/>
      <c r="N126" s="62"/>
      <c r="O126" s="62"/>
      <c r="P126" s="62"/>
    </row>
    <row r="127" spans="2:16" x14ac:dyDescent="0.25">
      <c r="B127" s="3"/>
      <c r="C127" s="62"/>
      <c r="D127" s="62"/>
      <c r="E127" s="62"/>
      <c r="F127" s="62"/>
      <c r="G127" s="62"/>
      <c r="H127" s="64"/>
      <c r="I127" s="64"/>
      <c r="J127" s="64"/>
      <c r="K127" s="64"/>
      <c r="L127" s="64"/>
      <c r="M127" s="62"/>
      <c r="N127" s="62"/>
      <c r="O127" s="62"/>
      <c r="P127" s="62"/>
    </row>
    <row r="128" spans="2:16" x14ac:dyDescent="0.25">
      <c r="B128" s="3"/>
      <c r="C128" s="62"/>
      <c r="D128" s="62"/>
      <c r="E128" s="62"/>
      <c r="F128" s="62"/>
      <c r="G128" s="62"/>
      <c r="H128" s="64"/>
      <c r="I128" s="64"/>
      <c r="J128" s="64"/>
      <c r="K128" s="64"/>
      <c r="L128" s="64"/>
      <c r="M128" s="62"/>
      <c r="N128" s="62"/>
      <c r="O128" s="62"/>
      <c r="P128" s="62"/>
    </row>
    <row r="129" spans="2:16" x14ac:dyDescent="0.25">
      <c r="B129" s="3"/>
      <c r="C129" s="62"/>
      <c r="D129" s="62"/>
      <c r="E129" s="62"/>
      <c r="F129" s="62"/>
      <c r="G129" s="62"/>
      <c r="H129" s="64"/>
      <c r="I129" s="64"/>
      <c r="J129" s="64"/>
      <c r="K129" s="64"/>
      <c r="L129" s="64"/>
      <c r="M129" s="62"/>
      <c r="N129" s="62"/>
      <c r="O129" s="62"/>
      <c r="P129" s="62"/>
    </row>
    <row r="130" spans="2:16" x14ac:dyDescent="0.25">
      <c r="B130" s="3"/>
      <c r="C130" s="62"/>
      <c r="D130" s="62"/>
      <c r="E130" s="62"/>
      <c r="F130" s="62"/>
      <c r="G130" s="62"/>
      <c r="H130" s="64"/>
      <c r="I130" s="64"/>
      <c r="J130" s="64"/>
      <c r="K130" s="64"/>
      <c r="L130" s="64"/>
      <c r="M130" s="62"/>
      <c r="N130" s="62"/>
      <c r="O130" s="62"/>
      <c r="P130" s="62"/>
    </row>
    <row r="131" spans="2:16" x14ac:dyDescent="0.25">
      <c r="B131" s="3"/>
      <c r="C131" s="62"/>
      <c r="D131" s="62"/>
      <c r="E131" s="62"/>
      <c r="F131" s="62"/>
      <c r="G131" s="62"/>
      <c r="H131" s="64"/>
      <c r="I131" s="64"/>
      <c r="J131" s="64"/>
      <c r="K131" s="64"/>
      <c r="L131" s="64"/>
      <c r="M131" s="62"/>
      <c r="N131" s="62"/>
      <c r="O131" s="62"/>
      <c r="P131" s="62"/>
    </row>
    <row r="132" spans="2:16" x14ac:dyDescent="0.25">
      <c r="B132" s="3"/>
      <c r="C132" s="62"/>
      <c r="D132" s="62"/>
      <c r="E132" s="62"/>
      <c r="F132" s="62"/>
      <c r="G132" s="62"/>
      <c r="H132" s="64"/>
      <c r="I132" s="64"/>
      <c r="J132" s="64"/>
      <c r="K132" s="64"/>
      <c r="L132" s="64"/>
      <c r="M132" s="62"/>
      <c r="N132" s="62"/>
      <c r="O132" s="62"/>
      <c r="P132" s="62"/>
    </row>
    <row r="133" spans="2:16" x14ac:dyDescent="0.25">
      <c r="B133" s="3"/>
      <c r="C133" s="62"/>
      <c r="D133" s="62"/>
      <c r="E133" s="62"/>
      <c r="F133" s="62"/>
      <c r="G133" s="62"/>
      <c r="H133" s="64"/>
      <c r="I133" s="64"/>
      <c r="J133" s="64"/>
      <c r="K133" s="64"/>
      <c r="L133" s="64"/>
      <c r="M133" s="62"/>
      <c r="N133" s="62"/>
      <c r="O133" s="62"/>
      <c r="P133" s="62"/>
    </row>
    <row r="134" spans="2:16" x14ac:dyDescent="0.25">
      <c r="B134" s="3"/>
      <c r="C134" s="62"/>
      <c r="D134" s="62"/>
      <c r="E134" s="62"/>
      <c r="F134" s="62"/>
      <c r="G134" s="62"/>
      <c r="H134" s="64"/>
      <c r="I134" s="64"/>
      <c r="J134" s="64"/>
      <c r="K134" s="64"/>
      <c r="L134" s="64"/>
      <c r="M134" s="62"/>
      <c r="N134" s="62"/>
      <c r="O134" s="62"/>
      <c r="P134" s="62"/>
    </row>
    <row r="135" spans="2:16" x14ac:dyDescent="0.25">
      <c r="B135" s="3"/>
      <c r="C135" s="62"/>
      <c r="D135" s="62"/>
      <c r="E135" s="62"/>
      <c r="F135" s="62"/>
      <c r="G135" s="62"/>
      <c r="H135" s="64"/>
      <c r="I135" s="64"/>
      <c r="J135" s="64"/>
      <c r="K135" s="64"/>
      <c r="L135" s="64"/>
      <c r="M135" s="62"/>
      <c r="N135" s="62"/>
      <c r="O135" s="62"/>
      <c r="P135" s="62"/>
    </row>
    <row r="136" spans="2:16" x14ac:dyDescent="0.25">
      <c r="B136" s="3"/>
      <c r="C136" s="62"/>
      <c r="D136" s="62"/>
      <c r="E136" s="62"/>
      <c r="F136" s="62"/>
      <c r="G136" s="62"/>
      <c r="H136" s="64"/>
      <c r="I136" s="64"/>
      <c r="J136" s="64"/>
      <c r="K136" s="64"/>
      <c r="L136" s="64"/>
      <c r="M136" s="62"/>
      <c r="N136" s="62"/>
      <c r="O136" s="62"/>
      <c r="P136" s="62"/>
    </row>
    <row r="137" spans="2:16" x14ac:dyDescent="0.25">
      <c r="B137" s="3"/>
      <c r="C137" s="62"/>
      <c r="D137" s="62"/>
      <c r="E137" s="62"/>
      <c r="F137" s="62"/>
      <c r="G137" s="62"/>
      <c r="H137" s="64"/>
      <c r="I137" s="64"/>
      <c r="J137" s="64"/>
      <c r="K137" s="64"/>
      <c r="L137" s="64"/>
      <c r="M137" s="62"/>
      <c r="N137" s="62"/>
      <c r="O137" s="62"/>
      <c r="P137" s="62"/>
    </row>
    <row r="138" spans="2:16" x14ac:dyDescent="0.25">
      <c r="B138" s="3"/>
      <c r="C138" s="62"/>
      <c r="D138" s="62"/>
      <c r="E138" s="62"/>
      <c r="F138" s="62"/>
      <c r="G138" s="62"/>
      <c r="H138" s="64"/>
      <c r="I138" s="64"/>
      <c r="J138" s="64"/>
      <c r="K138" s="64"/>
      <c r="L138" s="64"/>
      <c r="M138" s="62"/>
      <c r="N138" s="62"/>
      <c r="O138" s="62"/>
      <c r="P138" s="62"/>
    </row>
    <row r="139" spans="2:16" x14ac:dyDescent="0.25">
      <c r="B139" s="3"/>
      <c r="C139" s="62"/>
      <c r="D139" s="62"/>
      <c r="E139" s="62"/>
      <c r="F139" s="62"/>
      <c r="G139" s="62"/>
      <c r="H139" s="64"/>
      <c r="I139" s="64"/>
      <c r="J139" s="64"/>
      <c r="K139" s="64"/>
      <c r="L139" s="64"/>
      <c r="M139" s="62"/>
      <c r="N139" s="62"/>
      <c r="O139" s="62"/>
      <c r="P139" s="62"/>
    </row>
    <row r="140" spans="2:16" x14ac:dyDescent="0.25">
      <c r="B140" s="3"/>
      <c r="C140" s="62"/>
      <c r="D140" s="62"/>
      <c r="E140" s="62"/>
      <c r="F140" s="62"/>
      <c r="G140" s="62"/>
      <c r="H140" s="64"/>
      <c r="I140" s="64"/>
      <c r="J140" s="64"/>
      <c r="K140" s="64"/>
      <c r="L140" s="64"/>
      <c r="M140" s="62"/>
      <c r="N140" s="62"/>
      <c r="O140" s="62"/>
      <c r="P140" s="62"/>
    </row>
    <row r="141" spans="2:16" x14ac:dyDescent="0.25">
      <c r="B141" s="3"/>
      <c r="C141" s="62"/>
      <c r="D141" s="62"/>
      <c r="E141" s="62"/>
      <c r="F141" s="62"/>
      <c r="G141" s="62"/>
      <c r="H141" s="64"/>
      <c r="I141" s="64"/>
      <c r="J141" s="64"/>
      <c r="K141" s="64"/>
      <c r="L141" s="64"/>
      <c r="M141" s="62"/>
      <c r="N141" s="62"/>
      <c r="O141" s="62"/>
      <c r="P141" s="62"/>
    </row>
    <row r="142" spans="2:16" x14ac:dyDescent="0.25">
      <c r="B142" s="3"/>
      <c r="C142" s="62"/>
      <c r="D142" s="62"/>
      <c r="E142" s="62"/>
      <c r="F142" s="62"/>
      <c r="G142" s="62"/>
      <c r="H142" s="64"/>
      <c r="I142" s="64"/>
      <c r="J142" s="64"/>
      <c r="K142" s="64"/>
      <c r="L142" s="64"/>
      <c r="M142" s="62"/>
      <c r="N142" s="62"/>
      <c r="O142" s="62"/>
      <c r="P142" s="62"/>
    </row>
    <row r="143" spans="2:16" x14ac:dyDescent="0.25">
      <c r="B143" s="3"/>
      <c r="C143" s="62"/>
      <c r="D143" s="62"/>
      <c r="E143" s="62"/>
      <c r="F143" s="62"/>
      <c r="G143" s="62"/>
      <c r="H143" s="64"/>
      <c r="I143" s="64"/>
      <c r="J143" s="64"/>
      <c r="K143" s="64"/>
      <c r="L143" s="64"/>
      <c r="M143" s="62"/>
      <c r="N143" s="62"/>
      <c r="O143" s="62"/>
      <c r="P143" s="62"/>
    </row>
    <row r="144" spans="2:16" x14ac:dyDescent="0.25">
      <c r="B144" s="3"/>
      <c r="C144" s="62"/>
      <c r="D144" s="62"/>
      <c r="E144" s="62"/>
      <c r="F144" s="62"/>
      <c r="G144" s="62"/>
      <c r="H144" s="64"/>
      <c r="I144" s="64"/>
      <c r="J144" s="64"/>
      <c r="K144" s="64"/>
      <c r="L144" s="64"/>
      <c r="M144" s="62"/>
      <c r="N144" s="62"/>
      <c r="O144" s="62"/>
      <c r="P144" s="62"/>
    </row>
    <row r="145" spans="2:16" x14ac:dyDescent="0.25">
      <c r="B145" s="3"/>
      <c r="C145" s="62"/>
      <c r="D145" s="62"/>
      <c r="E145" s="62"/>
      <c r="F145" s="62"/>
      <c r="G145" s="62"/>
      <c r="H145" s="64"/>
      <c r="I145" s="64"/>
      <c r="J145" s="64"/>
      <c r="K145" s="64"/>
      <c r="L145" s="64"/>
      <c r="M145" s="62"/>
      <c r="N145" s="62"/>
      <c r="O145" s="62"/>
      <c r="P145" s="62"/>
    </row>
    <row r="146" spans="2:16" x14ac:dyDescent="0.25">
      <c r="B146" s="3"/>
      <c r="C146" s="62"/>
      <c r="D146" s="62"/>
      <c r="E146" s="62"/>
      <c r="F146" s="62"/>
      <c r="G146" s="62"/>
      <c r="H146" s="64"/>
      <c r="I146" s="64"/>
      <c r="J146" s="64"/>
      <c r="K146" s="64"/>
      <c r="L146" s="64"/>
      <c r="M146" s="62"/>
      <c r="N146" s="62"/>
      <c r="O146" s="62"/>
      <c r="P146" s="62"/>
    </row>
    <row r="147" spans="2:16" x14ac:dyDescent="0.25">
      <c r="B147" s="3"/>
      <c r="C147" s="62"/>
      <c r="D147" s="62"/>
      <c r="E147" s="62"/>
      <c r="F147" s="62"/>
      <c r="G147" s="62"/>
      <c r="H147" s="64"/>
      <c r="I147" s="64"/>
      <c r="J147" s="64"/>
      <c r="K147" s="64"/>
      <c r="L147" s="64"/>
      <c r="M147" s="62"/>
      <c r="N147" s="62"/>
      <c r="O147" s="62"/>
      <c r="P147" s="62"/>
    </row>
    <row r="148" spans="2:16" x14ac:dyDescent="0.25">
      <c r="B148" s="3"/>
      <c r="C148" s="62"/>
      <c r="D148" s="62"/>
      <c r="E148" s="62"/>
      <c r="F148" s="62"/>
      <c r="G148" s="62"/>
      <c r="H148" s="64"/>
      <c r="I148" s="64"/>
      <c r="J148" s="64"/>
      <c r="K148" s="64"/>
      <c r="L148" s="64"/>
      <c r="M148" s="62"/>
      <c r="N148" s="62"/>
      <c r="O148" s="62"/>
      <c r="P148" s="62"/>
    </row>
    <row r="149" spans="2:16" x14ac:dyDescent="0.25">
      <c r="B149" s="3"/>
      <c r="C149" s="62"/>
      <c r="D149" s="62"/>
      <c r="E149" s="62"/>
      <c r="F149" s="62"/>
      <c r="G149" s="62"/>
      <c r="H149" s="64"/>
      <c r="I149" s="64"/>
      <c r="J149" s="64"/>
      <c r="K149" s="64"/>
      <c r="L149" s="64"/>
      <c r="M149" s="62"/>
      <c r="N149" s="62"/>
      <c r="O149" s="62"/>
      <c r="P149" s="62"/>
    </row>
    <row r="150" spans="2:16" x14ac:dyDescent="0.25">
      <c r="B150" s="3"/>
      <c r="C150" s="62"/>
      <c r="D150" s="62"/>
      <c r="E150" s="62"/>
      <c r="F150" s="62"/>
      <c r="G150" s="62"/>
      <c r="H150" s="64"/>
      <c r="I150" s="64"/>
      <c r="J150" s="64"/>
      <c r="K150" s="64"/>
      <c r="L150" s="64"/>
      <c r="M150" s="62"/>
      <c r="N150" s="62"/>
      <c r="O150" s="62"/>
      <c r="P150" s="62"/>
    </row>
    <row r="151" spans="2:16" x14ac:dyDescent="0.25">
      <c r="B151" s="3"/>
      <c r="C151" s="62"/>
      <c r="D151" s="62"/>
      <c r="E151" s="62"/>
      <c r="F151" s="62"/>
      <c r="G151" s="62"/>
      <c r="H151" s="64"/>
      <c r="I151" s="64"/>
      <c r="J151" s="64"/>
      <c r="K151" s="64"/>
      <c r="L151" s="64"/>
      <c r="M151" s="62"/>
      <c r="N151" s="62"/>
      <c r="O151" s="62"/>
      <c r="P151" s="62"/>
    </row>
    <row r="152" spans="2:16" x14ac:dyDescent="0.25">
      <c r="B152" s="3"/>
      <c r="C152" s="62"/>
      <c r="D152" s="62"/>
      <c r="E152" s="62"/>
      <c r="F152" s="62"/>
      <c r="G152" s="62"/>
      <c r="H152" s="64"/>
      <c r="I152" s="64"/>
      <c r="J152" s="64"/>
      <c r="K152" s="64"/>
      <c r="L152" s="64"/>
      <c r="M152" s="62"/>
      <c r="N152" s="62"/>
      <c r="O152" s="62"/>
      <c r="P152" s="62"/>
    </row>
    <row r="153" spans="2:16" x14ac:dyDescent="0.25">
      <c r="B153" s="3"/>
      <c r="C153" s="62"/>
      <c r="D153" s="62"/>
      <c r="E153" s="62"/>
      <c r="F153" s="62"/>
      <c r="G153" s="62"/>
      <c r="H153" s="64"/>
      <c r="I153" s="64"/>
      <c r="J153" s="64"/>
      <c r="K153" s="64"/>
      <c r="L153" s="64"/>
      <c r="M153" s="62"/>
      <c r="N153" s="62"/>
      <c r="O153" s="62"/>
      <c r="P153" s="62"/>
    </row>
    <row r="154" spans="2:16" x14ac:dyDescent="0.25">
      <c r="B154" s="3"/>
      <c r="C154" s="62"/>
      <c r="D154" s="62"/>
      <c r="E154" s="62"/>
      <c r="F154" s="62"/>
      <c r="G154" s="62"/>
      <c r="H154" s="64"/>
      <c r="I154" s="64"/>
      <c r="J154" s="64"/>
      <c r="K154" s="64"/>
      <c r="L154" s="64"/>
      <c r="M154" s="62"/>
      <c r="N154" s="62"/>
      <c r="O154" s="62"/>
      <c r="P154" s="62"/>
    </row>
    <row r="155" spans="2:16" x14ac:dyDescent="0.25">
      <c r="B155" s="3"/>
      <c r="C155" s="62"/>
      <c r="D155" s="62"/>
      <c r="E155" s="62"/>
      <c r="F155" s="62"/>
      <c r="G155" s="62"/>
      <c r="H155" s="64"/>
      <c r="I155" s="64"/>
      <c r="J155" s="64"/>
      <c r="K155" s="64"/>
      <c r="L155" s="64"/>
      <c r="M155" s="62"/>
      <c r="N155" s="62"/>
      <c r="O155" s="62"/>
      <c r="P155" s="62"/>
    </row>
    <row r="156" spans="2:16" x14ac:dyDescent="0.25">
      <c r="B156" s="3"/>
      <c r="C156" s="62"/>
      <c r="D156" s="62"/>
      <c r="E156" s="62"/>
      <c r="F156" s="62"/>
      <c r="G156" s="62"/>
      <c r="H156" s="64"/>
      <c r="I156" s="64"/>
      <c r="J156" s="64"/>
      <c r="K156" s="64"/>
      <c r="L156" s="64"/>
      <c r="M156" s="62"/>
      <c r="N156" s="62"/>
      <c r="O156" s="62"/>
      <c r="P156" s="62"/>
    </row>
    <row r="157" spans="2:16" x14ac:dyDescent="0.25">
      <c r="B157" s="3"/>
      <c r="C157" s="62"/>
      <c r="D157" s="62"/>
      <c r="E157" s="62"/>
      <c r="F157" s="62"/>
      <c r="G157" s="62"/>
      <c r="H157" s="64"/>
      <c r="I157" s="64"/>
      <c r="J157" s="64"/>
      <c r="K157" s="64"/>
      <c r="L157" s="64"/>
      <c r="M157" s="62"/>
      <c r="N157" s="62"/>
      <c r="O157" s="62"/>
      <c r="P157" s="62"/>
    </row>
    <row r="158" spans="2:16" x14ac:dyDescent="0.25">
      <c r="B158" s="3"/>
      <c r="C158" s="62"/>
      <c r="D158" s="62"/>
      <c r="E158" s="62"/>
      <c r="F158" s="62"/>
      <c r="G158" s="62"/>
      <c r="H158" s="64"/>
      <c r="I158" s="64"/>
      <c r="J158" s="64"/>
      <c r="K158" s="64"/>
      <c r="L158" s="64"/>
      <c r="M158" s="62"/>
      <c r="N158" s="62"/>
      <c r="O158" s="62"/>
      <c r="P158" s="62"/>
    </row>
    <row r="159" spans="2:16" x14ac:dyDescent="0.25">
      <c r="B159" s="3"/>
      <c r="C159" s="62"/>
      <c r="D159" s="62"/>
      <c r="E159" s="62"/>
      <c r="F159" s="62"/>
      <c r="G159" s="62"/>
      <c r="H159" s="64"/>
      <c r="I159" s="64"/>
      <c r="J159" s="64"/>
      <c r="K159" s="64"/>
      <c r="L159" s="64"/>
      <c r="M159" s="62"/>
      <c r="N159" s="62"/>
      <c r="O159" s="62"/>
      <c r="P159" s="62"/>
    </row>
    <row r="160" spans="2:16" x14ac:dyDescent="0.25">
      <c r="B160" s="3"/>
      <c r="C160" s="62"/>
      <c r="D160" s="62"/>
      <c r="E160" s="62"/>
      <c r="F160" s="62"/>
      <c r="G160" s="62"/>
      <c r="H160" s="64"/>
      <c r="I160" s="64"/>
      <c r="J160" s="64"/>
      <c r="K160" s="64"/>
      <c r="L160" s="64"/>
      <c r="M160" s="62"/>
      <c r="N160" s="62"/>
      <c r="O160" s="62"/>
      <c r="P160" s="62"/>
    </row>
    <row r="161" spans="2:16" x14ac:dyDescent="0.25">
      <c r="B161" s="3"/>
      <c r="C161" s="62"/>
      <c r="D161" s="62"/>
      <c r="E161" s="62"/>
      <c r="F161" s="62"/>
      <c r="G161" s="62"/>
      <c r="H161" s="64"/>
      <c r="I161" s="64"/>
      <c r="J161" s="64"/>
      <c r="K161" s="64"/>
      <c r="L161" s="64"/>
      <c r="M161" s="62"/>
      <c r="N161" s="62"/>
      <c r="O161" s="62"/>
      <c r="P161" s="62"/>
    </row>
    <row r="162" spans="2:16" x14ac:dyDescent="0.25">
      <c r="B162" s="3"/>
      <c r="C162" s="62"/>
      <c r="D162" s="62"/>
      <c r="E162" s="62"/>
      <c r="F162" s="62"/>
      <c r="G162" s="62"/>
      <c r="H162" s="64"/>
      <c r="I162" s="64"/>
      <c r="J162" s="64"/>
      <c r="K162" s="64"/>
      <c r="L162" s="64"/>
      <c r="M162" s="62"/>
      <c r="N162" s="62"/>
      <c r="O162" s="62"/>
      <c r="P162" s="62"/>
    </row>
    <row r="163" spans="2:16" x14ac:dyDescent="0.25">
      <c r="B163" s="3"/>
      <c r="C163" s="62"/>
      <c r="D163" s="62"/>
      <c r="E163" s="62"/>
      <c r="F163" s="62"/>
      <c r="G163" s="62"/>
      <c r="H163" s="64"/>
      <c r="I163" s="64"/>
      <c r="J163" s="64"/>
      <c r="K163" s="64"/>
      <c r="L163" s="64"/>
      <c r="M163" s="62"/>
      <c r="N163" s="62"/>
      <c r="O163" s="62"/>
      <c r="P163" s="62"/>
    </row>
    <row r="164" spans="2:16" x14ac:dyDescent="0.25">
      <c r="B164" s="3"/>
      <c r="C164" s="62"/>
      <c r="D164" s="62"/>
      <c r="E164" s="62"/>
      <c r="F164" s="62"/>
      <c r="G164" s="62"/>
      <c r="H164" s="64"/>
      <c r="I164" s="64"/>
      <c r="J164" s="64"/>
      <c r="K164" s="64"/>
      <c r="L164" s="64"/>
      <c r="M164" s="62"/>
      <c r="N164" s="62"/>
      <c r="O164" s="62"/>
      <c r="P164" s="62"/>
    </row>
    <row r="165" spans="2:16" x14ac:dyDescent="0.25">
      <c r="B165" s="3"/>
      <c r="C165" s="62"/>
      <c r="D165" s="62"/>
      <c r="E165" s="62"/>
      <c r="F165" s="62"/>
      <c r="G165" s="62"/>
      <c r="H165" s="64"/>
      <c r="I165" s="64"/>
      <c r="J165" s="64"/>
      <c r="K165" s="64"/>
      <c r="L165" s="64"/>
      <c r="M165" s="62"/>
      <c r="N165" s="62"/>
      <c r="O165" s="62"/>
      <c r="P165" s="62"/>
    </row>
    <row r="166" spans="2:16" x14ac:dyDescent="0.25">
      <c r="B166" s="3"/>
      <c r="C166" s="62"/>
      <c r="D166" s="62"/>
      <c r="E166" s="62"/>
      <c r="F166" s="62"/>
      <c r="G166" s="62"/>
      <c r="H166" s="64"/>
      <c r="I166" s="64"/>
      <c r="J166" s="64"/>
      <c r="K166" s="64"/>
      <c r="L166" s="64"/>
      <c r="M166" s="62"/>
      <c r="N166" s="62"/>
      <c r="O166" s="62"/>
      <c r="P166" s="62"/>
    </row>
  </sheetData>
  <mergeCells count="7">
    <mergeCell ref="C3:G3"/>
    <mergeCell ref="AG3:AK3"/>
    <mergeCell ref="H3:L3"/>
    <mergeCell ref="M3:Q3"/>
    <mergeCell ref="R3:V3"/>
    <mergeCell ref="W3:AA3"/>
    <mergeCell ref="AB3:AF3"/>
  </mergeCells>
  <conditionalFormatting sqref="C5:AK13">
    <cfRule type="containsBlanks" dxfId="0" priority="2">
      <formula>LEN(TRIM(C5))=0</formula>
    </cfRule>
  </conditionalFormatting>
  <pageMargins left="0.45" right="0.2" top="0.5" bottom="0.25"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97675-B583-4B72-AC6F-68EACEA9454C}">
  <sheetPr>
    <tabColor theme="2" tint="-0.249977111117893"/>
  </sheetPr>
  <dimension ref="A1:X78"/>
  <sheetViews>
    <sheetView topLeftCell="A28" workbookViewId="0">
      <selection activeCell="D66" sqref="D66"/>
    </sheetView>
  </sheetViews>
  <sheetFormatPr defaultColWidth="9.21875" defaultRowHeight="13.8" x14ac:dyDescent="0.25"/>
  <cols>
    <col min="1" max="1" width="48.5546875" style="2" bestFit="1" customWidth="1"/>
    <col min="2" max="2" width="8.5546875" style="2" customWidth="1"/>
    <col min="3" max="3" width="8.21875" style="2" customWidth="1"/>
    <col min="4" max="4" width="9.5546875" style="2" customWidth="1"/>
    <col min="5" max="5" width="39" style="2" customWidth="1"/>
    <col min="6" max="6" width="42.21875" style="2" customWidth="1"/>
    <col min="7" max="7" width="9.77734375" style="2" customWidth="1"/>
    <col min="8" max="8" width="24.21875" style="2" customWidth="1"/>
    <col min="9" max="9" width="23" style="2" customWidth="1"/>
    <col min="10" max="10" width="14.44140625" style="2" customWidth="1"/>
    <col min="11" max="11" width="13.21875" style="2" customWidth="1"/>
    <col min="12" max="12" width="42.5546875" style="2" customWidth="1"/>
    <col min="13" max="13" width="36.21875" style="2" customWidth="1"/>
    <col min="14" max="14" width="39.77734375" style="2" customWidth="1"/>
    <col min="15" max="15" width="12.5546875" style="2" customWidth="1"/>
    <col min="16" max="16" width="37.44140625" style="2" customWidth="1"/>
    <col min="17" max="17" width="19.44140625" style="2" hidden="1" customWidth="1"/>
    <col min="18" max="18" width="13.21875" style="2" hidden="1" customWidth="1"/>
    <col min="19" max="19" width="14.21875" style="2" hidden="1" customWidth="1"/>
    <col min="20" max="20" width="10.21875" style="2" customWidth="1"/>
    <col min="21" max="21" width="47.21875" style="2" bestFit="1" customWidth="1"/>
    <col min="22" max="23" width="24.21875" style="2" customWidth="1"/>
    <col min="24" max="24" width="40" style="2" bestFit="1" customWidth="1"/>
    <col min="25" max="16384" width="9.21875" style="2"/>
  </cols>
  <sheetData>
    <row r="1" spans="1:24" ht="14.4" thickBot="1" x14ac:dyDescent="0.3">
      <c r="A1" s="188" t="s">
        <v>2626</v>
      </c>
      <c r="B1" s="189" t="s">
        <v>109</v>
      </c>
      <c r="C1" s="189" t="s">
        <v>1509</v>
      </c>
      <c r="D1" s="189" t="s">
        <v>1510</v>
      </c>
      <c r="E1" s="189" t="s">
        <v>2627</v>
      </c>
      <c r="F1" s="189" t="s">
        <v>2628</v>
      </c>
      <c r="G1" s="189" t="s">
        <v>130</v>
      </c>
      <c r="H1" s="189" t="s">
        <v>9</v>
      </c>
      <c r="I1" s="189" t="s">
        <v>1511</v>
      </c>
      <c r="J1" s="189" t="s">
        <v>87</v>
      </c>
      <c r="K1" s="189" t="s">
        <v>88</v>
      </c>
      <c r="L1" s="190" t="s">
        <v>2629</v>
      </c>
      <c r="M1" s="190" t="s">
        <v>1512</v>
      </c>
      <c r="N1" s="190" t="s">
        <v>2630</v>
      </c>
      <c r="O1" s="190" t="s">
        <v>89</v>
      </c>
      <c r="P1" s="190" t="s">
        <v>108</v>
      </c>
      <c r="Q1" s="191" t="s">
        <v>1513</v>
      </c>
      <c r="R1" s="192" t="s">
        <v>1514</v>
      </c>
      <c r="S1" s="192" t="s">
        <v>1515</v>
      </c>
      <c r="T1" s="190" t="s">
        <v>90</v>
      </c>
      <c r="U1" s="189" t="s">
        <v>1516</v>
      </c>
      <c r="V1" s="189" t="s">
        <v>1517</v>
      </c>
      <c r="W1" s="189" t="s">
        <v>1518</v>
      </c>
      <c r="X1" s="193" t="s">
        <v>1519</v>
      </c>
    </row>
    <row r="2" spans="1:24" ht="14.4" thickTop="1" x14ac:dyDescent="0.25">
      <c r="A2" s="194" t="s">
        <v>713</v>
      </c>
      <c r="B2" s="195">
        <v>1</v>
      </c>
      <c r="C2" s="195">
        <v>2006</v>
      </c>
      <c r="D2" s="195">
        <v>1</v>
      </c>
      <c r="E2" s="195" t="s">
        <v>1520</v>
      </c>
      <c r="F2" s="195" t="s">
        <v>1521</v>
      </c>
      <c r="G2" s="195" t="s">
        <v>307</v>
      </c>
      <c r="H2" s="195" t="s">
        <v>160</v>
      </c>
      <c r="I2" s="195" t="s">
        <v>1522</v>
      </c>
      <c r="J2" s="195" t="s">
        <v>1523</v>
      </c>
      <c r="K2" s="195"/>
      <c r="L2" s="196" t="s">
        <v>1524</v>
      </c>
      <c r="M2" s="196" t="s">
        <v>1525</v>
      </c>
      <c r="N2" s="196" t="s">
        <v>1526</v>
      </c>
      <c r="O2" s="196" t="s">
        <v>1527</v>
      </c>
      <c r="P2" s="196" t="s">
        <v>713</v>
      </c>
      <c r="Q2" s="196" t="s">
        <v>1528</v>
      </c>
      <c r="R2" s="196"/>
      <c r="S2" s="196" t="s">
        <v>1529</v>
      </c>
      <c r="T2" s="197">
        <v>44834</v>
      </c>
      <c r="U2" s="195" t="s">
        <v>1530</v>
      </c>
      <c r="V2" s="195">
        <v>42.81438</v>
      </c>
      <c r="W2" s="195">
        <v>-70.891281000000006</v>
      </c>
      <c r="X2" s="198" t="s">
        <v>1524</v>
      </c>
    </row>
    <row r="3" spans="1:24" x14ac:dyDescent="0.25">
      <c r="A3" s="199" t="s">
        <v>930</v>
      </c>
      <c r="B3" s="200">
        <v>2</v>
      </c>
      <c r="C3" s="200">
        <v>2226</v>
      </c>
      <c r="D3" s="200">
        <v>2</v>
      </c>
      <c r="E3" s="200" t="s">
        <v>1520</v>
      </c>
      <c r="F3" s="200" t="s">
        <v>1531</v>
      </c>
      <c r="G3" s="200" t="s">
        <v>682</v>
      </c>
      <c r="H3" s="200" t="s">
        <v>179</v>
      </c>
      <c r="I3" s="200" t="s">
        <v>1532</v>
      </c>
      <c r="J3" s="200"/>
      <c r="K3" s="200"/>
      <c r="L3" s="201" t="s">
        <v>1533</v>
      </c>
      <c r="M3" s="201" t="s">
        <v>1525</v>
      </c>
      <c r="N3" s="201" t="s">
        <v>1532</v>
      </c>
      <c r="O3" s="201" t="s">
        <v>1527</v>
      </c>
      <c r="P3" s="201" t="s">
        <v>930</v>
      </c>
      <c r="Q3" s="201" t="s">
        <v>1528</v>
      </c>
      <c r="R3" s="201"/>
      <c r="S3" s="201"/>
      <c r="T3" s="202">
        <v>44834</v>
      </c>
      <c r="U3" s="200" t="s">
        <v>1534</v>
      </c>
      <c r="V3" s="200">
        <v>42.58549</v>
      </c>
      <c r="W3" s="200">
        <v>-72.208680000000001</v>
      </c>
      <c r="X3" s="203" t="s">
        <v>1533</v>
      </c>
    </row>
    <row r="4" spans="1:24" x14ac:dyDescent="0.25">
      <c r="A4" s="194" t="s">
        <v>715</v>
      </c>
      <c r="B4" s="195">
        <v>5</v>
      </c>
      <c r="C4" s="195">
        <v>2120</v>
      </c>
      <c r="D4" s="195">
        <v>5</v>
      </c>
      <c r="E4" s="195" t="s">
        <v>1520</v>
      </c>
      <c r="F4" s="195" t="s">
        <v>1535</v>
      </c>
      <c r="G4" s="195" t="s">
        <v>319</v>
      </c>
      <c r="H4" s="195" t="s">
        <v>166</v>
      </c>
      <c r="I4" s="195" t="s">
        <v>1532</v>
      </c>
      <c r="J4" s="195"/>
      <c r="K4" s="195"/>
      <c r="L4" s="196" t="s">
        <v>1536</v>
      </c>
      <c r="M4" s="196" t="s">
        <v>1525</v>
      </c>
      <c r="N4" s="196" t="s">
        <v>1532</v>
      </c>
      <c r="O4" s="196" t="s">
        <v>1527</v>
      </c>
      <c r="P4" s="196" t="s">
        <v>715</v>
      </c>
      <c r="Q4" s="196" t="s">
        <v>1528</v>
      </c>
      <c r="R4" s="196"/>
      <c r="S4" s="196"/>
      <c r="T4" s="197">
        <v>44834</v>
      </c>
      <c r="U4" s="195" t="s">
        <v>1537</v>
      </c>
      <c r="V4" s="195">
        <v>42.595889999999997</v>
      </c>
      <c r="W4" s="195">
        <v>-72.592470000000006</v>
      </c>
      <c r="X4" s="198" t="s">
        <v>1536</v>
      </c>
    </row>
    <row r="5" spans="1:24" x14ac:dyDescent="0.25">
      <c r="A5" s="199" t="s">
        <v>716</v>
      </c>
      <c r="B5" s="200">
        <v>4</v>
      </c>
      <c r="C5" s="200">
        <v>2339</v>
      </c>
      <c r="D5" s="200">
        <v>4</v>
      </c>
      <c r="E5" s="200" t="s">
        <v>1538</v>
      </c>
      <c r="F5" s="200" t="s">
        <v>1539</v>
      </c>
      <c r="G5" s="200" t="s">
        <v>339</v>
      </c>
      <c r="H5" s="200" t="s">
        <v>166</v>
      </c>
      <c r="I5" s="200" t="s">
        <v>1540</v>
      </c>
      <c r="J5" s="200" t="s">
        <v>1541</v>
      </c>
      <c r="K5" s="200" t="s">
        <v>1542</v>
      </c>
      <c r="L5" s="201" t="s">
        <v>1536</v>
      </c>
      <c r="M5" s="201" t="s">
        <v>1525</v>
      </c>
      <c r="N5" s="201" t="s">
        <v>1532</v>
      </c>
      <c r="O5" s="201" t="s">
        <v>1527</v>
      </c>
      <c r="P5" s="201" t="s">
        <v>716</v>
      </c>
      <c r="Q5" s="201" t="s">
        <v>1543</v>
      </c>
      <c r="R5" s="201"/>
      <c r="S5" s="201"/>
      <c r="T5" s="202">
        <v>44834</v>
      </c>
      <c r="U5" s="200" t="s">
        <v>1544</v>
      </c>
      <c r="V5" s="200">
        <v>42.121859999999998</v>
      </c>
      <c r="W5" s="200">
        <v>-72.602900000000005</v>
      </c>
      <c r="X5" s="203" t="s">
        <v>1536</v>
      </c>
    </row>
    <row r="6" spans="1:24" x14ac:dyDescent="0.25">
      <c r="A6" s="194" t="s">
        <v>717</v>
      </c>
      <c r="B6" s="195">
        <v>106</v>
      </c>
      <c r="C6" s="195">
        <v>2076</v>
      </c>
      <c r="D6" s="195">
        <v>106</v>
      </c>
      <c r="E6" s="195" t="s">
        <v>1520</v>
      </c>
      <c r="F6" s="195" t="s">
        <v>1545</v>
      </c>
      <c r="G6" s="195" t="s">
        <v>339</v>
      </c>
      <c r="H6" s="195" t="s">
        <v>166</v>
      </c>
      <c r="I6" s="195" t="s">
        <v>1532</v>
      </c>
      <c r="J6" s="195"/>
      <c r="K6" s="195"/>
      <c r="L6" s="196" t="s">
        <v>1536</v>
      </c>
      <c r="M6" s="196" t="s">
        <v>1525</v>
      </c>
      <c r="N6" s="196" t="s">
        <v>1532</v>
      </c>
      <c r="O6" s="196" t="s">
        <v>1527</v>
      </c>
      <c r="P6" s="196" t="s">
        <v>717</v>
      </c>
      <c r="Q6" s="196" t="s">
        <v>1528</v>
      </c>
      <c r="R6" s="196"/>
      <c r="S6" s="196"/>
      <c r="T6" s="197">
        <v>44834</v>
      </c>
      <c r="U6" s="195" t="s">
        <v>1546</v>
      </c>
      <c r="V6" s="195">
        <v>42.118000000000002</v>
      </c>
      <c r="W6" s="195">
        <v>-72.759829999999994</v>
      </c>
      <c r="X6" s="198" t="s">
        <v>1536</v>
      </c>
    </row>
    <row r="7" spans="1:24" x14ac:dyDescent="0.25">
      <c r="A7" s="199" t="s">
        <v>718</v>
      </c>
      <c r="B7" s="200">
        <v>14495</v>
      </c>
      <c r="C7" s="200">
        <v>2181</v>
      </c>
      <c r="D7" s="200">
        <v>14495</v>
      </c>
      <c r="E7" s="200" t="s">
        <v>1520</v>
      </c>
      <c r="F7" s="200" t="s">
        <v>1547</v>
      </c>
      <c r="G7" s="200" t="s">
        <v>339</v>
      </c>
      <c r="H7" s="200" t="s">
        <v>166</v>
      </c>
      <c r="I7" s="200" t="s">
        <v>1532</v>
      </c>
      <c r="J7" s="200"/>
      <c r="K7" s="200"/>
      <c r="L7" s="201" t="s">
        <v>1536</v>
      </c>
      <c r="M7" s="201" t="s">
        <v>1525</v>
      </c>
      <c r="N7" s="201" t="s">
        <v>1532</v>
      </c>
      <c r="O7" s="201" t="s">
        <v>1527</v>
      </c>
      <c r="P7" s="201" t="s">
        <v>718</v>
      </c>
      <c r="Q7" s="201" t="s">
        <v>1528</v>
      </c>
      <c r="R7" s="201"/>
      <c r="S7" s="201"/>
      <c r="T7" s="202">
        <v>44834</v>
      </c>
      <c r="U7" s="200" t="s">
        <v>1548</v>
      </c>
      <c r="V7" s="200">
        <v>42.169640000000001</v>
      </c>
      <c r="W7" s="200">
        <v>-72.341520000000003</v>
      </c>
      <c r="X7" s="203" t="s">
        <v>1536</v>
      </c>
    </row>
    <row r="8" spans="1:24" x14ac:dyDescent="0.25">
      <c r="A8" s="194" t="s">
        <v>719</v>
      </c>
      <c r="B8" s="195">
        <v>6309</v>
      </c>
      <c r="C8" s="195">
        <v>2313</v>
      </c>
      <c r="D8" s="195">
        <v>6309</v>
      </c>
      <c r="E8" s="195" t="s">
        <v>1520</v>
      </c>
      <c r="F8" s="195" t="s">
        <v>1549</v>
      </c>
      <c r="G8" s="195" t="s">
        <v>206</v>
      </c>
      <c r="H8" s="195" t="s">
        <v>166</v>
      </c>
      <c r="I8" s="195" t="s">
        <v>1522</v>
      </c>
      <c r="J8" s="195" t="s">
        <v>1523</v>
      </c>
      <c r="K8" s="195"/>
      <c r="L8" s="196" t="s">
        <v>1550</v>
      </c>
      <c r="M8" s="196" t="s">
        <v>1525</v>
      </c>
      <c r="N8" s="196" t="s">
        <v>1532</v>
      </c>
      <c r="O8" s="196" t="s">
        <v>1527</v>
      </c>
      <c r="P8" s="196" t="s">
        <v>719</v>
      </c>
      <c r="Q8" s="196" t="s">
        <v>1551</v>
      </c>
      <c r="R8" s="196"/>
      <c r="S8" s="196"/>
      <c r="T8" s="197">
        <v>44834</v>
      </c>
      <c r="U8" s="195" t="s">
        <v>1552</v>
      </c>
      <c r="V8" s="195">
        <v>42.459780000000002</v>
      </c>
      <c r="W8" s="195">
        <v>-73.248999999999995</v>
      </c>
      <c r="X8" s="198" t="s">
        <v>1550</v>
      </c>
    </row>
    <row r="9" spans="1:24" x14ac:dyDescent="0.25">
      <c r="A9" s="199" t="s">
        <v>720</v>
      </c>
      <c r="B9" s="200">
        <v>98</v>
      </c>
      <c r="C9" s="200">
        <v>2227</v>
      </c>
      <c r="D9" s="200">
        <v>98</v>
      </c>
      <c r="E9" s="200" t="s">
        <v>1553</v>
      </c>
      <c r="F9" s="200" t="s">
        <v>1554</v>
      </c>
      <c r="G9" s="200" t="s">
        <v>455</v>
      </c>
      <c r="H9" s="200" t="s">
        <v>170</v>
      </c>
      <c r="I9" s="200" t="s">
        <v>1532</v>
      </c>
      <c r="J9" s="200"/>
      <c r="K9" s="200"/>
      <c r="L9" s="201" t="s">
        <v>1524</v>
      </c>
      <c r="M9" s="201" t="s">
        <v>1525</v>
      </c>
      <c r="N9" s="201" t="s">
        <v>1526</v>
      </c>
      <c r="O9" s="201" t="s">
        <v>1527</v>
      </c>
      <c r="P9" s="201" t="s">
        <v>720</v>
      </c>
      <c r="Q9" s="201" t="s">
        <v>1528</v>
      </c>
      <c r="R9" s="201"/>
      <c r="S9" s="201" t="s">
        <v>1529</v>
      </c>
      <c r="T9" s="202">
        <v>44834</v>
      </c>
      <c r="U9" s="200" t="s">
        <v>1555</v>
      </c>
      <c r="V9" s="200">
        <v>42.251480000000001</v>
      </c>
      <c r="W9" s="200">
        <v>-71.077299999999994</v>
      </c>
      <c r="X9" s="203" t="s">
        <v>1524</v>
      </c>
    </row>
    <row r="10" spans="1:24" x14ac:dyDescent="0.25">
      <c r="A10" s="194" t="s">
        <v>721</v>
      </c>
      <c r="B10" s="195">
        <v>53</v>
      </c>
      <c r="C10" s="195">
        <v>2054</v>
      </c>
      <c r="D10" s="195">
        <v>53</v>
      </c>
      <c r="E10" s="195" t="s">
        <v>1553</v>
      </c>
      <c r="F10" s="195" t="s">
        <v>1556</v>
      </c>
      <c r="G10" s="195" t="s">
        <v>455</v>
      </c>
      <c r="H10" s="195" t="s">
        <v>170</v>
      </c>
      <c r="I10" s="195" t="s">
        <v>1532</v>
      </c>
      <c r="J10" s="195"/>
      <c r="K10" s="195"/>
      <c r="L10" s="196" t="s">
        <v>1524</v>
      </c>
      <c r="M10" s="196" t="s">
        <v>1525</v>
      </c>
      <c r="N10" s="196" t="s">
        <v>1526</v>
      </c>
      <c r="O10" s="196" t="s">
        <v>1527</v>
      </c>
      <c r="P10" s="196" t="s">
        <v>721</v>
      </c>
      <c r="Q10" s="196" t="s">
        <v>1528</v>
      </c>
      <c r="R10" s="196"/>
      <c r="S10" s="196"/>
      <c r="T10" s="197">
        <v>44834</v>
      </c>
      <c r="U10" s="195" t="s">
        <v>1557</v>
      </c>
      <c r="V10" s="195">
        <v>42.277079999999998</v>
      </c>
      <c r="W10" s="195">
        <v>-71.236680000000007</v>
      </c>
      <c r="X10" s="198" t="s">
        <v>1524</v>
      </c>
    </row>
    <row r="11" spans="1:24" x14ac:dyDescent="0.25">
      <c r="A11" s="199" t="s">
        <v>722</v>
      </c>
      <c r="B11" s="200">
        <v>79</v>
      </c>
      <c r="C11" s="200">
        <v>2082</v>
      </c>
      <c r="D11" s="200">
        <v>79</v>
      </c>
      <c r="E11" s="200" t="s">
        <v>1520</v>
      </c>
      <c r="F11" s="200" t="s">
        <v>1558</v>
      </c>
      <c r="G11" s="200" t="s">
        <v>509</v>
      </c>
      <c r="H11" s="200" t="s">
        <v>155</v>
      </c>
      <c r="I11" s="200" t="s">
        <v>1532</v>
      </c>
      <c r="J11" s="200"/>
      <c r="K11" s="200"/>
      <c r="L11" s="201" t="s">
        <v>1524</v>
      </c>
      <c r="M11" s="201" t="s">
        <v>1525</v>
      </c>
      <c r="N11" s="201" t="s">
        <v>1526</v>
      </c>
      <c r="O11" s="201" t="s">
        <v>1527</v>
      </c>
      <c r="P11" s="201" t="s">
        <v>722</v>
      </c>
      <c r="Q11" s="201" t="s">
        <v>1543</v>
      </c>
      <c r="R11" s="201"/>
      <c r="S11" s="201"/>
      <c r="T11" s="202">
        <v>44834</v>
      </c>
      <c r="U11" s="200" t="s">
        <v>1559</v>
      </c>
      <c r="V11" s="200">
        <v>41.94303</v>
      </c>
      <c r="W11" s="200">
        <v>-70.645349999999993</v>
      </c>
      <c r="X11" s="203" t="s">
        <v>1524</v>
      </c>
    </row>
    <row r="12" spans="1:24" x14ac:dyDescent="0.25">
      <c r="A12" s="194" t="s">
        <v>723</v>
      </c>
      <c r="B12" s="195">
        <v>8702</v>
      </c>
      <c r="C12" s="195">
        <v>2069</v>
      </c>
      <c r="D12" s="195">
        <v>8702</v>
      </c>
      <c r="E12" s="195" t="s">
        <v>1560</v>
      </c>
      <c r="F12" s="195" t="s">
        <v>1561</v>
      </c>
      <c r="G12" s="195" t="s">
        <v>1562</v>
      </c>
      <c r="H12" s="195" t="s">
        <v>170</v>
      </c>
      <c r="I12" s="195" t="s">
        <v>1563</v>
      </c>
      <c r="J12" s="195" t="s">
        <v>1541</v>
      </c>
      <c r="K12" s="195"/>
      <c r="L12" s="196" t="s">
        <v>1524</v>
      </c>
      <c r="M12" s="196" t="s">
        <v>1525</v>
      </c>
      <c r="N12" s="196" t="s">
        <v>1526</v>
      </c>
      <c r="O12" s="196" t="s">
        <v>1527</v>
      </c>
      <c r="P12" s="196" t="s">
        <v>723</v>
      </c>
      <c r="Q12" s="196" t="s">
        <v>1528</v>
      </c>
      <c r="R12" s="196"/>
      <c r="S12" s="196" t="s">
        <v>1529</v>
      </c>
      <c r="T12" s="197">
        <v>44834</v>
      </c>
      <c r="U12" s="195" t="s">
        <v>1564</v>
      </c>
      <c r="V12" s="195">
        <v>42.340249999999997</v>
      </c>
      <c r="W12" s="195">
        <v>-71.104900000000001</v>
      </c>
      <c r="X12" s="198" t="s">
        <v>1524</v>
      </c>
    </row>
    <row r="13" spans="1:24" x14ac:dyDescent="0.25">
      <c r="A13" s="199" t="s">
        <v>724</v>
      </c>
      <c r="B13" s="200">
        <v>46</v>
      </c>
      <c r="C13" s="200">
        <v>2139</v>
      </c>
      <c r="D13" s="200">
        <v>46</v>
      </c>
      <c r="E13" s="200" t="s">
        <v>1565</v>
      </c>
      <c r="F13" s="200" t="s">
        <v>1561</v>
      </c>
      <c r="G13" s="200" t="s">
        <v>1562</v>
      </c>
      <c r="H13" s="200" t="s">
        <v>170</v>
      </c>
      <c r="I13" s="200" t="s">
        <v>1566</v>
      </c>
      <c r="J13" s="200"/>
      <c r="K13" s="200" t="s">
        <v>1567</v>
      </c>
      <c r="L13" s="201" t="s">
        <v>1568</v>
      </c>
      <c r="M13" s="201" t="s">
        <v>1569</v>
      </c>
      <c r="N13" s="201" t="s">
        <v>1532</v>
      </c>
      <c r="O13" s="201" t="s">
        <v>1527</v>
      </c>
      <c r="P13" s="201" t="s">
        <v>724</v>
      </c>
      <c r="Q13" s="201" t="s">
        <v>1532</v>
      </c>
      <c r="R13" s="201"/>
      <c r="S13" s="201"/>
      <c r="T13" s="202">
        <v>44834</v>
      </c>
      <c r="U13" s="200" t="s">
        <v>1570</v>
      </c>
      <c r="V13" s="200">
        <v>42.337189000000002</v>
      </c>
      <c r="W13" s="200">
        <v>-71.105323999999996</v>
      </c>
      <c r="X13" s="203" t="s">
        <v>1568</v>
      </c>
    </row>
    <row r="14" spans="1:24" x14ac:dyDescent="0.25">
      <c r="A14" s="194" t="s">
        <v>725</v>
      </c>
      <c r="B14" s="195">
        <v>3107</v>
      </c>
      <c r="C14" s="195">
        <v>2307</v>
      </c>
      <c r="D14" s="195">
        <v>3107</v>
      </c>
      <c r="E14" s="195" t="s">
        <v>1560</v>
      </c>
      <c r="F14" s="195" t="s">
        <v>1561</v>
      </c>
      <c r="G14" s="195" t="s">
        <v>1562</v>
      </c>
      <c r="H14" s="195" t="s">
        <v>170</v>
      </c>
      <c r="I14" s="195" t="s">
        <v>1540</v>
      </c>
      <c r="J14" s="195" t="s">
        <v>1541</v>
      </c>
      <c r="K14" s="195" t="s">
        <v>1542</v>
      </c>
      <c r="L14" s="196" t="s">
        <v>1571</v>
      </c>
      <c r="M14" s="196" t="s">
        <v>1569</v>
      </c>
      <c r="N14" s="196" t="s">
        <v>1532</v>
      </c>
      <c r="O14" s="196" t="s">
        <v>1527</v>
      </c>
      <c r="P14" s="196" t="s">
        <v>725</v>
      </c>
      <c r="Q14" s="196" t="s">
        <v>1551</v>
      </c>
      <c r="R14" s="196"/>
      <c r="S14" s="196"/>
      <c r="T14" s="197">
        <v>44834</v>
      </c>
      <c r="U14" s="195" t="s">
        <v>1572</v>
      </c>
      <c r="V14" s="195">
        <v>42.349600000000002</v>
      </c>
      <c r="W14" s="195">
        <v>-71.075919999999996</v>
      </c>
      <c r="X14" s="198" t="s">
        <v>1571</v>
      </c>
    </row>
    <row r="15" spans="1:24" x14ac:dyDescent="0.25">
      <c r="A15" s="199" t="s">
        <v>726</v>
      </c>
      <c r="B15" s="200">
        <v>59</v>
      </c>
      <c r="C15" s="200">
        <v>2048</v>
      </c>
      <c r="D15" s="200">
        <v>59</v>
      </c>
      <c r="E15" s="200" t="s">
        <v>1520</v>
      </c>
      <c r="F15" s="200" t="s">
        <v>1561</v>
      </c>
      <c r="G15" s="200" t="s">
        <v>1562</v>
      </c>
      <c r="H15" s="200" t="s">
        <v>170</v>
      </c>
      <c r="I15" s="200" t="s">
        <v>1532</v>
      </c>
      <c r="J15" s="200"/>
      <c r="K15" s="200"/>
      <c r="L15" s="201" t="s">
        <v>1573</v>
      </c>
      <c r="M15" s="201" t="s">
        <v>1525</v>
      </c>
      <c r="N15" s="201" t="s">
        <v>1532</v>
      </c>
      <c r="O15" s="201" t="s">
        <v>1527</v>
      </c>
      <c r="P15" s="201" t="s">
        <v>726</v>
      </c>
      <c r="Q15" s="201" t="s">
        <v>1528</v>
      </c>
      <c r="R15" s="201"/>
      <c r="S15" s="201"/>
      <c r="T15" s="202">
        <v>44834</v>
      </c>
      <c r="U15" s="200" t="s">
        <v>1574</v>
      </c>
      <c r="V15" s="200">
        <v>42.301470000000002</v>
      </c>
      <c r="W15" s="200">
        <v>-71.128320000000002</v>
      </c>
      <c r="X15" s="203" t="s">
        <v>1573</v>
      </c>
    </row>
    <row r="16" spans="1:24" x14ac:dyDescent="0.25">
      <c r="A16" s="194" t="s">
        <v>727</v>
      </c>
      <c r="B16" s="195">
        <v>22</v>
      </c>
      <c r="C16" s="195">
        <v>2921</v>
      </c>
      <c r="D16" s="195">
        <v>22</v>
      </c>
      <c r="E16" s="195" t="s">
        <v>1560</v>
      </c>
      <c r="F16" s="195" t="s">
        <v>1561</v>
      </c>
      <c r="G16" s="195" t="s">
        <v>1562</v>
      </c>
      <c r="H16" s="195" t="s">
        <v>170</v>
      </c>
      <c r="I16" s="195" t="s">
        <v>1563</v>
      </c>
      <c r="J16" s="195" t="s">
        <v>1541</v>
      </c>
      <c r="K16" s="195"/>
      <c r="L16" s="196" t="s">
        <v>1573</v>
      </c>
      <c r="M16" s="196" t="s">
        <v>1525</v>
      </c>
      <c r="N16" s="196" t="s">
        <v>1532</v>
      </c>
      <c r="O16" s="196" t="s">
        <v>1527</v>
      </c>
      <c r="P16" s="196" t="s">
        <v>727</v>
      </c>
      <c r="Q16" s="196" t="s">
        <v>1532</v>
      </c>
      <c r="R16" s="196"/>
      <c r="S16" s="196"/>
      <c r="T16" s="197">
        <v>44834</v>
      </c>
      <c r="U16" s="195" t="s">
        <v>1575</v>
      </c>
      <c r="V16" s="195">
        <v>42.336120000000001</v>
      </c>
      <c r="W16" s="195">
        <v>-71.107479999999995</v>
      </c>
      <c r="X16" s="198" t="s">
        <v>1573</v>
      </c>
    </row>
    <row r="17" spans="1:24" x14ac:dyDescent="0.25">
      <c r="A17" s="199" t="s">
        <v>728</v>
      </c>
      <c r="B17" s="200">
        <v>3108</v>
      </c>
      <c r="C17" s="200">
        <v>2108</v>
      </c>
      <c r="D17" s="200">
        <v>3108</v>
      </c>
      <c r="E17" s="200" t="s">
        <v>1538</v>
      </c>
      <c r="F17" s="200" t="s">
        <v>1576</v>
      </c>
      <c r="G17" s="200" t="s">
        <v>1577</v>
      </c>
      <c r="H17" s="200" t="s">
        <v>170</v>
      </c>
      <c r="I17" s="200" t="s">
        <v>1532</v>
      </c>
      <c r="J17" s="200"/>
      <c r="K17" s="200"/>
      <c r="L17" s="201" t="s">
        <v>728</v>
      </c>
      <c r="M17" s="201" t="s">
        <v>1569</v>
      </c>
      <c r="N17" s="201" t="s">
        <v>1532</v>
      </c>
      <c r="O17" s="201" t="s">
        <v>1578</v>
      </c>
      <c r="P17" s="201" t="s">
        <v>728</v>
      </c>
      <c r="Q17" s="201" t="s">
        <v>1528</v>
      </c>
      <c r="R17" s="201"/>
      <c r="S17" s="201"/>
      <c r="T17" s="202">
        <v>44742</v>
      </c>
      <c r="U17" s="200" t="s">
        <v>1579</v>
      </c>
      <c r="V17" s="200">
        <v>42.374760000000002</v>
      </c>
      <c r="W17" s="200">
        <v>-71.104439999999997</v>
      </c>
      <c r="X17" s="203" t="s">
        <v>728</v>
      </c>
    </row>
    <row r="18" spans="1:24" x14ac:dyDescent="0.25">
      <c r="A18" s="194" t="s">
        <v>729</v>
      </c>
      <c r="B18" s="195">
        <v>39</v>
      </c>
      <c r="C18" s="195">
        <v>2135</v>
      </c>
      <c r="D18" s="195">
        <v>39</v>
      </c>
      <c r="E18" s="195" t="s">
        <v>1520</v>
      </c>
      <c r="F18" s="195" t="s">
        <v>1580</v>
      </c>
      <c r="G18" s="195" t="s">
        <v>197</v>
      </c>
      <c r="H18" s="195" t="s">
        <v>198</v>
      </c>
      <c r="I18" s="195" t="s">
        <v>1532</v>
      </c>
      <c r="J18" s="195"/>
      <c r="K18" s="195"/>
      <c r="L18" s="196" t="s">
        <v>1581</v>
      </c>
      <c r="M18" s="196" t="s">
        <v>1525</v>
      </c>
      <c r="N18" s="196" t="s">
        <v>1532</v>
      </c>
      <c r="O18" s="196" t="s">
        <v>1527</v>
      </c>
      <c r="P18" s="196" t="s">
        <v>729</v>
      </c>
      <c r="Q18" s="196" t="s">
        <v>1532</v>
      </c>
      <c r="R18" s="196"/>
      <c r="S18" s="196"/>
      <c r="T18" s="197">
        <v>44834</v>
      </c>
      <c r="U18" s="195" t="s">
        <v>1582</v>
      </c>
      <c r="V18" s="195">
        <v>41.653489999999998</v>
      </c>
      <c r="W18" s="195">
        <v>-70.273259999999993</v>
      </c>
      <c r="X18" s="198" t="s">
        <v>1581</v>
      </c>
    </row>
    <row r="19" spans="1:24" x14ac:dyDescent="0.25">
      <c r="A19" s="199" t="s">
        <v>869</v>
      </c>
      <c r="B19" s="200">
        <v>50</v>
      </c>
      <c r="C19" s="200">
        <v>2155</v>
      </c>
      <c r="D19" s="200">
        <v>50</v>
      </c>
      <c r="E19" s="200" t="s">
        <v>1520</v>
      </c>
      <c r="F19" s="200" t="s">
        <v>1583</v>
      </c>
      <c r="G19" s="200" t="s">
        <v>1584</v>
      </c>
      <c r="H19" s="200" t="s">
        <v>166</v>
      </c>
      <c r="I19" s="200" t="s">
        <v>1532</v>
      </c>
      <c r="J19" s="200"/>
      <c r="K19" s="200"/>
      <c r="L19" s="201" t="s">
        <v>1573</v>
      </c>
      <c r="M19" s="201" t="s">
        <v>1525</v>
      </c>
      <c r="N19" s="201" t="s">
        <v>1532</v>
      </c>
      <c r="O19" s="201" t="s">
        <v>1527</v>
      </c>
      <c r="P19" s="201" t="s">
        <v>869</v>
      </c>
      <c r="Q19" s="201" t="s">
        <v>1528</v>
      </c>
      <c r="R19" s="201"/>
      <c r="S19" s="201"/>
      <c r="T19" s="202">
        <v>44834</v>
      </c>
      <c r="U19" s="200" t="s">
        <v>1585</v>
      </c>
      <c r="V19" s="200">
        <v>42.330109</v>
      </c>
      <c r="W19" s="200">
        <v>-72.652748000000003</v>
      </c>
      <c r="X19" s="203" t="s">
        <v>1573</v>
      </c>
    </row>
    <row r="20" spans="1:24" x14ac:dyDescent="0.25">
      <c r="A20" s="194" t="s">
        <v>731</v>
      </c>
      <c r="B20" s="195">
        <v>51</v>
      </c>
      <c r="C20" s="195">
        <v>2335</v>
      </c>
      <c r="D20" s="195">
        <v>51</v>
      </c>
      <c r="E20" s="195" t="s">
        <v>1565</v>
      </c>
      <c r="F20" s="195" t="s">
        <v>1561</v>
      </c>
      <c r="G20" s="195" t="s">
        <v>1562</v>
      </c>
      <c r="H20" s="195" t="s">
        <v>170</v>
      </c>
      <c r="I20" s="195" t="s">
        <v>1532</v>
      </c>
      <c r="J20" s="195"/>
      <c r="K20" s="195"/>
      <c r="L20" s="196" t="s">
        <v>1586</v>
      </c>
      <c r="M20" s="196" t="s">
        <v>1569</v>
      </c>
      <c r="N20" s="196" t="s">
        <v>1532</v>
      </c>
      <c r="O20" s="196" t="s">
        <v>1527</v>
      </c>
      <c r="P20" s="196" t="s">
        <v>731</v>
      </c>
      <c r="Q20" s="196" t="s">
        <v>1532</v>
      </c>
      <c r="R20" s="196"/>
      <c r="S20" s="196"/>
      <c r="T20" s="197">
        <v>44834</v>
      </c>
      <c r="U20" s="195" t="s">
        <v>1587</v>
      </c>
      <c r="V20" s="195">
        <v>42.348109999999998</v>
      </c>
      <c r="W20" s="195">
        <v>-71.097579999999994</v>
      </c>
      <c r="X20" s="198" t="s">
        <v>1586</v>
      </c>
    </row>
    <row r="21" spans="1:24" x14ac:dyDescent="0.25">
      <c r="A21" s="199" t="s">
        <v>732</v>
      </c>
      <c r="B21" s="200">
        <v>57</v>
      </c>
      <c r="C21" s="200">
        <v>2018</v>
      </c>
      <c r="D21" s="200">
        <v>57</v>
      </c>
      <c r="E21" s="200" t="s">
        <v>1553</v>
      </c>
      <c r="F21" s="200" t="s">
        <v>1588</v>
      </c>
      <c r="G21" s="200" t="s">
        <v>1577</v>
      </c>
      <c r="H21" s="200" t="s">
        <v>160</v>
      </c>
      <c r="I21" s="200" t="s">
        <v>1532</v>
      </c>
      <c r="J21" s="200"/>
      <c r="K21" s="200"/>
      <c r="L21" s="201" t="s">
        <v>1589</v>
      </c>
      <c r="M21" s="201" t="s">
        <v>1569</v>
      </c>
      <c r="N21" s="201" t="s">
        <v>1532</v>
      </c>
      <c r="O21" s="201" t="s">
        <v>1527</v>
      </c>
      <c r="P21" s="201" t="s">
        <v>732</v>
      </c>
      <c r="Q21" s="201" t="s">
        <v>1528</v>
      </c>
      <c r="R21" s="201"/>
      <c r="S21" s="201"/>
      <c r="T21" s="202">
        <v>44834</v>
      </c>
      <c r="U21" s="200" t="s">
        <v>1590</v>
      </c>
      <c r="V21" s="200">
        <v>42.451990000000002</v>
      </c>
      <c r="W21" s="200">
        <v>-71.376170000000002</v>
      </c>
      <c r="X21" s="203" t="s">
        <v>1589</v>
      </c>
    </row>
    <row r="22" spans="1:24" x14ac:dyDescent="0.25">
      <c r="A22" s="194" t="s">
        <v>733</v>
      </c>
      <c r="B22" s="195">
        <v>8</v>
      </c>
      <c r="C22" s="195">
        <v>2052</v>
      </c>
      <c r="D22" s="195">
        <v>8</v>
      </c>
      <c r="E22" s="195" t="s">
        <v>1520</v>
      </c>
      <c r="F22" s="195" t="s">
        <v>1591</v>
      </c>
      <c r="G22" s="195" t="s">
        <v>206</v>
      </c>
      <c r="H22" s="195" t="s">
        <v>166</v>
      </c>
      <c r="I22" s="195" t="s">
        <v>1532</v>
      </c>
      <c r="J22" s="195"/>
      <c r="K22" s="195"/>
      <c r="L22" s="196" t="s">
        <v>1550</v>
      </c>
      <c r="M22" s="196" t="s">
        <v>1525</v>
      </c>
      <c r="N22" s="196" t="s">
        <v>1532</v>
      </c>
      <c r="O22" s="196" t="s">
        <v>1527</v>
      </c>
      <c r="P22" s="196" t="s">
        <v>733</v>
      </c>
      <c r="Q22" s="196" t="s">
        <v>1532</v>
      </c>
      <c r="R22" s="196"/>
      <c r="S22" s="196"/>
      <c r="T22" s="197">
        <v>44834</v>
      </c>
      <c r="U22" s="195" t="s">
        <v>1592</v>
      </c>
      <c r="V22" s="195">
        <v>42.191029999999998</v>
      </c>
      <c r="W22" s="195">
        <v>-73.371989999999997</v>
      </c>
      <c r="X22" s="198" t="s">
        <v>1550</v>
      </c>
    </row>
    <row r="23" spans="1:24" x14ac:dyDescent="0.25">
      <c r="A23" s="199" t="s">
        <v>734</v>
      </c>
      <c r="B23" s="200">
        <v>40</v>
      </c>
      <c r="C23" s="200">
        <v>2289</v>
      </c>
      <c r="D23" s="200">
        <v>40</v>
      </c>
      <c r="E23" s="200" t="s">
        <v>1520</v>
      </c>
      <c r="F23" s="200" t="s">
        <v>1593</v>
      </c>
      <c r="G23" s="200" t="s">
        <v>197</v>
      </c>
      <c r="H23" s="200" t="s">
        <v>198</v>
      </c>
      <c r="I23" s="200" t="s">
        <v>1532</v>
      </c>
      <c r="J23" s="200"/>
      <c r="K23" s="200"/>
      <c r="L23" s="201" t="s">
        <v>1581</v>
      </c>
      <c r="M23" s="201" t="s">
        <v>1525</v>
      </c>
      <c r="N23" s="201" t="s">
        <v>1532</v>
      </c>
      <c r="O23" s="201" t="s">
        <v>1527</v>
      </c>
      <c r="P23" s="201" t="s">
        <v>734</v>
      </c>
      <c r="Q23" s="201" t="s">
        <v>1532</v>
      </c>
      <c r="R23" s="201"/>
      <c r="S23" s="201"/>
      <c r="T23" s="202">
        <v>44834</v>
      </c>
      <c r="U23" s="200" t="s">
        <v>1594</v>
      </c>
      <c r="V23" s="200">
        <v>41.564200999999997</v>
      </c>
      <c r="W23" s="200">
        <v>-70.622191999999998</v>
      </c>
      <c r="X23" s="203" t="s">
        <v>1581</v>
      </c>
    </row>
    <row r="24" spans="1:24" x14ac:dyDescent="0.25">
      <c r="A24" s="194" t="s">
        <v>735</v>
      </c>
      <c r="B24" s="195">
        <v>68</v>
      </c>
      <c r="C24" s="195">
        <v>2143</v>
      </c>
      <c r="D24" s="195">
        <v>68</v>
      </c>
      <c r="E24" s="195" t="s">
        <v>1520</v>
      </c>
      <c r="F24" s="195" t="s">
        <v>1595</v>
      </c>
      <c r="G24" s="195" t="s">
        <v>682</v>
      </c>
      <c r="H24" s="195" t="s">
        <v>179</v>
      </c>
      <c r="I24" s="195" t="s">
        <v>1532</v>
      </c>
      <c r="J24" s="195"/>
      <c r="K24" s="195"/>
      <c r="L24" s="196" t="s">
        <v>1596</v>
      </c>
      <c r="M24" s="196" t="s">
        <v>1525</v>
      </c>
      <c r="N24" s="196" t="s">
        <v>1597</v>
      </c>
      <c r="O24" s="196" t="s">
        <v>1527</v>
      </c>
      <c r="P24" s="196" t="s">
        <v>735</v>
      </c>
      <c r="Q24" s="196" t="s">
        <v>1543</v>
      </c>
      <c r="R24" s="196"/>
      <c r="S24" s="196"/>
      <c r="T24" s="197">
        <v>44834</v>
      </c>
      <c r="U24" s="195" t="s">
        <v>1598</v>
      </c>
      <c r="V24" s="195">
        <v>42.078609999999998</v>
      </c>
      <c r="W24" s="195">
        <v>-72.041979999999995</v>
      </c>
      <c r="X24" s="198" t="s">
        <v>1596</v>
      </c>
    </row>
    <row r="25" spans="1:24" x14ac:dyDescent="0.25">
      <c r="A25" s="199" t="s">
        <v>871</v>
      </c>
      <c r="B25" s="200">
        <v>14496</v>
      </c>
      <c r="C25" s="200">
        <v>2034</v>
      </c>
      <c r="D25" s="200">
        <v>14496</v>
      </c>
      <c r="E25" s="200" t="s">
        <v>1520</v>
      </c>
      <c r="F25" s="200" t="s">
        <v>1599</v>
      </c>
      <c r="G25" s="200" t="s">
        <v>682</v>
      </c>
      <c r="H25" s="200" t="s">
        <v>179</v>
      </c>
      <c r="I25" s="200" t="s">
        <v>1532</v>
      </c>
      <c r="J25" s="200"/>
      <c r="K25" s="200"/>
      <c r="L25" s="201" t="s">
        <v>1596</v>
      </c>
      <c r="M25" s="201" t="s">
        <v>1525</v>
      </c>
      <c r="N25" s="201" t="s">
        <v>1532</v>
      </c>
      <c r="O25" s="201" t="s">
        <v>1527</v>
      </c>
      <c r="P25" s="201" t="s">
        <v>871</v>
      </c>
      <c r="Q25" s="201" t="s">
        <v>1528</v>
      </c>
      <c r="R25" s="201"/>
      <c r="S25" s="201"/>
      <c r="T25" s="202">
        <v>44834</v>
      </c>
      <c r="U25" s="200" t="s">
        <v>1600</v>
      </c>
      <c r="V25" s="200">
        <v>42.540709999999997</v>
      </c>
      <c r="W25" s="200">
        <v>-71.762500000000003</v>
      </c>
      <c r="X25" s="203" t="s">
        <v>1596</v>
      </c>
    </row>
    <row r="26" spans="1:24" x14ac:dyDescent="0.25">
      <c r="A26" s="194" t="s">
        <v>737</v>
      </c>
      <c r="B26" s="195">
        <v>73</v>
      </c>
      <c r="C26" s="195">
        <v>2036</v>
      </c>
      <c r="D26" s="195">
        <v>73</v>
      </c>
      <c r="E26" s="195" t="s">
        <v>1520</v>
      </c>
      <c r="F26" s="195" t="s">
        <v>1601</v>
      </c>
      <c r="G26" s="195" t="s">
        <v>682</v>
      </c>
      <c r="H26" s="195" t="s">
        <v>179</v>
      </c>
      <c r="I26" s="195" t="s">
        <v>1532</v>
      </c>
      <c r="J26" s="195"/>
      <c r="K26" s="195"/>
      <c r="L26" s="196" t="s">
        <v>1533</v>
      </c>
      <c r="M26" s="196" t="s">
        <v>1525</v>
      </c>
      <c r="N26" s="196" t="s">
        <v>1532</v>
      </c>
      <c r="O26" s="196" t="s">
        <v>1527</v>
      </c>
      <c r="P26" s="196" t="s">
        <v>737</v>
      </c>
      <c r="Q26" s="196" t="s">
        <v>1528</v>
      </c>
      <c r="R26" s="196"/>
      <c r="S26" s="196" t="s">
        <v>1529</v>
      </c>
      <c r="T26" s="197">
        <v>44834</v>
      </c>
      <c r="U26" s="195" t="s">
        <v>1602</v>
      </c>
      <c r="V26" s="195">
        <v>42.586578000000003</v>
      </c>
      <c r="W26" s="195">
        <v>-71.987258999999995</v>
      </c>
      <c r="X26" s="198" t="s">
        <v>1533</v>
      </c>
    </row>
    <row r="27" spans="1:24" x14ac:dyDescent="0.25">
      <c r="A27" s="199" t="s">
        <v>738</v>
      </c>
      <c r="B27" s="200">
        <v>77</v>
      </c>
      <c r="C27" s="200">
        <v>2145</v>
      </c>
      <c r="D27" s="200">
        <v>77</v>
      </c>
      <c r="E27" s="200" t="s">
        <v>1520</v>
      </c>
      <c r="F27" s="200" t="s">
        <v>1603</v>
      </c>
      <c r="G27" s="200" t="s">
        <v>339</v>
      </c>
      <c r="H27" s="200" t="s">
        <v>166</v>
      </c>
      <c r="I27" s="200" t="s">
        <v>1532</v>
      </c>
      <c r="J27" s="200"/>
      <c r="K27" s="200"/>
      <c r="L27" s="201" t="s">
        <v>1604</v>
      </c>
      <c r="M27" s="201" t="s">
        <v>1569</v>
      </c>
      <c r="N27" s="201" t="s">
        <v>1532</v>
      </c>
      <c r="O27" s="201" t="s">
        <v>1527</v>
      </c>
      <c r="P27" s="201" t="s">
        <v>738</v>
      </c>
      <c r="Q27" s="201" t="s">
        <v>1543</v>
      </c>
      <c r="R27" s="201"/>
      <c r="S27" s="201"/>
      <c r="T27" s="202">
        <v>44834</v>
      </c>
      <c r="U27" s="200" t="s">
        <v>1605</v>
      </c>
      <c r="V27" s="200">
        <v>42.200291</v>
      </c>
      <c r="W27" s="200">
        <v>-72.627898999999999</v>
      </c>
      <c r="X27" s="203" t="s">
        <v>1604</v>
      </c>
    </row>
    <row r="28" spans="1:24" x14ac:dyDescent="0.25">
      <c r="A28" s="194" t="s">
        <v>875</v>
      </c>
      <c r="B28" s="195">
        <v>6546</v>
      </c>
      <c r="C28" s="195">
        <v>2033</v>
      </c>
      <c r="D28" s="195">
        <v>6546</v>
      </c>
      <c r="E28" s="195" t="s">
        <v>1538</v>
      </c>
      <c r="F28" s="195" t="s">
        <v>1606</v>
      </c>
      <c r="G28" s="195" t="s">
        <v>1577</v>
      </c>
      <c r="H28" s="195" t="s">
        <v>160</v>
      </c>
      <c r="I28" s="195" t="s">
        <v>1563</v>
      </c>
      <c r="J28" s="195" t="s">
        <v>1541</v>
      </c>
      <c r="K28" s="195"/>
      <c r="L28" s="196" t="s">
        <v>1524</v>
      </c>
      <c r="M28" s="196" t="s">
        <v>1525</v>
      </c>
      <c r="N28" s="196" t="s">
        <v>1526</v>
      </c>
      <c r="O28" s="196" t="s">
        <v>1527</v>
      </c>
      <c r="P28" s="196" t="s">
        <v>875</v>
      </c>
      <c r="Q28" s="196" t="s">
        <v>1528</v>
      </c>
      <c r="R28" s="196"/>
      <c r="S28" s="196" t="s">
        <v>1529</v>
      </c>
      <c r="T28" s="197">
        <v>44834</v>
      </c>
      <c r="U28" s="195" t="s">
        <v>1607</v>
      </c>
      <c r="V28" s="195">
        <v>42.484901000000001</v>
      </c>
      <c r="W28" s="195">
        <v>-71.205566000000005</v>
      </c>
      <c r="X28" s="198" t="s">
        <v>1524</v>
      </c>
    </row>
    <row r="29" spans="1:24" x14ac:dyDescent="0.25">
      <c r="A29" s="199" t="s">
        <v>740</v>
      </c>
      <c r="B29" s="200">
        <v>83</v>
      </c>
      <c r="C29" s="200">
        <v>2099</v>
      </c>
      <c r="D29" s="200">
        <v>83</v>
      </c>
      <c r="E29" s="200" t="s">
        <v>1520</v>
      </c>
      <c r="F29" s="200" t="s">
        <v>1608</v>
      </c>
      <c r="G29" s="200" t="s">
        <v>307</v>
      </c>
      <c r="H29" s="200" t="s">
        <v>160</v>
      </c>
      <c r="I29" s="200" t="s">
        <v>1522</v>
      </c>
      <c r="J29" s="200" t="s">
        <v>1523</v>
      </c>
      <c r="K29" s="200"/>
      <c r="L29" s="201" t="s">
        <v>1609</v>
      </c>
      <c r="M29" s="201" t="s">
        <v>1569</v>
      </c>
      <c r="N29" s="201" t="s">
        <v>1532</v>
      </c>
      <c r="O29" s="201" t="s">
        <v>1527</v>
      </c>
      <c r="P29" s="201" t="s">
        <v>740</v>
      </c>
      <c r="Q29" s="201" t="s">
        <v>1543</v>
      </c>
      <c r="R29" s="201" t="s">
        <v>1529</v>
      </c>
      <c r="S29" s="201" t="s">
        <v>1529</v>
      </c>
      <c r="T29" s="202">
        <v>44834</v>
      </c>
      <c r="U29" s="200" t="s">
        <v>1610</v>
      </c>
      <c r="V29" s="200">
        <v>42.709969000000001</v>
      </c>
      <c r="W29" s="200">
        <v>-71.150290999999996</v>
      </c>
      <c r="X29" s="203" t="s">
        <v>1609</v>
      </c>
    </row>
    <row r="30" spans="1:24" x14ac:dyDescent="0.25">
      <c r="A30" s="194" t="s">
        <v>741</v>
      </c>
      <c r="B30" s="195">
        <v>85</v>
      </c>
      <c r="C30" s="195">
        <v>2040</v>
      </c>
      <c r="D30" s="195">
        <v>85</v>
      </c>
      <c r="E30" s="195" t="s">
        <v>1520</v>
      </c>
      <c r="F30" s="195" t="s">
        <v>1611</v>
      </c>
      <c r="G30" s="195" t="s">
        <v>1577</v>
      </c>
      <c r="H30" s="195" t="s">
        <v>160</v>
      </c>
      <c r="I30" s="195" t="s">
        <v>1522</v>
      </c>
      <c r="J30" s="195" t="s">
        <v>1523</v>
      </c>
      <c r="K30" s="195"/>
      <c r="L30" s="196" t="s">
        <v>1612</v>
      </c>
      <c r="M30" s="196" t="s">
        <v>1525</v>
      </c>
      <c r="N30" s="196" t="s">
        <v>1532</v>
      </c>
      <c r="O30" s="196" t="s">
        <v>1527</v>
      </c>
      <c r="P30" s="196" t="s">
        <v>741</v>
      </c>
      <c r="Q30" s="196" t="s">
        <v>1543</v>
      </c>
      <c r="R30" s="196"/>
      <c r="S30" s="196"/>
      <c r="T30" s="197">
        <v>44834</v>
      </c>
      <c r="U30" s="195" t="s">
        <v>1613</v>
      </c>
      <c r="V30" s="195">
        <v>42.647269999999999</v>
      </c>
      <c r="W30" s="195">
        <v>-71.341742999999994</v>
      </c>
      <c r="X30" s="198" t="s">
        <v>1612</v>
      </c>
    </row>
    <row r="31" spans="1:24" x14ac:dyDescent="0.25">
      <c r="A31" s="199" t="s">
        <v>742</v>
      </c>
      <c r="B31" s="200">
        <v>133</v>
      </c>
      <c r="C31" s="200">
        <v>2103</v>
      </c>
      <c r="D31" s="200">
        <v>133</v>
      </c>
      <c r="E31" s="200" t="s">
        <v>1520</v>
      </c>
      <c r="F31" s="200" t="s">
        <v>1614</v>
      </c>
      <c r="G31" s="200" t="s">
        <v>1577</v>
      </c>
      <c r="H31" s="200" t="s">
        <v>183</v>
      </c>
      <c r="I31" s="200" t="s">
        <v>1532</v>
      </c>
      <c r="J31" s="200"/>
      <c r="K31" s="200"/>
      <c r="L31" s="201" t="s">
        <v>1596</v>
      </c>
      <c r="M31" s="201" t="s">
        <v>1525</v>
      </c>
      <c r="N31" s="201" t="s">
        <v>1532</v>
      </c>
      <c r="O31" s="201" t="s">
        <v>1527</v>
      </c>
      <c r="P31" s="201" t="s">
        <v>742</v>
      </c>
      <c r="Q31" s="201" t="s">
        <v>1528</v>
      </c>
      <c r="R31" s="201" t="s">
        <v>1529</v>
      </c>
      <c r="S31" s="201"/>
      <c r="T31" s="202">
        <v>44834</v>
      </c>
      <c r="U31" s="200" t="s">
        <v>1615</v>
      </c>
      <c r="V31" s="200">
        <v>42.355128999999998</v>
      </c>
      <c r="W31" s="200">
        <v>-71.554771000000002</v>
      </c>
      <c r="X31" s="203" t="s">
        <v>1596</v>
      </c>
    </row>
    <row r="32" spans="1:24" x14ac:dyDescent="0.25">
      <c r="A32" s="194" t="s">
        <v>743</v>
      </c>
      <c r="B32" s="195">
        <v>88</v>
      </c>
      <c r="C32" s="195">
        <v>2042</v>
      </c>
      <c r="D32" s="195">
        <v>88</v>
      </c>
      <c r="E32" s="195" t="s">
        <v>1520</v>
      </c>
      <c r="F32" s="195" t="s">
        <v>1616</v>
      </c>
      <c r="G32" s="195" t="s">
        <v>1617</v>
      </c>
      <c r="H32" s="195" t="s">
        <v>198</v>
      </c>
      <c r="I32" s="195" t="s">
        <v>1532</v>
      </c>
      <c r="J32" s="195"/>
      <c r="K32" s="195"/>
      <c r="L32" s="196" t="s">
        <v>1573</v>
      </c>
      <c r="M32" s="196" t="s">
        <v>1525</v>
      </c>
      <c r="N32" s="196" t="s">
        <v>1532</v>
      </c>
      <c r="O32" s="196" t="s">
        <v>1527</v>
      </c>
      <c r="P32" s="196" t="s">
        <v>743</v>
      </c>
      <c r="Q32" s="196" t="s">
        <v>1532</v>
      </c>
      <c r="R32" s="196"/>
      <c r="S32" s="196" t="s">
        <v>1529</v>
      </c>
      <c r="T32" s="197">
        <v>44834</v>
      </c>
      <c r="U32" s="195" t="s">
        <v>1618</v>
      </c>
      <c r="V32" s="195">
        <v>41.460258000000003</v>
      </c>
      <c r="W32" s="195">
        <v>-70.583038000000002</v>
      </c>
      <c r="X32" s="198" t="s">
        <v>1573</v>
      </c>
    </row>
    <row r="33" spans="1:24" x14ac:dyDescent="0.25">
      <c r="A33" s="199" t="s">
        <v>744</v>
      </c>
      <c r="B33" s="200">
        <v>89</v>
      </c>
      <c r="C33" s="200">
        <v>2167</v>
      </c>
      <c r="D33" s="200">
        <v>89</v>
      </c>
      <c r="E33" s="200" t="s">
        <v>1565</v>
      </c>
      <c r="F33" s="200" t="s">
        <v>1561</v>
      </c>
      <c r="G33" s="200" t="s">
        <v>1562</v>
      </c>
      <c r="H33" s="200" t="s">
        <v>170</v>
      </c>
      <c r="I33" s="200" t="s">
        <v>1532</v>
      </c>
      <c r="J33" s="200"/>
      <c r="K33" s="200"/>
      <c r="L33" s="201" t="s">
        <v>1573</v>
      </c>
      <c r="M33" s="201" t="s">
        <v>1525</v>
      </c>
      <c r="N33" s="201" t="s">
        <v>1619</v>
      </c>
      <c r="O33" s="201" t="s">
        <v>1527</v>
      </c>
      <c r="P33" s="201" t="s">
        <v>744</v>
      </c>
      <c r="Q33" s="201" t="s">
        <v>1528</v>
      </c>
      <c r="R33" s="201"/>
      <c r="S33" s="201" t="s">
        <v>1529</v>
      </c>
      <c r="T33" s="202">
        <v>44834</v>
      </c>
      <c r="U33" s="200" t="s">
        <v>1620</v>
      </c>
      <c r="V33" s="200">
        <v>42.362758999999997</v>
      </c>
      <c r="W33" s="200">
        <v>-71.070137000000003</v>
      </c>
      <c r="X33" s="203" t="s">
        <v>1573</v>
      </c>
    </row>
    <row r="34" spans="1:24" x14ac:dyDescent="0.25">
      <c r="A34" s="194" t="s">
        <v>745</v>
      </c>
      <c r="B34" s="195">
        <v>91</v>
      </c>
      <c r="C34" s="195">
        <v>2168</v>
      </c>
      <c r="D34" s="195">
        <v>91</v>
      </c>
      <c r="E34" s="195" t="s">
        <v>1560</v>
      </c>
      <c r="F34" s="195" t="s">
        <v>1561</v>
      </c>
      <c r="G34" s="195" t="s">
        <v>1562</v>
      </c>
      <c r="H34" s="195" t="s">
        <v>170</v>
      </c>
      <c r="I34" s="195" t="s">
        <v>1621</v>
      </c>
      <c r="J34" s="195" t="s">
        <v>1541</v>
      </c>
      <c r="K34" s="195" t="s">
        <v>1567</v>
      </c>
      <c r="L34" s="196" t="s">
        <v>1573</v>
      </c>
      <c r="M34" s="196" t="s">
        <v>1525</v>
      </c>
      <c r="N34" s="196" t="s">
        <v>1532</v>
      </c>
      <c r="O34" s="196" t="s">
        <v>1527</v>
      </c>
      <c r="P34" s="196" t="s">
        <v>745</v>
      </c>
      <c r="Q34" s="196" t="s">
        <v>1551</v>
      </c>
      <c r="R34" s="196"/>
      <c r="S34" s="196"/>
      <c r="T34" s="197">
        <v>44834</v>
      </c>
      <c r="U34" s="195" t="s">
        <v>1622</v>
      </c>
      <c r="V34" s="195">
        <v>42.363154999999999</v>
      </c>
      <c r="W34" s="195">
        <v>-71.068832</v>
      </c>
      <c r="X34" s="198" t="s">
        <v>1573</v>
      </c>
    </row>
    <row r="35" spans="1:24" x14ac:dyDescent="0.25">
      <c r="A35" s="199" t="s">
        <v>1020</v>
      </c>
      <c r="B35" s="200">
        <v>3111</v>
      </c>
      <c r="C35" s="200">
        <v>2038</v>
      </c>
      <c r="D35" s="200">
        <v>3111</v>
      </c>
      <c r="E35" s="200" t="s">
        <v>1520</v>
      </c>
      <c r="F35" s="200" t="s">
        <v>1623</v>
      </c>
      <c r="G35" s="200" t="s">
        <v>1577</v>
      </c>
      <c r="H35" s="200" t="s">
        <v>170</v>
      </c>
      <c r="I35" s="200" t="s">
        <v>1532</v>
      </c>
      <c r="J35" s="200"/>
      <c r="K35" s="200"/>
      <c r="L35" s="201" t="s">
        <v>1612</v>
      </c>
      <c r="M35" s="201" t="s">
        <v>1525</v>
      </c>
      <c r="N35" s="201" t="s">
        <v>1532</v>
      </c>
      <c r="O35" s="201" t="s">
        <v>1527</v>
      </c>
      <c r="P35" s="201" t="s">
        <v>1624</v>
      </c>
      <c r="Q35" s="201" t="s">
        <v>1528</v>
      </c>
      <c r="R35" s="201"/>
      <c r="S35" s="201"/>
      <c r="T35" s="202">
        <v>44834</v>
      </c>
      <c r="U35" s="200" t="s">
        <v>1625</v>
      </c>
      <c r="V35" s="200">
        <v>42.459961</v>
      </c>
      <c r="W35" s="200">
        <v>-71.061233999999999</v>
      </c>
      <c r="X35" s="203" t="s">
        <v>1612</v>
      </c>
    </row>
    <row r="36" spans="1:24" x14ac:dyDescent="0.25">
      <c r="A36" s="194" t="s">
        <v>747</v>
      </c>
      <c r="B36" s="195">
        <v>6547</v>
      </c>
      <c r="C36" s="195">
        <v>2149</v>
      </c>
      <c r="D36" s="195">
        <v>6547</v>
      </c>
      <c r="E36" s="195" t="s">
        <v>1520</v>
      </c>
      <c r="F36" s="195" t="s">
        <v>1539</v>
      </c>
      <c r="G36" s="195" t="s">
        <v>339</v>
      </c>
      <c r="H36" s="195" t="s">
        <v>166</v>
      </c>
      <c r="I36" s="195" t="s">
        <v>1532</v>
      </c>
      <c r="J36" s="195"/>
      <c r="K36" s="195"/>
      <c r="L36" s="196" t="s">
        <v>1626</v>
      </c>
      <c r="M36" s="196" t="s">
        <v>1569</v>
      </c>
      <c r="N36" s="196" t="s">
        <v>1532</v>
      </c>
      <c r="O36" s="196" t="s">
        <v>1527</v>
      </c>
      <c r="P36" s="196" t="s">
        <v>747</v>
      </c>
      <c r="Q36" s="196" t="s">
        <v>1543</v>
      </c>
      <c r="R36" s="196"/>
      <c r="S36" s="196"/>
      <c r="T36" s="197">
        <v>44742</v>
      </c>
      <c r="U36" s="195" t="s">
        <v>1627</v>
      </c>
      <c r="V36" s="195">
        <v>42.123519999999999</v>
      </c>
      <c r="W36" s="195">
        <v>-72.586662000000004</v>
      </c>
      <c r="X36" s="198" t="s">
        <v>1626</v>
      </c>
    </row>
    <row r="37" spans="1:24" x14ac:dyDescent="0.25">
      <c r="A37" s="199" t="s">
        <v>748</v>
      </c>
      <c r="B37" s="200">
        <v>3110</v>
      </c>
      <c r="C37" s="200">
        <v>2022</v>
      </c>
      <c r="D37" s="200">
        <v>3110</v>
      </c>
      <c r="E37" s="200" t="s">
        <v>1520</v>
      </c>
      <c r="F37" s="200" t="s">
        <v>1628</v>
      </c>
      <c r="G37" s="200" t="s">
        <v>1577</v>
      </c>
      <c r="H37" s="200" t="s">
        <v>183</v>
      </c>
      <c r="I37" s="200" t="s">
        <v>1532</v>
      </c>
      <c r="J37" s="200"/>
      <c r="K37" s="200"/>
      <c r="L37" s="201" t="s">
        <v>1629</v>
      </c>
      <c r="M37" s="201" t="s">
        <v>1525</v>
      </c>
      <c r="N37" s="201" t="s">
        <v>1532</v>
      </c>
      <c r="O37" s="201" t="s">
        <v>1630</v>
      </c>
      <c r="P37" s="201" t="s">
        <v>748</v>
      </c>
      <c r="Q37" s="201" t="s">
        <v>1528</v>
      </c>
      <c r="R37" s="201"/>
      <c r="S37" s="201"/>
      <c r="T37" s="202">
        <v>44926</v>
      </c>
      <c r="U37" s="200" t="s">
        <v>1631</v>
      </c>
      <c r="V37" s="200">
        <v>42.284889</v>
      </c>
      <c r="W37" s="200">
        <v>-71.419196999999997</v>
      </c>
      <c r="X37" s="203" t="s">
        <v>1629</v>
      </c>
    </row>
    <row r="38" spans="1:24" x14ac:dyDescent="0.25">
      <c r="A38" s="194" t="s">
        <v>749</v>
      </c>
      <c r="B38" s="195">
        <v>97</v>
      </c>
      <c r="C38" s="195">
        <v>2105</v>
      </c>
      <c r="D38" s="195">
        <v>97</v>
      </c>
      <c r="E38" s="195" t="s">
        <v>1553</v>
      </c>
      <c r="F38" s="195" t="s">
        <v>1632</v>
      </c>
      <c r="G38" s="195" t="s">
        <v>682</v>
      </c>
      <c r="H38" s="195" t="s">
        <v>183</v>
      </c>
      <c r="I38" s="195" t="s">
        <v>1532</v>
      </c>
      <c r="J38" s="195"/>
      <c r="K38" s="195"/>
      <c r="L38" s="196" t="s">
        <v>1633</v>
      </c>
      <c r="M38" s="196" t="s">
        <v>1569</v>
      </c>
      <c r="N38" s="196" t="s">
        <v>1532</v>
      </c>
      <c r="O38" s="196" t="s">
        <v>1527</v>
      </c>
      <c r="P38" s="196" t="s">
        <v>749</v>
      </c>
      <c r="Q38" s="196" t="s">
        <v>1528</v>
      </c>
      <c r="R38" s="196" t="s">
        <v>1529</v>
      </c>
      <c r="S38" s="196"/>
      <c r="T38" s="197">
        <v>44834</v>
      </c>
      <c r="U38" s="195" t="s">
        <v>1634</v>
      </c>
      <c r="V38" s="195">
        <v>42.133330999999998</v>
      </c>
      <c r="W38" s="195">
        <v>-71.528319999999994</v>
      </c>
      <c r="X38" s="198" t="s">
        <v>1633</v>
      </c>
    </row>
    <row r="39" spans="1:24" x14ac:dyDescent="0.25">
      <c r="A39" s="199" t="s">
        <v>1022</v>
      </c>
      <c r="B39" s="200">
        <v>99</v>
      </c>
      <c r="C39" s="200">
        <v>2022</v>
      </c>
      <c r="D39" s="200">
        <v>99</v>
      </c>
      <c r="E39" s="200" t="s">
        <v>1520</v>
      </c>
      <c r="F39" s="200" t="s">
        <v>1635</v>
      </c>
      <c r="G39" s="200" t="s">
        <v>1636</v>
      </c>
      <c r="H39" s="200" t="s">
        <v>155</v>
      </c>
      <c r="I39" s="200" t="s">
        <v>1532</v>
      </c>
      <c r="J39" s="200"/>
      <c r="K39" s="200"/>
      <c r="L39" s="201" t="s">
        <v>1637</v>
      </c>
      <c r="M39" s="201" t="s">
        <v>1525</v>
      </c>
      <c r="N39" s="201" t="s">
        <v>1532</v>
      </c>
      <c r="O39" s="201" t="s">
        <v>1630</v>
      </c>
      <c r="P39" s="201" t="s">
        <v>1022</v>
      </c>
      <c r="Q39" s="201" t="s">
        <v>1543</v>
      </c>
      <c r="R39" s="201"/>
      <c r="S39" s="201"/>
      <c r="T39" s="202">
        <v>44926</v>
      </c>
      <c r="U39" s="200" t="s">
        <v>1638</v>
      </c>
      <c r="V39" s="200">
        <v>41.905819000000001</v>
      </c>
      <c r="W39" s="200">
        <v>-71.095153999999994</v>
      </c>
      <c r="X39" s="203" t="s">
        <v>1637</v>
      </c>
    </row>
    <row r="40" spans="1:24" x14ac:dyDescent="0.25">
      <c r="A40" s="194" t="s">
        <v>751</v>
      </c>
      <c r="B40" s="195">
        <v>100</v>
      </c>
      <c r="C40" s="195">
        <v>2071</v>
      </c>
      <c r="D40" s="195">
        <v>100</v>
      </c>
      <c r="E40" s="195" t="s">
        <v>1538</v>
      </c>
      <c r="F40" s="195" t="s">
        <v>1639</v>
      </c>
      <c r="G40" s="195" t="s">
        <v>1577</v>
      </c>
      <c r="H40" s="195" t="s">
        <v>170</v>
      </c>
      <c r="I40" s="195" t="s">
        <v>1532</v>
      </c>
      <c r="J40" s="195"/>
      <c r="K40" s="195"/>
      <c r="L40" s="196" t="s">
        <v>1524</v>
      </c>
      <c r="M40" s="196" t="s">
        <v>1525</v>
      </c>
      <c r="N40" s="196" t="s">
        <v>1532</v>
      </c>
      <c r="O40" s="196" t="s">
        <v>1527</v>
      </c>
      <c r="P40" s="196" t="s">
        <v>751</v>
      </c>
      <c r="Q40" s="196" t="s">
        <v>1528</v>
      </c>
      <c r="R40" s="196"/>
      <c r="S40" s="196" t="s">
        <v>1529</v>
      </c>
      <c r="T40" s="197">
        <v>44834</v>
      </c>
      <c r="U40" s="195" t="s">
        <v>1640</v>
      </c>
      <c r="V40" s="195">
        <v>42.373900999999996</v>
      </c>
      <c r="W40" s="195">
        <v>-71.134238999999994</v>
      </c>
      <c r="X40" s="198" t="s">
        <v>1524</v>
      </c>
    </row>
    <row r="41" spans="1:24" x14ac:dyDescent="0.25">
      <c r="A41" s="199" t="s">
        <v>752</v>
      </c>
      <c r="B41" s="200">
        <v>101</v>
      </c>
      <c r="C41" s="200">
        <v>2044</v>
      </c>
      <c r="D41" s="200">
        <v>101</v>
      </c>
      <c r="E41" s="200" t="s">
        <v>1553</v>
      </c>
      <c r="F41" s="200" t="s">
        <v>1641</v>
      </c>
      <c r="G41" s="200" t="s">
        <v>439</v>
      </c>
      <c r="H41" s="200" t="s">
        <v>198</v>
      </c>
      <c r="I41" s="200" t="s">
        <v>1532</v>
      </c>
      <c r="J41" s="200"/>
      <c r="K41" s="200"/>
      <c r="L41" s="201" t="s">
        <v>1573</v>
      </c>
      <c r="M41" s="201" t="s">
        <v>1525</v>
      </c>
      <c r="N41" s="201" t="s">
        <v>1532</v>
      </c>
      <c r="O41" s="201" t="s">
        <v>1527</v>
      </c>
      <c r="P41" s="201" t="s">
        <v>752</v>
      </c>
      <c r="Q41" s="201" t="s">
        <v>1532</v>
      </c>
      <c r="R41" s="201"/>
      <c r="S41" s="201"/>
      <c r="T41" s="202">
        <v>44834</v>
      </c>
      <c r="U41" s="200" t="s">
        <v>1642</v>
      </c>
      <c r="V41" s="200">
        <v>41.275168999999998</v>
      </c>
      <c r="W41" s="200">
        <v>-70.100837999999996</v>
      </c>
      <c r="X41" s="203" t="s">
        <v>1573</v>
      </c>
    </row>
    <row r="42" spans="1:24" x14ac:dyDescent="0.25">
      <c r="A42" s="194" t="s">
        <v>1643</v>
      </c>
      <c r="B42" s="195">
        <v>11467</v>
      </c>
      <c r="C42" s="195">
        <v>2298</v>
      </c>
      <c r="D42" s="195">
        <v>11467</v>
      </c>
      <c r="E42" s="195" t="s">
        <v>1520</v>
      </c>
      <c r="F42" s="195" t="s">
        <v>1644</v>
      </c>
      <c r="G42" s="195" t="s">
        <v>1577</v>
      </c>
      <c r="H42" s="195" t="s">
        <v>160</v>
      </c>
      <c r="I42" s="195" t="s">
        <v>1532</v>
      </c>
      <c r="J42" s="195"/>
      <c r="K42" s="195"/>
      <c r="L42" s="196" t="s">
        <v>1645</v>
      </c>
      <c r="M42" s="196" t="s">
        <v>1525</v>
      </c>
      <c r="N42" s="196" t="s">
        <v>1532</v>
      </c>
      <c r="O42" s="196" t="s">
        <v>1630</v>
      </c>
      <c r="P42" s="196" t="s">
        <v>1643</v>
      </c>
      <c r="Q42" s="196" t="s">
        <v>1528</v>
      </c>
      <c r="R42" s="196"/>
      <c r="S42" s="196"/>
      <c r="T42" s="197">
        <v>44926</v>
      </c>
      <c r="U42" s="195" t="s">
        <v>1646</v>
      </c>
      <c r="V42" s="195">
        <v>42.577351</v>
      </c>
      <c r="W42" s="195">
        <v>-71.573882999999995</v>
      </c>
      <c r="X42" s="198" t="s">
        <v>1637</v>
      </c>
    </row>
    <row r="43" spans="1:24" x14ac:dyDescent="0.25">
      <c r="A43" s="199" t="s">
        <v>754</v>
      </c>
      <c r="B43" s="200">
        <v>103</v>
      </c>
      <c r="C43" s="200">
        <v>2059</v>
      </c>
      <c r="D43" s="200">
        <v>103</v>
      </c>
      <c r="E43" s="200" t="s">
        <v>1565</v>
      </c>
      <c r="F43" s="200" t="s">
        <v>1561</v>
      </c>
      <c r="G43" s="200" t="s">
        <v>1562</v>
      </c>
      <c r="H43" s="200" t="s">
        <v>170</v>
      </c>
      <c r="I43" s="200" t="s">
        <v>1532</v>
      </c>
      <c r="J43" s="200"/>
      <c r="K43" s="200"/>
      <c r="L43" s="201" t="s">
        <v>1524</v>
      </c>
      <c r="M43" s="201" t="s">
        <v>1525</v>
      </c>
      <c r="N43" s="201" t="s">
        <v>1526</v>
      </c>
      <c r="O43" s="201" t="s">
        <v>1527</v>
      </c>
      <c r="P43" s="201" t="s">
        <v>754</v>
      </c>
      <c r="Q43" s="201" t="s">
        <v>1528</v>
      </c>
      <c r="R43" s="201"/>
      <c r="S43" s="201"/>
      <c r="T43" s="202">
        <v>44834</v>
      </c>
      <c r="U43" s="200" t="s">
        <v>1647</v>
      </c>
      <c r="V43" s="200">
        <v>42.329762000000002</v>
      </c>
      <c r="W43" s="200">
        <v>-71.106728000000004</v>
      </c>
      <c r="X43" s="203" t="s">
        <v>1524</v>
      </c>
    </row>
    <row r="44" spans="1:24" x14ac:dyDescent="0.25">
      <c r="A44" s="194" t="s">
        <v>755</v>
      </c>
      <c r="B44" s="195">
        <v>105</v>
      </c>
      <c r="C44" s="195">
        <v>2075</v>
      </c>
      <c r="D44" s="195">
        <v>105</v>
      </c>
      <c r="E44" s="195" t="s">
        <v>1553</v>
      </c>
      <c r="F44" s="195" t="s">
        <v>1648</v>
      </c>
      <c r="G44" s="195" t="s">
        <v>1577</v>
      </c>
      <c r="H44" s="195" t="s">
        <v>170</v>
      </c>
      <c r="I44" s="195" t="s">
        <v>1532</v>
      </c>
      <c r="J44" s="195"/>
      <c r="K44" s="195"/>
      <c r="L44" s="196" t="s">
        <v>1573</v>
      </c>
      <c r="M44" s="196" t="s">
        <v>1525</v>
      </c>
      <c r="N44" s="196" t="s">
        <v>1532</v>
      </c>
      <c r="O44" s="196" t="s">
        <v>1527</v>
      </c>
      <c r="P44" s="196" t="s">
        <v>755</v>
      </c>
      <c r="Q44" s="196" t="s">
        <v>1528</v>
      </c>
      <c r="R44" s="196"/>
      <c r="S44" s="196"/>
      <c r="T44" s="197">
        <v>44834</v>
      </c>
      <c r="U44" s="195" t="s">
        <v>1649</v>
      </c>
      <c r="V44" s="195">
        <v>42.331401999999997</v>
      </c>
      <c r="W44" s="195">
        <v>-71.246063000000007</v>
      </c>
      <c r="X44" s="198" t="s">
        <v>1573</v>
      </c>
    </row>
    <row r="45" spans="1:24" x14ac:dyDescent="0.25">
      <c r="A45" s="199" t="s">
        <v>756</v>
      </c>
      <c r="B45" s="200">
        <v>345</v>
      </c>
      <c r="C45" s="200">
        <v>2073</v>
      </c>
      <c r="D45" s="200">
        <v>345</v>
      </c>
      <c r="E45" s="200" t="s">
        <v>1520</v>
      </c>
      <c r="F45" s="200" t="s">
        <v>1650</v>
      </c>
      <c r="G45" s="200" t="s">
        <v>307</v>
      </c>
      <c r="H45" s="200" t="s">
        <v>160</v>
      </c>
      <c r="I45" s="200" t="s">
        <v>1522</v>
      </c>
      <c r="J45" s="200" t="s">
        <v>1523</v>
      </c>
      <c r="K45" s="200"/>
      <c r="L45" s="201" t="s">
        <v>1573</v>
      </c>
      <c r="M45" s="201" t="s">
        <v>1525</v>
      </c>
      <c r="N45" s="201" t="s">
        <v>1532</v>
      </c>
      <c r="O45" s="201" t="s">
        <v>1527</v>
      </c>
      <c r="P45" s="201" t="s">
        <v>756</v>
      </c>
      <c r="Q45" s="201" t="s">
        <v>1543</v>
      </c>
      <c r="R45" s="201"/>
      <c r="S45" s="201"/>
      <c r="T45" s="202">
        <v>44834</v>
      </c>
      <c r="U45" s="200" t="s">
        <v>1651</v>
      </c>
      <c r="V45" s="200">
        <v>42.548659999999998</v>
      </c>
      <c r="W45" s="200">
        <v>-70.931719999999999</v>
      </c>
      <c r="X45" s="203" t="s">
        <v>1573</v>
      </c>
    </row>
    <row r="46" spans="1:24" x14ac:dyDescent="0.25">
      <c r="A46" s="194" t="s">
        <v>757</v>
      </c>
      <c r="B46" s="195">
        <v>3112</v>
      </c>
      <c r="C46" s="195">
        <v>2007</v>
      </c>
      <c r="D46" s="195">
        <v>3112</v>
      </c>
      <c r="E46" s="195" t="s">
        <v>1520</v>
      </c>
      <c r="F46" s="195" t="s">
        <v>1652</v>
      </c>
      <c r="G46" s="195" t="s">
        <v>307</v>
      </c>
      <c r="H46" s="195" t="s">
        <v>160</v>
      </c>
      <c r="I46" s="195" t="s">
        <v>1522</v>
      </c>
      <c r="J46" s="195" t="s">
        <v>1523</v>
      </c>
      <c r="K46" s="195"/>
      <c r="L46" s="196" t="s">
        <v>1524</v>
      </c>
      <c r="M46" s="196" t="s">
        <v>1525</v>
      </c>
      <c r="N46" s="196" t="s">
        <v>1526</v>
      </c>
      <c r="O46" s="196" t="s">
        <v>1527</v>
      </c>
      <c r="P46" s="196" t="s">
        <v>757</v>
      </c>
      <c r="Q46" s="196" t="s">
        <v>1543</v>
      </c>
      <c r="R46" s="196"/>
      <c r="S46" s="196"/>
      <c r="T46" s="197">
        <v>44834</v>
      </c>
      <c r="U46" s="195" t="s">
        <v>1653</v>
      </c>
      <c r="V46" s="195">
        <v>42.564500000000002</v>
      </c>
      <c r="W46" s="195">
        <v>-70.875870000000006</v>
      </c>
      <c r="X46" s="198" t="s">
        <v>1524</v>
      </c>
    </row>
    <row r="47" spans="1:24" x14ac:dyDescent="0.25">
      <c r="A47" s="199" t="s">
        <v>758</v>
      </c>
      <c r="B47" s="200">
        <v>127</v>
      </c>
      <c r="C47" s="200">
        <v>2128</v>
      </c>
      <c r="D47" s="200">
        <v>127</v>
      </c>
      <c r="E47" s="200" t="s">
        <v>1538</v>
      </c>
      <c r="F47" s="200" t="s">
        <v>1654</v>
      </c>
      <c r="G47" s="200" t="s">
        <v>682</v>
      </c>
      <c r="H47" s="200" t="s">
        <v>179</v>
      </c>
      <c r="I47" s="200" t="s">
        <v>1532</v>
      </c>
      <c r="J47" s="200"/>
      <c r="K47" s="200"/>
      <c r="L47" s="201" t="s">
        <v>1629</v>
      </c>
      <c r="M47" s="201" t="s">
        <v>1525</v>
      </c>
      <c r="N47" s="201" t="s">
        <v>1532</v>
      </c>
      <c r="O47" s="201" t="s">
        <v>1630</v>
      </c>
      <c r="P47" s="201" t="s">
        <v>758</v>
      </c>
      <c r="Q47" s="201" t="s">
        <v>1528</v>
      </c>
      <c r="R47" s="201"/>
      <c r="S47" s="201"/>
      <c r="T47" s="202">
        <v>44926</v>
      </c>
      <c r="U47" s="200" t="s">
        <v>1655</v>
      </c>
      <c r="V47" s="200">
        <v>42.264919999999996</v>
      </c>
      <c r="W47" s="200">
        <v>-71.796779999999998</v>
      </c>
      <c r="X47" s="203" t="s">
        <v>1629</v>
      </c>
    </row>
    <row r="48" spans="1:24" x14ac:dyDescent="0.25">
      <c r="A48" s="194" t="s">
        <v>1027</v>
      </c>
      <c r="B48" s="195">
        <v>6963</v>
      </c>
      <c r="C48" s="195">
        <v>2316</v>
      </c>
      <c r="D48" s="195">
        <v>6963</v>
      </c>
      <c r="E48" s="195" t="s">
        <v>1565</v>
      </c>
      <c r="F48" s="195" t="s">
        <v>1561</v>
      </c>
      <c r="G48" s="195" t="s">
        <v>1562</v>
      </c>
      <c r="H48" s="195" t="s">
        <v>170</v>
      </c>
      <c r="I48" s="195" t="s">
        <v>1532</v>
      </c>
      <c r="J48" s="195"/>
      <c r="K48" s="195"/>
      <c r="L48" s="196" t="s">
        <v>1656</v>
      </c>
      <c r="M48" s="196" t="s">
        <v>1525</v>
      </c>
      <c r="N48" s="196" t="s">
        <v>1532</v>
      </c>
      <c r="O48" s="196" t="s">
        <v>1527</v>
      </c>
      <c r="P48" s="196" t="s">
        <v>1027</v>
      </c>
      <c r="Q48" s="196" t="s">
        <v>1528</v>
      </c>
      <c r="R48" s="196"/>
      <c r="S48" s="196"/>
      <c r="T48" s="197">
        <v>44926</v>
      </c>
      <c r="U48" s="195" t="s">
        <v>1657</v>
      </c>
      <c r="V48" s="195">
        <v>42.363090999999997</v>
      </c>
      <c r="W48" s="195">
        <v>-71.066627999999994</v>
      </c>
      <c r="X48" s="198" t="s">
        <v>1656</v>
      </c>
    </row>
    <row r="49" spans="1:24" x14ac:dyDescent="0.25">
      <c r="A49" s="199" t="s">
        <v>1442</v>
      </c>
      <c r="B49" s="200">
        <v>11718</v>
      </c>
      <c r="C49" s="200">
        <v>2152</v>
      </c>
      <c r="D49" s="200">
        <v>11718</v>
      </c>
      <c r="E49" s="200" t="s">
        <v>1565</v>
      </c>
      <c r="F49" s="200" t="s">
        <v>1539</v>
      </c>
      <c r="G49" s="200" t="s">
        <v>339</v>
      </c>
      <c r="H49" s="200" t="s">
        <v>166</v>
      </c>
      <c r="I49" s="200" t="s">
        <v>1532</v>
      </c>
      <c r="J49" s="200"/>
      <c r="K49" s="200"/>
      <c r="L49" s="201" t="s">
        <v>1656</v>
      </c>
      <c r="M49" s="201" t="s">
        <v>1525</v>
      </c>
      <c r="N49" s="201" t="s">
        <v>1532</v>
      </c>
      <c r="O49" s="201" t="s">
        <v>1527</v>
      </c>
      <c r="P49" s="201" t="s">
        <v>1442</v>
      </c>
      <c r="Q49" s="201" t="s">
        <v>1532</v>
      </c>
      <c r="R49" s="201"/>
      <c r="S49" s="201"/>
      <c r="T49" s="202">
        <v>44926</v>
      </c>
      <c r="U49" s="200" t="s">
        <v>1658</v>
      </c>
      <c r="V49" s="200">
        <v>42.121360000000003</v>
      </c>
      <c r="W49" s="200">
        <v>-72.592410000000001</v>
      </c>
      <c r="X49" s="203" t="s">
        <v>1656</v>
      </c>
    </row>
    <row r="50" spans="1:24" x14ac:dyDescent="0.25">
      <c r="A50" s="194" t="s">
        <v>761</v>
      </c>
      <c r="B50" s="195">
        <v>25</v>
      </c>
      <c r="C50" s="195">
        <v>2118</v>
      </c>
      <c r="D50" s="195">
        <v>25</v>
      </c>
      <c r="E50" s="195" t="s">
        <v>1520</v>
      </c>
      <c r="F50" s="195" t="s">
        <v>1659</v>
      </c>
      <c r="G50" s="195" t="s">
        <v>509</v>
      </c>
      <c r="H50" s="195" t="s">
        <v>155</v>
      </c>
      <c r="I50" s="195" t="s">
        <v>1532</v>
      </c>
      <c r="J50" s="195"/>
      <c r="K50" s="195"/>
      <c r="L50" s="196" t="s">
        <v>1660</v>
      </c>
      <c r="M50" s="196" t="s">
        <v>1569</v>
      </c>
      <c r="N50" s="196" t="s">
        <v>1532</v>
      </c>
      <c r="O50" s="196" t="s">
        <v>1527</v>
      </c>
      <c r="P50" s="196" t="s">
        <v>761</v>
      </c>
      <c r="Q50" s="196" t="s">
        <v>1528</v>
      </c>
      <c r="R50" s="196"/>
      <c r="S50" s="196"/>
      <c r="T50" s="197">
        <v>44834</v>
      </c>
      <c r="U50" s="195" t="s">
        <v>1661</v>
      </c>
      <c r="V50" s="195">
        <v>42.087761</v>
      </c>
      <c r="W50" s="195">
        <v>-70.991523999999998</v>
      </c>
      <c r="X50" s="198" t="s">
        <v>1660</v>
      </c>
    </row>
    <row r="51" spans="1:24" x14ac:dyDescent="0.25">
      <c r="A51" s="199" t="s">
        <v>762</v>
      </c>
      <c r="B51" s="200">
        <v>122</v>
      </c>
      <c r="C51" s="200">
        <v>2107</v>
      </c>
      <c r="D51" s="200">
        <v>122</v>
      </c>
      <c r="E51" s="200" t="s">
        <v>1520</v>
      </c>
      <c r="F51" s="200" t="s">
        <v>1662</v>
      </c>
      <c r="G51" s="200" t="s">
        <v>455</v>
      </c>
      <c r="H51" s="200" t="s">
        <v>155</v>
      </c>
      <c r="I51" s="200" t="s">
        <v>1663</v>
      </c>
      <c r="J51" s="200" t="s">
        <v>1664</v>
      </c>
      <c r="K51" s="200"/>
      <c r="L51" s="201" t="s">
        <v>1665</v>
      </c>
      <c r="M51" s="201" t="s">
        <v>1569</v>
      </c>
      <c r="N51" s="201" t="s">
        <v>1532</v>
      </c>
      <c r="O51" s="201" t="s">
        <v>1527</v>
      </c>
      <c r="P51" s="201" t="s">
        <v>762</v>
      </c>
      <c r="Q51" s="201" t="s">
        <v>1528</v>
      </c>
      <c r="R51" s="201"/>
      <c r="S51" s="201"/>
      <c r="T51" s="202">
        <v>44834</v>
      </c>
      <c r="U51" s="200" t="s">
        <v>1666</v>
      </c>
      <c r="V51" s="200">
        <v>42.175690000000003</v>
      </c>
      <c r="W51" s="200">
        <v>-70.954070000000002</v>
      </c>
      <c r="X51" s="203" t="s">
        <v>1665</v>
      </c>
    </row>
    <row r="52" spans="1:24" x14ac:dyDescent="0.25">
      <c r="A52" s="194" t="s">
        <v>763</v>
      </c>
      <c r="B52" s="195">
        <v>3113</v>
      </c>
      <c r="C52" s="195">
        <v>2010</v>
      </c>
      <c r="D52" s="195">
        <v>3113</v>
      </c>
      <c r="E52" s="195" t="s">
        <v>1520</v>
      </c>
      <c r="F52" s="195" t="s">
        <v>1667</v>
      </c>
      <c r="G52" s="195" t="s">
        <v>1636</v>
      </c>
      <c r="H52" s="195" t="s">
        <v>163</v>
      </c>
      <c r="I52" s="195" t="s">
        <v>1663</v>
      </c>
      <c r="J52" s="195" t="s">
        <v>1664</v>
      </c>
      <c r="K52" s="195"/>
      <c r="L52" s="196" t="s">
        <v>1668</v>
      </c>
      <c r="M52" s="196" t="s">
        <v>1569</v>
      </c>
      <c r="N52" s="196" t="s">
        <v>1532</v>
      </c>
      <c r="O52" s="196" t="s">
        <v>1527</v>
      </c>
      <c r="P52" s="196" t="s">
        <v>763</v>
      </c>
      <c r="Q52" s="196" t="s">
        <v>1528</v>
      </c>
      <c r="R52" s="196" t="s">
        <v>1529</v>
      </c>
      <c r="S52" s="196"/>
      <c r="T52" s="197">
        <v>44834</v>
      </c>
      <c r="U52" s="195" t="s">
        <v>1669</v>
      </c>
      <c r="V52" s="195">
        <v>41.710160000000002</v>
      </c>
      <c r="W52" s="195">
        <v>-71.145859999999999</v>
      </c>
      <c r="X52" s="198" t="s">
        <v>1668</v>
      </c>
    </row>
    <row r="53" spans="1:24" x14ac:dyDescent="0.25">
      <c r="A53" s="199" t="s">
        <v>858</v>
      </c>
      <c r="B53" s="200">
        <v>42</v>
      </c>
      <c r="C53" s="200">
        <v>2003</v>
      </c>
      <c r="D53" s="200">
        <v>42</v>
      </c>
      <c r="E53" s="200" t="s">
        <v>1538</v>
      </c>
      <c r="F53" s="200" t="s">
        <v>1670</v>
      </c>
      <c r="G53" s="200" t="s">
        <v>1562</v>
      </c>
      <c r="H53" s="200" t="s">
        <v>170</v>
      </c>
      <c r="I53" s="200" t="s">
        <v>1532</v>
      </c>
      <c r="J53" s="200"/>
      <c r="K53" s="200"/>
      <c r="L53" s="201" t="s">
        <v>1637</v>
      </c>
      <c r="M53" s="201" t="s">
        <v>1525</v>
      </c>
      <c r="N53" s="201" t="s">
        <v>1532</v>
      </c>
      <c r="O53" s="201" t="s">
        <v>1630</v>
      </c>
      <c r="P53" s="201" t="s">
        <v>858</v>
      </c>
      <c r="Q53" s="201" t="s">
        <v>1528</v>
      </c>
      <c r="R53" s="201"/>
      <c r="S53" s="201"/>
      <c r="T53" s="202">
        <v>44926</v>
      </c>
      <c r="U53" s="200" t="s">
        <v>1671</v>
      </c>
      <c r="V53" s="200">
        <v>42.27749</v>
      </c>
      <c r="W53" s="200">
        <v>-71.065658999999997</v>
      </c>
      <c r="X53" s="203" t="s">
        <v>1637</v>
      </c>
    </row>
    <row r="54" spans="1:24" x14ac:dyDescent="0.25">
      <c r="A54" s="194" t="s">
        <v>765</v>
      </c>
      <c r="B54" s="195">
        <v>8701</v>
      </c>
      <c r="C54" s="195">
        <v>2101</v>
      </c>
      <c r="D54" s="195">
        <v>8701</v>
      </c>
      <c r="E54" s="195" t="s">
        <v>1520</v>
      </c>
      <c r="F54" s="195" t="s">
        <v>1659</v>
      </c>
      <c r="G54" s="195" t="s">
        <v>509</v>
      </c>
      <c r="H54" s="195" t="s">
        <v>155</v>
      </c>
      <c r="I54" s="195" t="s">
        <v>1522</v>
      </c>
      <c r="J54" s="195" t="s">
        <v>1523</v>
      </c>
      <c r="K54" s="195"/>
      <c r="L54" s="196" t="s">
        <v>1637</v>
      </c>
      <c r="M54" s="196" t="s">
        <v>1525</v>
      </c>
      <c r="N54" s="196" t="s">
        <v>1532</v>
      </c>
      <c r="O54" s="196" t="s">
        <v>1630</v>
      </c>
      <c r="P54" s="196" t="s">
        <v>765</v>
      </c>
      <c r="Q54" s="196" t="s">
        <v>1543</v>
      </c>
      <c r="R54" s="196"/>
      <c r="S54" s="196"/>
      <c r="T54" s="197">
        <v>44926</v>
      </c>
      <c r="U54" s="195" t="s">
        <v>1672</v>
      </c>
      <c r="V54" s="195">
        <v>42.097799999999999</v>
      </c>
      <c r="W54" s="195">
        <v>-71.062049999999999</v>
      </c>
      <c r="X54" s="198" t="s">
        <v>1637</v>
      </c>
    </row>
    <row r="55" spans="1:24" x14ac:dyDescent="0.25">
      <c r="A55" s="199" t="s">
        <v>861</v>
      </c>
      <c r="B55" s="200">
        <v>75</v>
      </c>
      <c r="C55" s="200">
        <v>2225</v>
      </c>
      <c r="D55" s="200">
        <v>75</v>
      </c>
      <c r="E55" s="200" t="s">
        <v>1520</v>
      </c>
      <c r="F55" s="200" t="s">
        <v>1673</v>
      </c>
      <c r="G55" s="200" t="s">
        <v>307</v>
      </c>
      <c r="H55" s="200" t="s">
        <v>160</v>
      </c>
      <c r="I55" s="200" t="s">
        <v>1532</v>
      </c>
      <c r="J55" s="200"/>
      <c r="K55" s="200"/>
      <c r="L55" s="201" t="s">
        <v>1637</v>
      </c>
      <c r="M55" s="201" t="s">
        <v>1525</v>
      </c>
      <c r="N55" s="201" t="s">
        <v>1532</v>
      </c>
      <c r="O55" s="201" t="s">
        <v>1630</v>
      </c>
      <c r="P55" s="201" t="s">
        <v>861</v>
      </c>
      <c r="Q55" s="201" t="s">
        <v>1528</v>
      </c>
      <c r="R55" s="201"/>
      <c r="S55" s="201"/>
      <c r="T55" s="202">
        <v>44926</v>
      </c>
      <c r="U55" s="200" t="s">
        <v>1674</v>
      </c>
      <c r="V55" s="200">
        <v>42.727519999999998</v>
      </c>
      <c r="W55" s="200">
        <v>-71.167910000000006</v>
      </c>
      <c r="X55" s="203" t="s">
        <v>1637</v>
      </c>
    </row>
    <row r="56" spans="1:24" x14ac:dyDescent="0.25">
      <c r="A56" s="194" t="s">
        <v>862</v>
      </c>
      <c r="B56" s="195">
        <v>41</v>
      </c>
      <c r="C56" s="195">
        <v>2114</v>
      </c>
      <c r="D56" s="195">
        <v>41</v>
      </c>
      <c r="E56" s="195" t="s">
        <v>1520</v>
      </c>
      <c r="F56" s="195" t="s">
        <v>1675</v>
      </c>
      <c r="G56" s="195" t="s">
        <v>455</v>
      </c>
      <c r="H56" s="195" t="s">
        <v>183</v>
      </c>
      <c r="I56" s="195" t="s">
        <v>1532</v>
      </c>
      <c r="J56" s="195"/>
      <c r="K56" s="195"/>
      <c r="L56" s="196" t="s">
        <v>1637</v>
      </c>
      <c r="M56" s="196" t="s">
        <v>1525</v>
      </c>
      <c r="N56" s="196" t="s">
        <v>1532</v>
      </c>
      <c r="O56" s="196" t="s">
        <v>1630</v>
      </c>
      <c r="P56" s="196" t="s">
        <v>862</v>
      </c>
      <c r="Q56" s="196" t="s">
        <v>1528</v>
      </c>
      <c r="R56" s="196"/>
      <c r="S56" s="196"/>
      <c r="T56" s="197">
        <v>44926</v>
      </c>
      <c r="U56" s="195" t="s">
        <v>1676</v>
      </c>
      <c r="V56" s="195">
        <v>42.188499999999998</v>
      </c>
      <c r="W56" s="195">
        <v>-71.202209999999994</v>
      </c>
      <c r="X56" s="198" t="s">
        <v>1637</v>
      </c>
    </row>
    <row r="57" spans="1:24" x14ac:dyDescent="0.25">
      <c r="A57" s="199" t="s">
        <v>863</v>
      </c>
      <c r="B57" s="200">
        <v>114</v>
      </c>
      <c r="C57" s="200">
        <v>2011</v>
      </c>
      <c r="D57" s="200">
        <v>114</v>
      </c>
      <c r="E57" s="200" t="s">
        <v>1520</v>
      </c>
      <c r="F57" s="200" t="s">
        <v>1677</v>
      </c>
      <c r="G57" s="200" t="s">
        <v>1636</v>
      </c>
      <c r="H57" s="200" t="s">
        <v>163</v>
      </c>
      <c r="I57" s="200" t="s">
        <v>1532</v>
      </c>
      <c r="J57" s="200"/>
      <c r="K57" s="200"/>
      <c r="L57" s="201" t="s">
        <v>1637</v>
      </c>
      <c r="M57" s="201" t="s">
        <v>1525</v>
      </c>
      <c r="N57" s="201" t="s">
        <v>1532</v>
      </c>
      <c r="O57" s="201" t="s">
        <v>1630</v>
      </c>
      <c r="P57" s="201" t="s">
        <v>863</v>
      </c>
      <c r="Q57" s="201" t="s">
        <v>1543</v>
      </c>
      <c r="R57" s="201"/>
      <c r="S57" s="201"/>
      <c r="T57" s="202">
        <v>44926</v>
      </c>
      <c r="U57" s="200" t="s">
        <v>1678</v>
      </c>
      <c r="V57" s="200">
        <v>41.692990000000002</v>
      </c>
      <c r="W57" s="200">
        <v>-71.163899999999998</v>
      </c>
      <c r="X57" s="203" t="s">
        <v>1637</v>
      </c>
    </row>
    <row r="58" spans="1:24" x14ac:dyDescent="0.25">
      <c r="A58" s="194" t="s">
        <v>864</v>
      </c>
      <c r="B58" s="195">
        <v>126</v>
      </c>
      <c r="C58" s="195">
        <v>2085</v>
      </c>
      <c r="D58" s="195">
        <v>126</v>
      </c>
      <c r="E58" s="195" t="s">
        <v>1538</v>
      </c>
      <c r="F58" s="195" t="s">
        <v>1679</v>
      </c>
      <c r="G58" s="195" t="s">
        <v>1562</v>
      </c>
      <c r="H58" s="195" t="s">
        <v>170</v>
      </c>
      <c r="I58" s="195" t="s">
        <v>1663</v>
      </c>
      <c r="J58" s="195" t="s">
        <v>1664</v>
      </c>
      <c r="K58" s="195"/>
      <c r="L58" s="196" t="s">
        <v>1637</v>
      </c>
      <c r="M58" s="196" t="s">
        <v>1525</v>
      </c>
      <c r="N58" s="196" t="s">
        <v>1532</v>
      </c>
      <c r="O58" s="196" t="s">
        <v>1630</v>
      </c>
      <c r="P58" s="196" t="s">
        <v>864</v>
      </c>
      <c r="Q58" s="196" t="s">
        <v>1528</v>
      </c>
      <c r="R58" s="196"/>
      <c r="S58" s="196"/>
      <c r="T58" s="197">
        <v>44926</v>
      </c>
      <c r="U58" s="195" t="s">
        <v>1680</v>
      </c>
      <c r="V58" s="195">
        <v>42.349580000000003</v>
      </c>
      <c r="W58" s="195">
        <v>-71.147980000000004</v>
      </c>
      <c r="X58" s="198" t="s">
        <v>1637</v>
      </c>
    </row>
    <row r="59" spans="1:24" x14ac:dyDescent="0.25">
      <c r="A59" s="199" t="s">
        <v>770</v>
      </c>
      <c r="B59" s="200">
        <v>129</v>
      </c>
      <c r="C59" s="200">
        <v>2100</v>
      </c>
      <c r="D59" s="200">
        <v>129</v>
      </c>
      <c r="E59" s="200" t="s">
        <v>1520</v>
      </c>
      <c r="F59" s="200" t="s">
        <v>1681</v>
      </c>
      <c r="G59" s="200" t="s">
        <v>1636</v>
      </c>
      <c r="H59" s="200" t="s">
        <v>183</v>
      </c>
      <c r="I59" s="200" t="s">
        <v>1532</v>
      </c>
      <c r="J59" s="200"/>
      <c r="K59" s="200"/>
      <c r="L59" s="201" t="s">
        <v>1682</v>
      </c>
      <c r="M59" s="201" t="s">
        <v>1569</v>
      </c>
      <c r="N59" s="201" t="s">
        <v>1532</v>
      </c>
      <c r="O59" s="201" t="s">
        <v>1527</v>
      </c>
      <c r="P59" s="201" t="s">
        <v>770</v>
      </c>
      <c r="Q59" s="201" t="s">
        <v>1528</v>
      </c>
      <c r="R59" s="201"/>
      <c r="S59" s="201"/>
      <c r="T59" s="202">
        <v>44834</v>
      </c>
      <c r="U59" s="200" t="s">
        <v>1683</v>
      </c>
      <c r="V59" s="200">
        <v>41.941929000000002</v>
      </c>
      <c r="W59" s="200">
        <v>-71.274940000000001</v>
      </c>
      <c r="X59" s="203" t="s">
        <v>1682</v>
      </c>
    </row>
    <row r="60" spans="1:24" x14ac:dyDescent="0.25">
      <c r="A60" s="194" t="s">
        <v>771</v>
      </c>
      <c r="B60" s="195">
        <v>104</v>
      </c>
      <c r="C60" s="195">
        <v>2299</v>
      </c>
      <c r="D60" s="195">
        <v>104</v>
      </c>
      <c r="E60" s="195" t="s">
        <v>1560</v>
      </c>
      <c r="F60" s="195" t="s">
        <v>1561</v>
      </c>
      <c r="G60" s="195" t="s">
        <v>1562</v>
      </c>
      <c r="H60" s="195" t="s">
        <v>170</v>
      </c>
      <c r="I60" s="195" t="s">
        <v>1563</v>
      </c>
      <c r="J60" s="195" t="s">
        <v>1541</v>
      </c>
      <c r="K60" s="195"/>
      <c r="L60" s="196" t="s">
        <v>1612</v>
      </c>
      <c r="M60" s="196" t="s">
        <v>1525</v>
      </c>
      <c r="N60" s="196" t="s">
        <v>1532</v>
      </c>
      <c r="O60" s="196" t="s">
        <v>1527</v>
      </c>
      <c r="P60" s="196" t="s">
        <v>771</v>
      </c>
      <c r="Q60" s="196" t="s">
        <v>1528</v>
      </c>
      <c r="R60" s="196"/>
      <c r="S60" s="196"/>
      <c r="T60" s="197">
        <v>44834</v>
      </c>
      <c r="U60" s="195" t="s">
        <v>1684</v>
      </c>
      <c r="V60" s="195">
        <v>42.349519999999998</v>
      </c>
      <c r="W60" s="195">
        <v>-71.063140000000004</v>
      </c>
      <c r="X60" s="198" t="s">
        <v>1612</v>
      </c>
    </row>
    <row r="61" spans="1:24" x14ac:dyDescent="0.25">
      <c r="A61" s="199" t="s">
        <v>772</v>
      </c>
      <c r="B61" s="200">
        <v>3115</v>
      </c>
      <c r="C61" s="200">
        <v>2841</v>
      </c>
      <c r="D61" s="200">
        <v>3115</v>
      </c>
      <c r="E61" s="200" t="s">
        <v>1560</v>
      </c>
      <c r="F61" s="200" t="s">
        <v>1654</v>
      </c>
      <c r="G61" s="200" t="s">
        <v>682</v>
      </c>
      <c r="H61" s="200" t="s">
        <v>179</v>
      </c>
      <c r="I61" s="200" t="s">
        <v>1621</v>
      </c>
      <c r="J61" s="200" t="s">
        <v>1541</v>
      </c>
      <c r="K61" s="200" t="s">
        <v>1567</v>
      </c>
      <c r="L61" s="201" t="s">
        <v>1596</v>
      </c>
      <c r="M61" s="201" t="s">
        <v>1525</v>
      </c>
      <c r="N61" s="201" t="s">
        <v>1532</v>
      </c>
      <c r="O61" s="201" t="s">
        <v>1527</v>
      </c>
      <c r="P61" s="201" t="s">
        <v>772</v>
      </c>
      <c r="Q61" s="201" t="s">
        <v>1543</v>
      </c>
      <c r="R61" s="201"/>
      <c r="S61" s="201"/>
      <c r="T61" s="202">
        <v>44834</v>
      </c>
      <c r="U61" s="200" t="s">
        <v>1685</v>
      </c>
      <c r="V61" s="200">
        <v>42.277830000000002</v>
      </c>
      <c r="W61" s="200">
        <v>-71.761679999999998</v>
      </c>
      <c r="X61" s="203" t="s">
        <v>1596</v>
      </c>
    </row>
    <row r="62" spans="1:24" x14ac:dyDescent="0.25">
      <c r="A62" s="204" t="s">
        <v>876</v>
      </c>
      <c r="B62" s="205">
        <v>138</v>
      </c>
      <c r="C62" s="205">
        <v>2094</v>
      </c>
      <c r="D62" s="205">
        <v>138</v>
      </c>
      <c r="E62" s="205" t="s">
        <v>1553</v>
      </c>
      <c r="F62" s="205" t="s">
        <v>1686</v>
      </c>
      <c r="G62" s="205" t="s">
        <v>1577</v>
      </c>
      <c r="H62" s="205" t="s">
        <v>160</v>
      </c>
      <c r="I62" s="205" t="s">
        <v>1532</v>
      </c>
      <c r="J62" s="205"/>
      <c r="K62" s="205"/>
      <c r="L62" s="206" t="s">
        <v>1524</v>
      </c>
      <c r="M62" s="206" t="s">
        <v>1525</v>
      </c>
      <c r="N62" s="206" t="s">
        <v>1526</v>
      </c>
      <c r="O62" s="206" t="s">
        <v>1527</v>
      </c>
      <c r="P62" s="206" t="s">
        <v>876</v>
      </c>
      <c r="Q62" s="206" t="s">
        <v>1528</v>
      </c>
      <c r="R62" s="206"/>
      <c r="S62" s="206"/>
      <c r="T62" s="207">
        <v>44834</v>
      </c>
      <c r="U62" s="205" t="s">
        <v>1687</v>
      </c>
      <c r="V62" s="205">
        <v>42.465969999999999</v>
      </c>
      <c r="W62" s="205">
        <v>-71.122550000000004</v>
      </c>
      <c r="X62" s="208" t="s">
        <v>1524</v>
      </c>
    </row>
    <row r="63" spans="1:24" x14ac:dyDescent="0.25">
      <c r="A63" s="204"/>
      <c r="B63" s="205"/>
      <c r="C63" s="205"/>
      <c r="D63" s="205"/>
      <c r="E63" s="205"/>
      <c r="F63" s="205"/>
      <c r="G63" s="205"/>
      <c r="H63" s="205"/>
      <c r="I63" s="205"/>
      <c r="J63" s="205"/>
      <c r="K63" s="205"/>
      <c r="L63" s="206"/>
      <c r="M63" s="206"/>
      <c r="N63" s="206"/>
      <c r="O63" s="206"/>
      <c r="P63" s="206"/>
      <c r="Q63" s="206"/>
      <c r="R63" s="206"/>
      <c r="S63" s="206"/>
      <c r="T63" s="207"/>
      <c r="U63" s="205"/>
      <c r="V63" s="205"/>
      <c r="W63" s="205"/>
      <c r="X63" s="208"/>
    </row>
    <row r="64" spans="1:24" x14ac:dyDescent="0.25">
      <c r="L64" s="30"/>
      <c r="M64" s="30"/>
      <c r="N64" s="141"/>
      <c r="O64" s="141"/>
      <c r="P64" s="141"/>
      <c r="Q64" s="141"/>
      <c r="R64" s="141"/>
      <c r="S64" s="141"/>
      <c r="T64" s="141"/>
      <c r="X64" s="141"/>
    </row>
    <row r="65" spans="1:24" ht="14.4" x14ac:dyDescent="0.3">
      <c r="I65" s="360" t="s">
        <v>2727</v>
      </c>
      <c r="L65" s="141"/>
      <c r="M65" s="141"/>
      <c r="N65" s="141"/>
      <c r="O65" s="141"/>
      <c r="P65" s="141"/>
      <c r="Q65" s="141"/>
      <c r="R65" s="141"/>
      <c r="S65" s="141"/>
      <c r="T65" s="141"/>
      <c r="X65" s="141"/>
    </row>
    <row r="66" spans="1:24" x14ac:dyDescent="0.25">
      <c r="L66" s="141"/>
      <c r="M66" s="141"/>
      <c r="N66" s="141"/>
      <c r="O66" s="141"/>
      <c r="P66" s="141"/>
      <c r="Q66" s="141"/>
      <c r="R66" s="141"/>
      <c r="S66" s="141"/>
      <c r="T66" s="141"/>
      <c r="X66" s="141"/>
    </row>
    <row r="67" spans="1:24" x14ac:dyDescent="0.25">
      <c r="L67" s="141"/>
      <c r="M67" s="141"/>
      <c r="N67" s="141"/>
      <c r="O67" s="141"/>
      <c r="P67" s="141"/>
      <c r="Q67" s="141"/>
      <c r="R67" s="141"/>
      <c r="S67" s="141"/>
      <c r="T67" s="141"/>
      <c r="X67" s="141"/>
    </row>
    <row r="68" spans="1:24" x14ac:dyDescent="0.25">
      <c r="L68" s="141"/>
      <c r="M68" s="141"/>
      <c r="N68" s="141"/>
      <c r="O68" s="141"/>
      <c r="P68" s="141"/>
      <c r="Q68" s="141"/>
      <c r="R68" s="141"/>
      <c r="S68" s="141"/>
      <c r="T68" s="141"/>
      <c r="X68" s="141"/>
    </row>
    <row r="69" spans="1:24" x14ac:dyDescent="0.25">
      <c r="L69" s="141"/>
      <c r="M69" s="141"/>
      <c r="N69" s="141"/>
      <c r="O69" s="141"/>
      <c r="P69" s="141"/>
      <c r="Q69" s="141"/>
      <c r="R69" s="141"/>
      <c r="S69" s="141"/>
      <c r="T69" s="141"/>
      <c r="X69" s="141"/>
    </row>
    <row r="70" spans="1:24" x14ac:dyDescent="0.25">
      <c r="L70" s="141"/>
      <c r="M70" s="141"/>
      <c r="N70" s="141"/>
      <c r="O70" s="141"/>
      <c r="P70" s="141"/>
      <c r="Q70" s="141"/>
      <c r="R70" s="141"/>
      <c r="S70" s="141"/>
      <c r="T70" s="141"/>
      <c r="X70" s="141"/>
    </row>
    <row r="71" spans="1:24" x14ac:dyDescent="0.25">
      <c r="L71" s="141"/>
      <c r="M71" s="141"/>
      <c r="N71" s="141"/>
      <c r="O71" s="141"/>
      <c r="P71" s="141"/>
      <c r="Q71" s="141"/>
      <c r="R71" s="141"/>
      <c r="S71" s="141"/>
      <c r="T71" s="141"/>
      <c r="X71" s="141"/>
    </row>
    <row r="72" spans="1:24" x14ac:dyDescent="0.25">
      <c r="A72" s="141"/>
      <c r="B72" s="141"/>
      <c r="C72" s="141"/>
      <c r="D72" s="141"/>
      <c r="E72" s="141"/>
      <c r="F72" s="141"/>
      <c r="G72" s="141"/>
      <c r="H72" s="141"/>
      <c r="I72" s="141"/>
      <c r="J72" s="141"/>
      <c r="K72" s="141"/>
      <c r="L72" s="141"/>
      <c r="M72" s="141"/>
      <c r="N72" s="141"/>
      <c r="O72" s="141"/>
      <c r="P72" s="141"/>
      <c r="Q72" s="141"/>
      <c r="R72" s="141"/>
      <c r="S72" s="141"/>
      <c r="T72" s="141"/>
      <c r="U72" s="141"/>
      <c r="V72" s="141"/>
      <c r="W72" s="141"/>
      <c r="X72" s="141"/>
    </row>
    <row r="73" spans="1:24" x14ac:dyDescent="0.25">
      <c r="A73" s="141"/>
      <c r="B73" s="141"/>
      <c r="C73" s="141"/>
      <c r="D73" s="141"/>
      <c r="E73" s="141"/>
      <c r="F73" s="141"/>
      <c r="G73" s="141"/>
      <c r="H73" s="141"/>
      <c r="I73" s="141"/>
      <c r="J73" s="141"/>
      <c r="K73" s="141"/>
      <c r="L73" s="141"/>
      <c r="M73" s="141"/>
      <c r="N73" s="141"/>
      <c r="O73" s="141"/>
      <c r="P73" s="141"/>
      <c r="Q73" s="141"/>
      <c r="R73" s="141"/>
      <c r="S73" s="141"/>
      <c r="T73" s="141"/>
      <c r="U73" s="141"/>
      <c r="V73" s="141"/>
      <c r="W73" s="141"/>
      <c r="X73" s="141"/>
    </row>
    <row r="74" spans="1:24" x14ac:dyDescent="0.25">
      <c r="A74" s="209"/>
      <c r="B74" s="141"/>
      <c r="C74" s="141"/>
      <c r="D74" s="141"/>
      <c r="E74" s="141"/>
      <c r="F74" s="141"/>
      <c r="G74" s="141"/>
      <c r="H74" s="141"/>
      <c r="I74" s="141"/>
      <c r="J74" s="141"/>
      <c r="K74" s="141"/>
      <c r="L74" s="141"/>
      <c r="M74" s="141"/>
      <c r="N74" s="141"/>
      <c r="O74" s="141"/>
      <c r="P74" s="141"/>
      <c r="Q74" s="141"/>
      <c r="R74" s="141"/>
      <c r="S74" s="141"/>
      <c r="T74" s="141"/>
      <c r="U74" s="141"/>
      <c r="V74" s="141"/>
      <c r="W74" s="141"/>
      <c r="X74" s="141"/>
    </row>
    <row r="75" spans="1:24" x14ac:dyDescent="0.25">
      <c r="A75" s="209"/>
      <c r="B75" s="141"/>
      <c r="C75" s="141"/>
      <c r="D75" s="141"/>
      <c r="E75" s="141"/>
      <c r="F75" s="141"/>
      <c r="G75" s="141"/>
      <c r="H75" s="141"/>
      <c r="I75" s="141"/>
      <c r="J75" s="141"/>
      <c r="K75" s="141"/>
      <c r="L75" s="141"/>
      <c r="M75" s="141"/>
      <c r="N75" s="141"/>
      <c r="O75" s="141"/>
      <c r="P75" s="141"/>
      <c r="Q75" s="141"/>
      <c r="R75" s="141"/>
      <c r="S75" s="141"/>
      <c r="T75" s="141"/>
      <c r="U75" s="141"/>
      <c r="V75" s="141"/>
      <c r="W75" s="141"/>
      <c r="X75" s="141"/>
    </row>
    <row r="76" spans="1:24" x14ac:dyDescent="0.25">
      <c r="A76" s="209"/>
      <c r="B76" s="141"/>
      <c r="C76" s="141"/>
      <c r="D76" s="141"/>
      <c r="E76" s="141"/>
      <c r="F76" s="141"/>
      <c r="G76" s="141"/>
      <c r="H76" s="141"/>
      <c r="I76" s="141"/>
      <c r="J76" s="141"/>
      <c r="K76" s="141"/>
      <c r="L76" s="141"/>
      <c r="M76" s="141"/>
      <c r="N76" s="141"/>
      <c r="O76" s="141"/>
      <c r="P76" s="141"/>
      <c r="Q76" s="141"/>
      <c r="R76" s="141"/>
      <c r="S76" s="141"/>
      <c r="T76" s="141"/>
      <c r="U76" s="141"/>
      <c r="V76" s="141"/>
      <c r="W76" s="141"/>
      <c r="X76" s="141"/>
    </row>
    <row r="77" spans="1:24" x14ac:dyDescent="0.25">
      <c r="A77" s="209"/>
      <c r="B77" s="141"/>
      <c r="C77" s="141"/>
      <c r="D77" s="141"/>
      <c r="E77" s="141"/>
      <c r="F77" s="141"/>
      <c r="G77" s="141"/>
      <c r="H77" s="141"/>
      <c r="I77" s="141"/>
      <c r="J77" s="141"/>
      <c r="K77" s="141"/>
      <c r="L77" s="141"/>
      <c r="M77" s="141"/>
      <c r="N77" s="141"/>
      <c r="O77" s="141"/>
      <c r="P77" s="141"/>
      <c r="Q77" s="141"/>
      <c r="R77" s="141"/>
      <c r="S77" s="141"/>
      <c r="T77" s="141"/>
      <c r="U77" s="141"/>
      <c r="V77" s="141"/>
      <c r="W77" s="141"/>
      <c r="X77" s="141"/>
    </row>
    <row r="78" spans="1:24" x14ac:dyDescent="0.25">
      <c r="A78" s="210"/>
      <c r="L78" s="141"/>
      <c r="M78" s="141"/>
      <c r="N78" s="141"/>
      <c r="O78" s="141"/>
      <c r="P78" s="141"/>
      <c r="Q78" s="141"/>
      <c r="R78" s="141"/>
      <c r="S78" s="141"/>
      <c r="T78" s="141"/>
      <c r="X78" s="141"/>
    </row>
  </sheetData>
  <sheetProtection algorithmName="SHA-512" hashValue="L3cVhOrv9LXMF1h12BCgVb1deoQKzojb0quWfmQXoNUQMZIqJD55QhM+cxIEHIGHUaGFjENF1oekAALMcMCyhA==" saltValue="9tS1GJZB6ANL+mGFSwfq9Q==" spinCount="100000" sheet="1" objects="1" scenarios="1"/>
  <hyperlinks>
    <hyperlink ref="I65" r:id="rId1" xr:uid="{C1F17334-2908-461F-9900-7BC31FBE6DC3}"/>
  </hyperlinks>
  <pageMargins left="0.7" right="0.7" top="0.75" bottom="0.75" header="0.3" footer="0.3"/>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C4CA4-59A6-43CB-B410-D3A0330DC30C}">
  <sheetPr>
    <tabColor theme="2" tint="-0.249977111117893"/>
  </sheetPr>
  <dimension ref="A1:L39"/>
  <sheetViews>
    <sheetView topLeftCell="A34" workbookViewId="0">
      <selection activeCell="C48" sqref="C48"/>
    </sheetView>
  </sheetViews>
  <sheetFormatPr defaultColWidth="9.21875" defaultRowHeight="13.8" x14ac:dyDescent="0.25"/>
  <cols>
    <col min="1" max="1" width="61.21875" style="59" bestFit="1" customWidth="1"/>
    <col min="2" max="2" width="10.77734375" style="226" customWidth="1"/>
    <col min="3" max="3" width="9.77734375" style="59" customWidth="1"/>
    <col min="4" max="4" width="27" style="59" customWidth="1"/>
    <col min="5" max="5" width="26.5546875" style="59" customWidth="1"/>
    <col min="6" max="6" width="10.44140625" style="59" customWidth="1"/>
    <col min="7" max="7" width="32" style="59" customWidth="1"/>
    <col min="8" max="8" width="29.21875" style="59" customWidth="1"/>
    <col min="9" max="9" width="31.44140625" style="59" bestFit="1" customWidth="1"/>
    <col min="10" max="10" width="15.77734375" style="59" customWidth="1"/>
    <col min="11" max="11" width="15.77734375" style="19" customWidth="1"/>
    <col min="12" max="12" width="43.21875" style="59" bestFit="1" customWidth="1"/>
    <col min="13" max="16384" width="9.21875" style="3"/>
  </cols>
  <sheetData>
    <row r="1" spans="1:12" s="216" customFormat="1" x14ac:dyDescent="0.25">
      <c r="A1" s="211" t="s">
        <v>1688</v>
      </c>
      <c r="B1" s="212" t="s">
        <v>1509</v>
      </c>
      <c r="C1" s="213" t="s">
        <v>127</v>
      </c>
      <c r="D1" s="214" t="s">
        <v>1689</v>
      </c>
      <c r="E1" s="214" t="s">
        <v>1690</v>
      </c>
      <c r="F1" s="214" t="s">
        <v>130</v>
      </c>
      <c r="G1" s="214" t="s">
        <v>9</v>
      </c>
      <c r="H1" s="214" t="s">
        <v>1691</v>
      </c>
      <c r="I1" s="214" t="s">
        <v>1692</v>
      </c>
      <c r="J1" s="214" t="s">
        <v>89</v>
      </c>
      <c r="K1" s="215" t="s">
        <v>14</v>
      </c>
      <c r="L1" s="214" t="s">
        <v>1693</v>
      </c>
    </row>
    <row r="2" spans="1:12" x14ac:dyDescent="0.25">
      <c r="A2" s="217" t="s">
        <v>1694</v>
      </c>
      <c r="B2" s="218">
        <v>2202</v>
      </c>
      <c r="C2" s="59">
        <v>454</v>
      </c>
      <c r="D2" s="59" t="s">
        <v>1565</v>
      </c>
      <c r="E2" s="59" t="s">
        <v>1654</v>
      </c>
      <c r="F2" s="59" t="s">
        <v>682</v>
      </c>
      <c r="G2" s="59" t="s">
        <v>179</v>
      </c>
      <c r="H2" s="59" t="s">
        <v>179</v>
      </c>
      <c r="I2" s="59" t="s">
        <v>1695</v>
      </c>
      <c r="J2" s="59" t="s">
        <v>1630</v>
      </c>
      <c r="K2" s="19">
        <v>44834</v>
      </c>
      <c r="L2" s="219"/>
    </row>
    <row r="3" spans="1:12" x14ac:dyDescent="0.25">
      <c r="A3" s="220" t="s">
        <v>1696</v>
      </c>
      <c r="B3" s="218">
        <v>2836</v>
      </c>
      <c r="C3" s="59">
        <v>442</v>
      </c>
      <c r="D3" s="59" t="s">
        <v>1697</v>
      </c>
      <c r="E3" s="59" t="s">
        <v>1561</v>
      </c>
      <c r="F3" s="59" t="s">
        <v>1562</v>
      </c>
      <c r="G3" s="59" t="s">
        <v>170</v>
      </c>
      <c r="H3" s="59" t="s">
        <v>170</v>
      </c>
      <c r="I3" s="59" t="s">
        <v>1698</v>
      </c>
      <c r="J3" s="59" t="s">
        <v>1630</v>
      </c>
      <c r="K3" s="19">
        <v>44926</v>
      </c>
      <c r="L3" s="219"/>
    </row>
    <row r="4" spans="1:12" x14ac:dyDescent="0.25">
      <c r="A4" s="220" t="s">
        <v>1699</v>
      </c>
      <c r="B4" s="218">
        <v>2005</v>
      </c>
      <c r="C4" s="59">
        <v>436</v>
      </c>
      <c r="D4" s="59" t="s">
        <v>1697</v>
      </c>
      <c r="E4" s="59" t="s">
        <v>1700</v>
      </c>
      <c r="F4" s="59" t="s">
        <v>1636</v>
      </c>
      <c r="G4" s="59" t="s">
        <v>189</v>
      </c>
      <c r="H4" s="59" t="s">
        <v>183</v>
      </c>
      <c r="I4" s="59" t="s">
        <v>1698</v>
      </c>
      <c r="J4" s="59" t="s">
        <v>1630</v>
      </c>
      <c r="K4" s="19">
        <v>44926</v>
      </c>
      <c r="L4" s="219"/>
    </row>
    <row r="5" spans="1:12" x14ac:dyDescent="0.25">
      <c r="A5" s="220" t="s">
        <v>1701</v>
      </c>
      <c r="B5" s="218">
        <v>2327</v>
      </c>
      <c r="C5" s="59">
        <v>438</v>
      </c>
      <c r="D5" s="59" t="s">
        <v>1697</v>
      </c>
      <c r="E5" s="59" t="s">
        <v>1702</v>
      </c>
      <c r="F5" s="59" t="s">
        <v>455</v>
      </c>
      <c r="G5" s="59" t="s">
        <v>170</v>
      </c>
      <c r="H5" s="59" t="s">
        <v>170</v>
      </c>
      <c r="I5" s="59" t="s">
        <v>1698</v>
      </c>
      <c r="J5" s="59" t="s">
        <v>1630</v>
      </c>
      <c r="K5" s="19">
        <v>44926</v>
      </c>
      <c r="L5" s="219"/>
    </row>
    <row r="6" spans="1:12" x14ac:dyDescent="0.25">
      <c r="A6" s="217" t="s">
        <v>1703</v>
      </c>
      <c r="B6" s="218">
        <v>2837</v>
      </c>
      <c r="C6" s="59">
        <v>443</v>
      </c>
      <c r="D6" s="59" t="s">
        <v>1697</v>
      </c>
      <c r="E6" s="59" t="s">
        <v>1702</v>
      </c>
      <c r="F6" s="59" t="s">
        <v>455</v>
      </c>
      <c r="G6" s="59" t="s">
        <v>170</v>
      </c>
      <c r="H6" s="59" t="s">
        <v>170</v>
      </c>
      <c r="I6" s="59" t="s">
        <v>2719</v>
      </c>
      <c r="J6" s="59" t="s">
        <v>1630</v>
      </c>
      <c r="K6" s="19">
        <v>44926</v>
      </c>
      <c r="L6" s="219"/>
    </row>
    <row r="7" spans="1:12" x14ac:dyDescent="0.25">
      <c r="A7" s="220" t="s">
        <v>1704</v>
      </c>
      <c r="B7" s="218">
        <v>2836</v>
      </c>
      <c r="C7" s="59">
        <v>424</v>
      </c>
      <c r="D7" s="59" t="s">
        <v>2477</v>
      </c>
      <c r="E7" s="59" t="s">
        <v>1561</v>
      </c>
      <c r="F7" s="59" t="s">
        <v>1562</v>
      </c>
      <c r="G7" s="59" t="s">
        <v>170</v>
      </c>
      <c r="H7" s="59" t="s">
        <v>170</v>
      </c>
      <c r="I7" s="59" t="s">
        <v>1705</v>
      </c>
      <c r="J7" s="59" t="s">
        <v>1527</v>
      </c>
      <c r="K7" s="19">
        <v>44742</v>
      </c>
      <c r="L7" s="219"/>
    </row>
    <row r="8" spans="1:12" x14ac:dyDescent="0.25">
      <c r="A8" s="217" t="s">
        <v>1706</v>
      </c>
      <c r="B8" s="218">
        <v>2005</v>
      </c>
      <c r="C8" s="59">
        <v>422</v>
      </c>
      <c r="D8" s="59" t="s">
        <v>2477</v>
      </c>
      <c r="E8" s="59" t="s">
        <v>1700</v>
      </c>
      <c r="F8" s="59" t="s">
        <v>1636</v>
      </c>
      <c r="G8" s="59" t="s">
        <v>189</v>
      </c>
      <c r="H8" s="59" t="s">
        <v>183</v>
      </c>
      <c r="I8" s="59" t="s">
        <v>1705</v>
      </c>
      <c r="J8" s="59" t="s">
        <v>1527</v>
      </c>
      <c r="K8" s="19">
        <v>44742</v>
      </c>
      <c r="L8" s="219"/>
    </row>
    <row r="9" spans="1:12" x14ac:dyDescent="0.25">
      <c r="A9" s="221" t="s">
        <v>1707</v>
      </c>
      <c r="B9" s="218">
        <v>2333</v>
      </c>
      <c r="C9" s="59">
        <v>452</v>
      </c>
      <c r="D9" s="59" t="s">
        <v>1708</v>
      </c>
      <c r="E9" s="59" t="s">
        <v>1709</v>
      </c>
      <c r="F9" s="59" t="s">
        <v>455</v>
      </c>
      <c r="G9" s="59" t="s">
        <v>157</v>
      </c>
      <c r="H9" s="59" t="s">
        <v>155</v>
      </c>
      <c r="I9" s="59" t="s">
        <v>1710</v>
      </c>
      <c r="J9" s="59" t="s">
        <v>1630</v>
      </c>
      <c r="K9" s="19">
        <v>44742</v>
      </c>
      <c r="L9" s="219"/>
    </row>
    <row r="10" spans="1:12" x14ac:dyDescent="0.25">
      <c r="A10" s="220" t="s">
        <v>1711</v>
      </c>
      <c r="B10" s="218">
        <v>2329</v>
      </c>
      <c r="C10" s="59">
        <v>451</v>
      </c>
      <c r="D10" s="59" t="s">
        <v>1708</v>
      </c>
      <c r="E10" s="59" t="s">
        <v>1712</v>
      </c>
      <c r="F10" s="59" t="s">
        <v>1577</v>
      </c>
      <c r="G10" s="59" t="s">
        <v>159</v>
      </c>
      <c r="H10" s="59" t="s">
        <v>160</v>
      </c>
      <c r="I10" s="59" t="s">
        <v>1710</v>
      </c>
      <c r="J10" s="59" t="s">
        <v>1630</v>
      </c>
      <c r="K10" s="19">
        <v>44926</v>
      </c>
      <c r="L10" s="219"/>
    </row>
    <row r="11" spans="1:12" x14ac:dyDescent="0.25">
      <c r="A11" s="220" t="s">
        <v>1713</v>
      </c>
      <c r="B11" s="218">
        <v>2912</v>
      </c>
      <c r="C11" s="59">
        <v>453</v>
      </c>
      <c r="D11" s="59" t="s">
        <v>1708</v>
      </c>
      <c r="E11" s="59" t="s">
        <v>1714</v>
      </c>
      <c r="F11" s="59" t="s">
        <v>339</v>
      </c>
      <c r="G11" s="59" t="s">
        <v>168</v>
      </c>
      <c r="H11" s="59" t="s">
        <v>166</v>
      </c>
      <c r="I11" s="59" t="s">
        <v>1710</v>
      </c>
      <c r="J11" s="59" t="s">
        <v>1630</v>
      </c>
      <c r="K11" s="19">
        <v>44926</v>
      </c>
      <c r="L11" s="219"/>
    </row>
    <row r="12" spans="1:12" x14ac:dyDescent="0.25">
      <c r="A12" s="59" t="s">
        <v>1715</v>
      </c>
      <c r="B12" s="218">
        <v>2098</v>
      </c>
      <c r="C12" s="59">
        <v>447</v>
      </c>
      <c r="D12" s="59" t="s">
        <v>1708</v>
      </c>
      <c r="E12" s="59" t="s">
        <v>1654</v>
      </c>
      <c r="F12" s="59" t="s">
        <v>682</v>
      </c>
      <c r="G12" s="59" t="s">
        <v>179</v>
      </c>
      <c r="H12" s="59" t="s">
        <v>179</v>
      </c>
      <c r="I12" s="59" t="s">
        <v>1710</v>
      </c>
      <c r="J12" s="59" t="s">
        <v>1630</v>
      </c>
      <c r="K12" s="19">
        <v>44834</v>
      </c>
    </row>
    <row r="13" spans="1:12" x14ac:dyDescent="0.25">
      <c r="A13" s="220" t="s">
        <v>1716</v>
      </c>
      <c r="B13" s="218">
        <v>2221</v>
      </c>
      <c r="C13" s="59">
        <v>407</v>
      </c>
      <c r="D13" s="59" t="s">
        <v>1565</v>
      </c>
      <c r="E13" s="59" t="s">
        <v>1679</v>
      </c>
      <c r="F13" s="59" t="s">
        <v>1562</v>
      </c>
      <c r="G13" s="59" t="s">
        <v>170</v>
      </c>
      <c r="H13" s="59" t="s">
        <v>170</v>
      </c>
      <c r="I13" s="220" t="s">
        <v>1716</v>
      </c>
      <c r="J13" s="59" t="s">
        <v>1527</v>
      </c>
      <c r="K13" s="19">
        <v>44834</v>
      </c>
      <c r="L13" s="219"/>
    </row>
    <row r="14" spans="1:12" x14ac:dyDescent="0.25">
      <c r="A14" s="220" t="s">
        <v>1717</v>
      </c>
      <c r="B14" s="218" t="s">
        <v>1718</v>
      </c>
      <c r="C14" s="59">
        <v>10665</v>
      </c>
      <c r="D14" s="59" t="s">
        <v>1697</v>
      </c>
      <c r="E14" s="59" t="s">
        <v>1719</v>
      </c>
      <c r="F14" s="59" t="s">
        <v>307</v>
      </c>
      <c r="G14" s="59" t="s">
        <v>175</v>
      </c>
      <c r="H14" s="59" t="s">
        <v>160</v>
      </c>
      <c r="I14" s="2" t="s">
        <v>1720</v>
      </c>
      <c r="J14" s="59" t="s">
        <v>1630</v>
      </c>
      <c r="K14" s="19">
        <v>44926</v>
      </c>
      <c r="L14" s="219"/>
    </row>
    <row r="15" spans="1:12" x14ac:dyDescent="0.25">
      <c r="A15" s="220" t="s">
        <v>1721</v>
      </c>
      <c r="B15" s="218">
        <v>2290</v>
      </c>
      <c r="C15" s="59">
        <v>416</v>
      </c>
      <c r="D15" s="59" t="s">
        <v>1565</v>
      </c>
      <c r="E15" s="59" t="s">
        <v>1561</v>
      </c>
      <c r="F15" s="59" t="s">
        <v>1562</v>
      </c>
      <c r="G15" s="59" t="s">
        <v>170</v>
      </c>
      <c r="H15" s="59" t="s">
        <v>170</v>
      </c>
      <c r="I15" s="59" t="s">
        <v>1722</v>
      </c>
      <c r="J15" s="59" t="s">
        <v>1527</v>
      </c>
      <c r="K15" s="19">
        <v>44834</v>
      </c>
      <c r="L15" s="219"/>
    </row>
    <row r="16" spans="1:12" x14ac:dyDescent="0.25">
      <c r="A16" s="220" t="s">
        <v>1723</v>
      </c>
      <c r="B16" s="218" t="s">
        <v>1724</v>
      </c>
      <c r="C16" s="59">
        <v>16580</v>
      </c>
      <c r="D16" s="59" t="s">
        <v>1697</v>
      </c>
      <c r="E16" s="59" t="s">
        <v>1654</v>
      </c>
      <c r="F16" s="59" t="s">
        <v>509</v>
      </c>
      <c r="G16" s="59" t="s">
        <v>1725</v>
      </c>
      <c r="H16" s="59" t="s">
        <v>155</v>
      </c>
      <c r="I16" s="59" t="s">
        <v>1726</v>
      </c>
      <c r="J16" s="59" t="s">
        <v>1630</v>
      </c>
      <c r="K16" s="19">
        <v>44926</v>
      </c>
      <c r="L16" s="219"/>
    </row>
    <row r="17" spans="1:12" x14ac:dyDescent="0.25">
      <c r="A17" s="220" t="s">
        <v>1727</v>
      </c>
      <c r="B17" s="218">
        <v>2333</v>
      </c>
      <c r="C17" s="59">
        <v>429</v>
      </c>
      <c r="D17" s="59" t="s">
        <v>2477</v>
      </c>
      <c r="E17" s="59" t="s">
        <v>1709</v>
      </c>
      <c r="F17" s="59" t="s">
        <v>455</v>
      </c>
      <c r="G17" s="59" t="s">
        <v>157</v>
      </c>
      <c r="H17" s="59" t="s">
        <v>155</v>
      </c>
      <c r="I17" s="59" t="s">
        <v>1705</v>
      </c>
      <c r="J17" s="59" t="s">
        <v>1527</v>
      </c>
      <c r="K17" s="19">
        <v>44742</v>
      </c>
      <c r="L17" s="219"/>
    </row>
    <row r="18" spans="1:12" x14ac:dyDescent="0.25">
      <c r="A18" s="220" t="s">
        <v>1728</v>
      </c>
      <c r="B18" s="218">
        <v>2920</v>
      </c>
      <c r="C18" s="59">
        <v>445</v>
      </c>
      <c r="D18" s="59" t="s">
        <v>1697</v>
      </c>
      <c r="E18" s="59" t="s">
        <v>1729</v>
      </c>
      <c r="F18" s="59" t="s">
        <v>1577</v>
      </c>
      <c r="G18" s="59" t="s">
        <v>170</v>
      </c>
      <c r="H18" s="59" t="s">
        <v>170</v>
      </c>
      <c r="I18" s="59" t="s">
        <v>1573</v>
      </c>
      <c r="J18" s="59" t="s">
        <v>1527</v>
      </c>
      <c r="K18" s="19">
        <v>44834</v>
      </c>
      <c r="L18" s="219"/>
    </row>
    <row r="19" spans="1:12" x14ac:dyDescent="0.25">
      <c r="A19" s="220" t="s">
        <v>1730</v>
      </c>
      <c r="B19" s="218" t="s">
        <v>1731</v>
      </c>
      <c r="C19" s="59">
        <v>20195</v>
      </c>
      <c r="D19" s="59" t="s">
        <v>1697</v>
      </c>
      <c r="E19" s="59" t="s">
        <v>1603</v>
      </c>
      <c r="F19" s="59" t="s">
        <v>339</v>
      </c>
      <c r="G19" s="59" t="s">
        <v>168</v>
      </c>
      <c r="H19" s="59" t="s">
        <v>166</v>
      </c>
      <c r="I19" s="59" t="s">
        <v>1732</v>
      </c>
      <c r="J19" s="59" t="s">
        <v>1630</v>
      </c>
      <c r="K19" s="19">
        <v>44926</v>
      </c>
      <c r="L19" s="59" t="s">
        <v>1733</v>
      </c>
    </row>
    <row r="20" spans="1:12" x14ac:dyDescent="0.25">
      <c r="A20" s="220" t="s">
        <v>1734</v>
      </c>
      <c r="B20" s="218">
        <v>2250</v>
      </c>
      <c r="C20" s="59">
        <v>410</v>
      </c>
      <c r="D20" s="59" t="s">
        <v>1735</v>
      </c>
      <c r="E20" s="59" t="s">
        <v>1736</v>
      </c>
      <c r="F20" s="59" t="s">
        <v>455</v>
      </c>
      <c r="G20" s="59" t="s">
        <v>155</v>
      </c>
      <c r="H20" s="59" t="s">
        <v>155</v>
      </c>
      <c r="I20" s="59" t="s">
        <v>1737</v>
      </c>
      <c r="J20" s="59" t="s">
        <v>1630</v>
      </c>
      <c r="K20" s="19">
        <v>44926</v>
      </c>
      <c r="L20" s="219"/>
    </row>
    <row r="21" spans="1:12" x14ac:dyDescent="0.25">
      <c r="A21" s="220" t="s">
        <v>1738</v>
      </c>
      <c r="B21" s="218">
        <v>2282</v>
      </c>
      <c r="C21" s="59">
        <v>414</v>
      </c>
      <c r="D21" s="59" t="s">
        <v>1735</v>
      </c>
      <c r="E21" s="59" t="s">
        <v>1739</v>
      </c>
      <c r="F21" s="59" t="s">
        <v>455</v>
      </c>
      <c r="G21" s="59" t="s">
        <v>1740</v>
      </c>
      <c r="H21" s="59" t="s">
        <v>155</v>
      </c>
      <c r="I21" s="59" t="s">
        <v>1741</v>
      </c>
      <c r="J21" s="59" t="s">
        <v>1630</v>
      </c>
      <c r="K21" s="19">
        <v>44742</v>
      </c>
      <c r="L21" s="2"/>
    </row>
    <row r="22" spans="1:12" x14ac:dyDescent="0.25">
      <c r="A22" s="220" t="s">
        <v>1742</v>
      </c>
      <c r="B22" s="218">
        <v>2224</v>
      </c>
      <c r="C22" s="59">
        <v>430</v>
      </c>
      <c r="D22" s="59" t="s">
        <v>2477</v>
      </c>
      <c r="E22" s="59" t="s">
        <v>1743</v>
      </c>
      <c r="F22" s="59" t="s">
        <v>1636</v>
      </c>
      <c r="G22" s="59" t="s">
        <v>162</v>
      </c>
      <c r="H22" s="59" t="s">
        <v>163</v>
      </c>
      <c r="I22" s="59" t="s">
        <v>1705</v>
      </c>
      <c r="J22" s="59" t="s">
        <v>1527</v>
      </c>
      <c r="K22" s="19">
        <v>44742</v>
      </c>
      <c r="L22" s="219"/>
    </row>
    <row r="23" spans="1:12" x14ac:dyDescent="0.25">
      <c r="A23" s="220" t="s">
        <v>1744</v>
      </c>
      <c r="B23" s="218">
        <v>2327</v>
      </c>
      <c r="C23" s="59">
        <v>423</v>
      </c>
      <c r="D23" s="59" t="s">
        <v>2477</v>
      </c>
      <c r="E23" s="59" t="s">
        <v>1702</v>
      </c>
      <c r="F23" s="59" t="s">
        <v>455</v>
      </c>
      <c r="G23" s="59" t="s">
        <v>170</v>
      </c>
      <c r="H23" s="59" t="s">
        <v>170</v>
      </c>
      <c r="I23" s="59" t="s">
        <v>1705</v>
      </c>
      <c r="J23" s="59" t="s">
        <v>1527</v>
      </c>
      <c r="K23" s="19">
        <v>44742</v>
      </c>
      <c r="L23" s="219"/>
    </row>
    <row r="24" spans="1:12" x14ac:dyDescent="0.25">
      <c r="A24" s="222" t="s">
        <v>1745</v>
      </c>
      <c r="B24" s="218" t="s">
        <v>1746</v>
      </c>
      <c r="C24" s="59">
        <v>13125</v>
      </c>
      <c r="D24" s="2" t="s">
        <v>1697</v>
      </c>
      <c r="E24" s="59" t="s">
        <v>1747</v>
      </c>
      <c r="F24" s="59" t="s">
        <v>1636</v>
      </c>
      <c r="G24" s="59" t="s">
        <v>162</v>
      </c>
      <c r="H24" s="59" t="s">
        <v>163</v>
      </c>
      <c r="I24" s="2" t="s">
        <v>1720</v>
      </c>
      <c r="J24" s="59" t="s">
        <v>1630</v>
      </c>
      <c r="K24" s="19">
        <v>44926</v>
      </c>
      <c r="L24" s="223"/>
    </row>
    <row r="25" spans="1:12" x14ac:dyDescent="0.25">
      <c r="A25" s="220" t="s">
        <v>1748</v>
      </c>
      <c r="B25" s="218">
        <v>2102</v>
      </c>
      <c r="C25" s="59">
        <v>405</v>
      </c>
      <c r="D25" s="59" t="s">
        <v>1735</v>
      </c>
      <c r="E25" s="59" t="s">
        <v>1639</v>
      </c>
      <c r="F25" s="59" t="s">
        <v>1577</v>
      </c>
      <c r="G25" s="59" t="s">
        <v>170</v>
      </c>
      <c r="H25" s="59" t="s">
        <v>170</v>
      </c>
      <c r="I25" s="59" t="s">
        <v>1573</v>
      </c>
      <c r="J25" s="59" t="s">
        <v>1527</v>
      </c>
      <c r="K25" s="19">
        <v>44834</v>
      </c>
      <c r="L25" s="223"/>
    </row>
    <row r="26" spans="1:12" x14ac:dyDescent="0.25">
      <c r="A26" s="220" t="s">
        <v>1749</v>
      </c>
      <c r="B26" s="218">
        <v>2321</v>
      </c>
      <c r="C26" s="59">
        <v>450</v>
      </c>
      <c r="D26" s="59" t="s">
        <v>1708</v>
      </c>
      <c r="E26" s="59" t="s">
        <v>1750</v>
      </c>
      <c r="F26" s="59" t="s">
        <v>1562</v>
      </c>
      <c r="G26" s="59" t="s">
        <v>170</v>
      </c>
      <c r="H26" s="59" t="s">
        <v>170</v>
      </c>
      <c r="I26" s="59" t="s">
        <v>1573</v>
      </c>
      <c r="J26" s="59" t="s">
        <v>1527</v>
      </c>
      <c r="K26" s="19">
        <v>44834</v>
      </c>
      <c r="L26" s="219"/>
    </row>
    <row r="27" spans="1:12" x14ac:dyDescent="0.25">
      <c r="A27" s="220" t="s">
        <v>1751</v>
      </c>
      <c r="B27" s="218" t="s">
        <v>1752</v>
      </c>
      <c r="C27" s="59">
        <v>1471</v>
      </c>
      <c r="D27" s="59" t="s">
        <v>1708</v>
      </c>
      <c r="E27" s="59" t="s">
        <v>1753</v>
      </c>
      <c r="F27" s="59" t="s">
        <v>197</v>
      </c>
      <c r="G27" s="59" t="s">
        <v>198</v>
      </c>
      <c r="H27" s="59" t="s">
        <v>198</v>
      </c>
      <c r="I27" s="59" t="s">
        <v>1573</v>
      </c>
      <c r="J27" s="59" t="s">
        <v>1527</v>
      </c>
      <c r="K27" s="19">
        <v>44834</v>
      </c>
      <c r="L27" s="223"/>
    </row>
    <row r="28" spans="1:12" x14ac:dyDescent="0.25">
      <c r="A28" s="220" t="s">
        <v>1754</v>
      </c>
      <c r="B28" s="218" t="s">
        <v>1755</v>
      </c>
      <c r="C28" s="59">
        <v>13237</v>
      </c>
      <c r="D28" s="59" t="s">
        <v>1697</v>
      </c>
      <c r="E28" s="59" t="s">
        <v>1756</v>
      </c>
      <c r="F28" s="59" t="s">
        <v>682</v>
      </c>
      <c r="G28" s="59" t="s">
        <v>179</v>
      </c>
      <c r="H28" s="59" t="s">
        <v>179</v>
      </c>
      <c r="I28" s="59" t="s">
        <v>1732</v>
      </c>
      <c r="J28" s="59" t="s">
        <v>1630</v>
      </c>
      <c r="K28" s="19">
        <v>44926</v>
      </c>
      <c r="L28" s="223"/>
    </row>
    <row r="29" spans="1:12" x14ac:dyDescent="0.25">
      <c r="A29" s="220" t="s">
        <v>1757</v>
      </c>
      <c r="B29" s="218">
        <v>2837</v>
      </c>
      <c r="C29" s="59">
        <v>427</v>
      </c>
      <c r="D29" s="59" t="s">
        <v>2477</v>
      </c>
      <c r="E29" s="59" t="s">
        <v>1702</v>
      </c>
      <c r="F29" s="59" t="s">
        <v>455</v>
      </c>
      <c r="G29" s="59" t="s">
        <v>170</v>
      </c>
      <c r="H29" s="59" t="s">
        <v>170</v>
      </c>
      <c r="I29" s="59" t="s">
        <v>1705</v>
      </c>
      <c r="J29" s="59" t="s">
        <v>1527</v>
      </c>
      <c r="K29" s="19">
        <v>44742</v>
      </c>
      <c r="L29" s="223"/>
    </row>
    <row r="30" spans="1:12" x14ac:dyDescent="0.25">
      <c r="A30" s="224" t="s">
        <v>1758</v>
      </c>
      <c r="B30" s="218">
        <v>2098</v>
      </c>
      <c r="C30" s="59">
        <v>431</v>
      </c>
      <c r="D30" s="59" t="s">
        <v>2477</v>
      </c>
      <c r="E30" s="59" t="s">
        <v>1654</v>
      </c>
      <c r="F30" s="59" t="s">
        <v>682</v>
      </c>
      <c r="G30" s="59" t="s">
        <v>179</v>
      </c>
      <c r="H30" s="59" t="s">
        <v>179</v>
      </c>
      <c r="I30" s="59" t="s">
        <v>1705</v>
      </c>
      <c r="J30" s="59" t="s">
        <v>1527</v>
      </c>
      <c r="K30" s="19">
        <v>44742</v>
      </c>
      <c r="L30" s="2"/>
    </row>
    <row r="31" spans="1:12" x14ac:dyDescent="0.25">
      <c r="A31" s="59" t="s">
        <v>1759</v>
      </c>
      <c r="B31" s="218">
        <v>2224</v>
      </c>
      <c r="C31" s="59">
        <v>6749</v>
      </c>
      <c r="D31" s="59" t="s">
        <v>1708</v>
      </c>
      <c r="E31" s="59" t="s">
        <v>1743</v>
      </c>
      <c r="F31" s="59" t="s">
        <v>1636</v>
      </c>
      <c r="G31" s="59" t="s">
        <v>162</v>
      </c>
      <c r="H31" s="59" t="s">
        <v>163</v>
      </c>
      <c r="I31" s="59" t="s">
        <v>1760</v>
      </c>
      <c r="J31" s="59" t="s">
        <v>1630</v>
      </c>
      <c r="K31" s="19">
        <v>44926</v>
      </c>
    </row>
    <row r="32" spans="1:12" x14ac:dyDescent="0.25">
      <c r="A32" s="224" t="s">
        <v>1761</v>
      </c>
      <c r="B32" s="218">
        <v>2223</v>
      </c>
      <c r="C32" s="59">
        <v>408</v>
      </c>
      <c r="D32" s="59" t="s">
        <v>1735</v>
      </c>
      <c r="E32" s="59" t="s">
        <v>1539</v>
      </c>
      <c r="F32" s="59" t="s">
        <v>339</v>
      </c>
      <c r="G32" s="59" t="s">
        <v>168</v>
      </c>
      <c r="H32" s="59" t="s">
        <v>166</v>
      </c>
      <c r="I32" s="59" t="s">
        <v>1760</v>
      </c>
      <c r="J32" s="59" t="s">
        <v>1630</v>
      </c>
      <c r="K32" s="19">
        <v>44804</v>
      </c>
    </row>
    <row r="33" spans="1:11" x14ac:dyDescent="0.25">
      <c r="A33" s="225" t="s">
        <v>1762</v>
      </c>
      <c r="B33" s="218">
        <v>2471</v>
      </c>
      <c r="C33" s="59">
        <v>8880</v>
      </c>
      <c r="D33" s="59" t="s">
        <v>1697</v>
      </c>
      <c r="E33" s="59" t="s">
        <v>1763</v>
      </c>
      <c r="F33" s="59" t="s">
        <v>1577</v>
      </c>
      <c r="G33" s="59" t="s">
        <v>170</v>
      </c>
      <c r="H33" s="59" t="s">
        <v>170</v>
      </c>
      <c r="I33" s="59" t="s">
        <v>1764</v>
      </c>
      <c r="J33" s="59" t="s">
        <v>1630</v>
      </c>
      <c r="K33" s="19">
        <v>44926</v>
      </c>
    </row>
    <row r="34" spans="1:11" x14ac:dyDescent="0.25">
      <c r="A34" s="225" t="s">
        <v>1765</v>
      </c>
      <c r="B34" s="218" t="s">
        <v>1766</v>
      </c>
      <c r="C34" s="59">
        <v>14491</v>
      </c>
      <c r="D34" s="59" t="s">
        <v>1697</v>
      </c>
      <c r="E34" s="59" t="s">
        <v>1767</v>
      </c>
      <c r="F34" s="59" t="s">
        <v>682</v>
      </c>
      <c r="G34" s="59" t="s">
        <v>179</v>
      </c>
      <c r="H34" s="59" t="s">
        <v>179</v>
      </c>
      <c r="I34" s="59" t="s">
        <v>1768</v>
      </c>
      <c r="J34" s="59" t="s">
        <v>1630</v>
      </c>
      <c r="K34" s="19">
        <v>44926</v>
      </c>
    </row>
    <row r="35" spans="1:11" x14ac:dyDescent="0.25">
      <c r="A35" s="225" t="s">
        <v>1769</v>
      </c>
      <c r="B35" s="218">
        <v>2912</v>
      </c>
      <c r="C35" s="59">
        <v>432</v>
      </c>
      <c r="D35" s="59" t="s">
        <v>2477</v>
      </c>
      <c r="E35" s="59" t="s">
        <v>1714</v>
      </c>
      <c r="F35" s="59" t="s">
        <v>339</v>
      </c>
      <c r="G35" s="59" t="s">
        <v>168</v>
      </c>
      <c r="H35" s="59" t="s">
        <v>166</v>
      </c>
      <c r="I35" s="59" t="s">
        <v>1705</v>
      </c>
      <c r="J35" s="59" t="s">
        <v>1527</v>
      </c>
      <c r="K35" s="19">
        <v>44742</v>
      </c>
    </row>
    <row r="36" spans="1:11" x14ac:dyDescent="0.25">
      <c r="A36" s="224" t="s">
        <v>1770</v>
      </c>
      <c r="B36" s="218">
        <v>2017</v>
      </c>
      <c r="C36" s="59">
        <v>437</v>
      </c>
      <c r="D36" s="59" t="s">
        <v>1697</v>
      </c>
      <c r="E36" s="59" t="s">
        <v>1771</v>
      </c>
      <c r="F36" s="59" t="s">
        <v>509</v>
      </c>
      <c r="G36" s="59" t="s">
        <v>1725</v>
      </c>
      <c r="H36" s="59" t="s">
        <v>155</v>
      </c>
      <c r="I36" s="59" t="s">
        <v>1698</v>
      </c>
      <c r="J36" s="59" t="s">
        <v>1630</v>
      </c>
      <c r="K36" s="19">
        <v>44926</v>
      </c>
    </row>
    <row r="37" spans="1:11" x14ac:dyDescent="0.25">
      <c r="A37" s="224" t="s">
        <v>1772</v>
      </c>
      <c r="B37" s="218">
        <v>2292</v>
      </c>
      <c r="C37" s="59">
        <v>449</v>
      </c>
      <c r="D37" s="59" t="s">
        <v>1708</v>
      </c>
      <c r="E37" s="59" t="s">
        <v>1773</v>
      </c>
      <c r="F37" s="59" t="s">
        <v>307</v>
      </c>
      <c r="G37" s="59" t="s">
        <v>175</v>
      </c>
      <c r="H37" s="59" t="s">
        <v>160</v>
      </c>
      <c r="I37" s="59" t="s">
        <v>1774</v>
      </c>
      <c r="J37" s="59" t="s">
        <v>1630</v>
      </c>
      <c r="K37" s="19">
        <v>44834</v>
      </c>
    </row>
    <row r="38" spans="1:11" x14ac:dyDescent="0.25">
      <c r="A38" s="224" t="s">
        <v>1775</v>
      </c>
      <c r="B38" s="218" t="s">
        <v>1776</v>
      </c>
      <c r="C38" s="59">
        <v>4062</v>
      </c>
      <c r="D38" s="59" t="s">
        <v>1708</v>
      </c>
      <c r="E38" s="59" t="s">
        <v>1767</v>
      </c>
      <c r="F38" s="59" t="s">
        <v>682</v>
      </c>
      <c r="G38" s="59" t="s">
        <v>179</v>
      </c>
      <c r="H38" s="59" t="s">
        <v>179</v>
      </c>
      <c r="I38" s="59" t="s">
        <v>1774</v>
      </c>
      <c r="J38" s="59" t="s">
        <v>1630</v>
      </c>
      <c r="K38" s="19">
        <v>44834</v>
      </c>
    </row>
    <row r="39" spans="1:11" x14ac:dyDescent="0.25">
      <c r="A39" s="59" t="s">
        <v>1777</v>
      </c>
      <c r="B39" s="218">
        <v>2920</v>
      </c>
      <c r="C39" s="59">
        <v>428</v>
      </c>
      <c r="D39" s="59" t="s">
        <v>2477</v>
      </c>
      <c r="E39" s="59" t="s">
        <v>1729</v>
      </c>
      <c r="F39" s="59" t="s">
        <v>1577</v>
      </c>
      <c r="G39" s="59" t="s">
        <v>170</v>
      </c>
      <c r="H39" s="59" t="s">
        <v>170</v>
      </c>
      <c r="I39" s="59" t="s">
        <v>1705</v>
      </c>
      <c r="J39" s="59" t="s">
        <v>1527</v>
      </c>
      <c r="K39" s="19">
        <v>44742</v>
      </c>
    </row>
  </sheetData>
  <sheetProtection algorithmName="SHA-512" hashValue="URPEVOSPmQZY/816+2jAVDKGr5U+hMTZ3TorucwlPWVpO32Rn/wTex5KT+ro9yf5OJiK/s1CbJeG0mczvOmhSw==" saltValue="6yXeIgfhAbwaM5Z5fB/74A==" spinCount="100000" sheet="1" objects="1" scenarios="1"/>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F77E3-0FB9-47A6-8653-B658BF30B250}">
  <sheetPr>
    <tabColor theme="9" tint="0.59999389629810485"/>
  </sheetPr>
  <dimension ref="A1:AI106"/>
  <sheetViews>
    <sheetView topLeftCell="AB1" zoomScale="97" zoomScaleNormal="100" workbookViewId="0">
      <selection activeCell="C3" sqref="C3"/>
    </sheetView>
  </sheetViews>
  <sheetFormatPr defaultColWidth="8.77734375" defaultRowHeight="13.8" x14ac:dyDescent="0.25"/>
  <cols>
    <col min="1" max="1" width="55.77734375" style="2" bestFit="1" customWidth="1"/>
    <col min="2" max="2" width="10.44140625" style="2" customWidth="1"/>
    <col min="3" max="6" width="22.44140625" style="2" customWidth="1"/>
    <col min="7" max="7" width="21.21875" style="2" bestFit="1" customWidth="1"/>
    <col min="8" max="29" width="22.44140625" style="2" customWidth="1"/>
    <col min="30" max="30" width="13.77734375" style="2" bestFit="1" customWidth="1"/>
    <col min="31" max="31" width="16.21875" style="2" bestFit="1" customWidth="1"/>
    <col min="32" max="32" width="14.21875" style="2" bestFit="1" customWidth="1"/>
    <col min="33" max="33" width="14.5546875" style="2" bestFit="1" customWidth="1"/>
    <col min="34" max="35" width="14.21875" style="2" bestFit="1" customWidth="1"/>
    <col min="36" max="16384" width="8.77734375" style="2"/>
  </cols>
  <sheetData>
    <row r="1" spans="1:35" ht="41.4" x14ac:dyDescent="0.25">
      <c r="A1" s="228" t="s">
        <v>687</v>
      </c>
      <c r="B1" s="229" t="s">
        <v>687</v>
      </c>
      <c r="C1" s="230" t="s">
        <v>688</v>
      </c>
      <c r="D1" s="230" t="s">
        <v>688</v>
      </c>
      <c r="E1" s="230" t="s">
        <v>688</v>
      </c>
      <c r="F1" s="230" t="s">
        <v>688</v>
      </c>
      <c r="G1" s="230" t="s">
        <v>688</v>
      </c>
      <c r="H1" s="230" t="s">
        <v>688</v>
      </c>
      <c r="I1" s="230" t="s">
        <v>688</v>
      </c>
      <c r="J1" s="230" t="s">
        <v>689</v>
      </c>
      <c r="K1" s="230" t="s">
        <v>689</v>
      </c>
      <c r="L1" s="230" t="s">
        <v>690</v>
      </c>
      <c r="M1" s="230" t="s">
        <v>690</v>
      </c>
      <c r="N1" s="230" t="s">
        <v>690</v>
      </c>
      <c r="O1" s="230" t="s">
        <v>690</v>
      </c>
      <c r="P1" s="230" t="s">
        <v>690</v>
      </c>
      <c r="Q1" s="230" t="s">
        <v>690</v>
      </c>
      <c r="R1" s="230" t="s">
        <v>690</v>
      </c>
      <c r="S1" s="230" t="s">
        <v>690</v>
      </c>
      <c r="T1" s="230" t="s">
        <v>690</v>
      </c>
      <c r="U1" s="230" t="s">
        <v>690</v>
      </c>
      <c r="V1" s="230" t="s">
        <v>690</v>
      </c>
      <c r="W1" s="230" t="s">
        <v>690</v>
      </c>
      <c r="X1" s="230" t="s">
        <v>690</v>
      </c>
      <c r="Y1" s="230" t="s">
        <v>690</v>
      </c>
      <c r="Z1" s="230" t="s">
        <v>690</v>
      </c>
      <c r="AA1" s="230" t="s">
        <v>690</v>
      </c>
      <c r="AB1" s="230" t="s">
        <v>690</v>
      </c>
      <c r="AC1" s="230" t="s">
        <v>690</v>
      </c>
      <c r="AD1" s="230" t="s">
        <v>690</v>
      </c>
      <c r="AE1" s="230" t="s">
        <v>690</v>
      </c>
      <c r="AF1" s="230" t="s">
        <v>2468</v>
      </c>
      <c r="AG1" s="230" t="s">
        <v>2468</v>
      </c>
      <c r="AH1" s="230" t="s">
        <v>2468</v>
      </c>
      <c r="AI1" s="230" t="s">
        <v>2468</v>
      </c>
    </row>
    <row r="2" spans="1:35" ht="69" x14ac:dyDescent="0.25">
      <c r="A2" s="228" t="s">
        <v>687</v>
      </c>
      <c r="B2" s="229" t="s">
        <v>687</v>
      </c>
      <c r="C2" s="230" t="s">
        <v>691</v>
      </c>
      <c r="D2" s="230" t="s">
        <v>691</v>
      </c>
      <c r="E2" s="230" t="s">
        <v>691</v>
      </c>
      <c r="F2" s="230" t="s">
        <v>691</v>
      </c>
      <c r="G2" s="230" t="s">
        <v>691</v>
      </c>
      <c r="H2" s="230" t="s">
        <v>691</v>
      </c>
      <c r="I2" s="230" t="s">
        <v>691</v>
      </c>
      <c r="J2" s="230" t="s">
        <v>2482</v>
      </c>
      <c r="K2" s="230" t="s">
        <v>692</v>
      </c>
      <c r="L2" s="230" t="s">
        <v>2413</v>
      </c>
      <c r="M2" s="230" t="s">
        <v>2414</v>
      </c>
      <c r="N2" s="230" t="s">
        <v>2415</v>
      </c>
      <c r="O2" s="230" t="s">
        <v>2422</v>
      </c>
      <c r="P2" s="230" t="s">
        <v>2423</v>
      </c>
      <c r="Q2" s="230" t="s">
        <v>2416</v>
      </c>
      <c r="R2" s="230" t="s">
        <v>693</v>
      </c>
      <c r="S2" s="230" t="s">
        <v>693</v>
      </c>
      <c r="T2" s="230" t="s">
        <v>693</v>
      </c>
      <c r="U2" s="230" t="s">
        <v>693</v>
      </c>
      <c r="V2" s="230" t="s">
        <v>693</v>
      </c>
      <c r="W2" s="230" t="s">
        <v>693</v>
      </c>
      <c r="X2" s="230" t="s">
        <v>693</v>
      </c>
      <c r="Y2" s="230" t="s">
        <v>693</v>
      </c>
      <c r="Z2" s="230" t="s">
        <v>693</v>
      </c>
      <c r="AA2" s="230" t="s">
        <v>693</v>
      </c>
      <c r="AB2" s="230" t="s">
        <v>693</v>
      </c>
      <c r="AC2" s="230" t="s">
        <v>693</v>
      </c>
      <c r="AD2" s="230" t="s">
        <v>693</v>
      </c>
      <c r="AE2" s="230" t="s">
        <v>2417</v>
      </c>
      <c r="AF2" s="230" t="s">
        <v>2469</v>
      </c>
      <c r="AG2" s="230" t="s">
        <v>2470</v>
      </c>
      <c r="AH2" s="230" t="s">
        <v>2471</v>
      </c>
      <c r="AI2" s="230" t="s">
        <v>2472</v>
      </c>
    </row>
    <row r="3" spans="1:35" ht="55.2" x14ac:dyDescent="0.25">
      <c r="A3" s="228" t="s">
        <v>687</v>
      </c>
      <c r="B3" s="229" t="s">
        <v>687</v>
      </c>
      <c r="C3" s="230" t="s">
        <v>694</v>
      </c>
      <c r="D3" s="230" t="s">
        <v>695</v>
      </c>
      <c r="E3" s="230" t="s">
        <v>696</v>
      </c>
      <c r="F3" s="230" t="s">
        <v>2418</v>
      </c>
      <c r="G3" s="230" t="s">
        <v>2419</v>
      </c>
      <c r="H3" s="230" t="s">
        <v>697</v>
      </c>
      <c r="I3" s="230" t="s">
        <v>2420</v>
      </c>
      <c r="J3" s="230" t="s">
        <v>2483</v>
      </c>
      <c r="K3" s="230" t="s">
        <v>698</v>
      </c>
      <c r="L3" s="230" t="s">
        <v>699</v>
      </c>
      <c r="M3" s="230" t="s">
        <v>699</v>
      </c>
      <c r="N3" s="230" t="s">
        <v>699</v>
      </c>
      <c r="O3" s="230" t="s">
        <v>699</v>
      </c>
      <c r="P3" s="230" t="s">
        <v>699</v>
      </c>
      <c r="Q3" s="230" t="s">
        <v>699</v>
      </c>
      <c r="R3" s="230" t="s">
        <v>699</v>
      </c>
      <c r="S3" s="230" t="s">
        <v>700</v>
      </c>
      <c r="T3" s="230" t="s">
        <v>701</v>
      </c>
      <c r="U3" s="230" t="s">
        <v>702</v>
      </c>
      <c r="V3" s="230" t="s">
        <v>703</v>
      </c>
      <c r="W3" s="230" t="s">
        <v>704</v>
      </c>
      <c r="X3" s="230" t="s">
        <v>705</v>
      </c>
      <c r="Y3" s="230" t="s">
        <v>706</v>
      </c>
      <c r="Z3" s="230" t="s">
        <v>707</v>
      </c>
      <c r="AA3" s="230" t="s">
        <v>708</v>
      </c>
      <c r="AB3" s="230" t="s">
        <v>709</v>
      </c>
      <c r="AC3" s="230" t="s">
        <v>710</v>
      </c>
      <c r="AD3" s="230" t="s">
        <v>711</v>
      </c>
      <c r="AE3" s="230" t="s">
        <v>699</v>
      </c>
      <c r="AF3" s="230" t="s">
        <v>2473</v>
      </c>
      <c r="AG3" s="230" t="s">
        <v>2473</v>
      </c>
      <c r="AH3" s="230" t="s">
        <v>2473</v>
      </c>
      <c r="AI3" s="230" t="s">
        <v>2473</v>
      </c>
    </row>
    <row r="4" spans="1:35" x14ac:dyDescent="0.25">
      <c r="A4" s="228" t="s">
        <v>687</v>
      </c>
      <c r="B4" s="229" t="s">
        <v>687</v>
      </c>
      <c r="C4" s="230" t="s">
        <v>687</v>
      </c>
      <c r="D4" s="230" t="s">
        <v>687</v>
      </c>
      <c r="E4" s="230" t="s">
        <v>687</v>
      </c>
      <c r="F4" s="230" t="s">
        <v>687</v>
      </c>
      <c r="G4" s="230" t="s">
        <v>687</v>
      </c>
      <c r="H4" s="230" t="s">
        <v>687</v>
      </c>
      <c r="I4" s="230" t="s">
        <v>687</v>
      </c>
      <c r="J4" s="230"/>
      <c r="K4" s="230" t="s">
        <v>687</v>
      </c>
      <c r="L4" s="230" t="s">
        <v>687</v>
      </c>
      <c r="M4" s="230" t="s">
        <v>687</v>
      </c>
      <c r="N4" s="230" t="s">
        <v>687</v>
      </c>
      <c r="O4" s="230" t="s">
        <v>687</v>
      </c>
      <c r="P4" s="230" t="s">
        <v>687</v>
      </c>
      <c r="Q4" s="230" t="s">
        <v>687</v>
      </c>
      <c r="R4" s="230" t="s">
        <v>687</v>
      </c>
      <c r="S4" s="230" t="s">
        <v>687</v>
      </c>
      <c r="T4" s="230" t="s">
        <v>687</v>
      </c>
      <c r="U4" s="230" t="s">
        <v>687</v>
      </c>
      <c r="V4" s="230" t="s">
        <v>687</v>
      </c>
      <c r="W4" s="230" t="s">
        <v>687</v>
      </c>
      <c r="X4" s="230" t="s">
        <v>687</v>
      </c>
      <c r="Y4" s="230" t="s">
        <v>687</v>
      </c>
      <c r="Z4" s="230" t="s">
        <v>687</v>
      </c>
      <c r="AA4" s="230" t="s">
        <v>687</v>
      </c>
      <c r="AB4" s="230" t="s">
        <v>687</v>
      </c>
      <c r="AC4" s="230" t="s">
        <v>687</v>
      </c>
      <c r="AD4" s="230" t="s">
        <v>687</v>
      </c>
      <c r="AE4" s="230" t="s">
        <v>687</v>
      </c>
    </row>
    <row r="5" spans="1:35" x14ac:dyDescent="0.25">
      <c r="A5" s="231" t="s">
        <v>108</v>
      </c>
      <c r="B5" s="232" t="s">
        <v>127</v>
      </c>
      <c r="C5" s="233" t="s">
        <v>712</v>
      </c>
      <c r="D5" s="233" t="s">
        <v>712</v>
      </c>
      <c r="E5" s="233" t="s">
        <v>712</v>
      </c>
      <c r="F5" s="233" t="s">
        <v>712</v>
      </c>
      <c r="G5" s="233" t="s">
        <v>712</v>
      </c>
      <c r="H5" s="233" t="s">
        <v>712</v>
      </c>
      <c r="I5" s="233" t="s">
        <v>712</v>
      </c>
      <c r="J5" s="233" t="s">
        <v>712</v>
      </c>
      <c r="K5" s="233" t="s">
        <v>712</v>
      </c>
      <c r="L5" s="233" t="s">
        <v>712</v>
      </c>
      <c r="M5" s="233" t="s">
        <v>712</v>
      </c>
      <c r="N5" s="233" t="s">
        <v>712</v>
      </c>
      <c r="O5" s="233" t="s">
        <v>712</v>
      </c>
      <c r="P5" s="233" t="s">
        <v>712</v>
      </c>
      <c r="Q5" s="233" t="s">
        <v>712</v>
      </c>
      <c r="R5" s="233" t="s">
        <v>712</v>
      </c>
      <c r="S5" s="233" t="s">
        <v>712</v>
      </c>
      <c r="T5" s="233" t="s">
        <v>712</v>
      </c>
      <c r="U5" s="233" t="s">
        <v>712</v>
      </c>
      <c r="V5" s="233" t="s">
        <v>712</v>
      </c>
      <c r="W5" s="233" t="s">
        <v>712</v>
      </c>
      <c r="X5" s="233" t="s">
        <v>712</v>
      </c>
      <c r="Y5" s="233" t="s">
        <v>712</v>
      </c>
      <c r="Z5" s="233" t="s">
        <v>712</v>
      </c>
      <c r="AA5" s="233" t="s">
        <v>712</v>
      </c>
      <c r="AB5" s="233" t="s">
        <v>712</v>
      </c>
      <c r="AC5" s="233" t="s">
        <v>712</v>
      </c>
      <c r="AD5" s="233" t="s">
        <v>712</v>
      </c>
      <c r="AE5" s="233" t="s">
        <v>712</v>
      </c>
      <c r="AF5" s="233" t="s">
        <v>712</v>
      </c>
      <c r="AG5" s="233" t="s">
        <v>712</v>
      </c>
      <c r="AH5" s="233" t="s">
        <v>712</v>
      </c>
      <c r="AI5" s="233" t="s">
        <v>712</v>
      </c>
    </row>
    <row r="6" spans="1:35" ht="14.55" customHeight="1" x14ac:dyDescent="0.25">
      <c r="A6" s="228" t="s">
        <v>713</v>
      </c>
      <c r="B6" s="234">
        <v>1</v>
      </c>
      <c r="C6" s="53">
        <v>136</v>
      </c>
      <c r="D6" s="53">
        <v>136</v>
      </c>
      <c r="E6" s="53">
        <v>136</v>
      </c>
      <c r="F6" s="55">
        <v>30360</v>
      </c>
      <c r="G6" s="55">
        <v>5899</v>
      </c>
      <c r="H6" s="53">
        <v>61.16</v>
      </c>
      <c r="I6" s="53">
        <v>5.15</v>
      </c>
      <c r="J6" s="286"/>
      <c r="K6" s="53">
        <v>708.33</v>
      </c>
      <c r="L6" s="55">
        <v>24274</v>
      </c>
      <c r="M6" s="54">
        <v>74989842</v>
      </c>
      <c r="N6" s="54">
        <v>211071957</v>
      </c>
      <c r="O6" s="54">
        <v>49167423</v>
      </c>
      <c r="P6" s="54">
        <v>80307460</v>
      </c>
      <c r="Q6" s="55">
        <v>61531</v>
      </c>
      <c r="R6" s="54">
        <v>286061799</v>
      </c>
      <c r="S6" s="54">
        <v>43975854</v>
      </c>
      <c r="T6" s="54">
        <v>104083783</v>
      </c>
      <c r="U6" s="54">
        <v>27059955</v>
      </c>
      <c r="V6" s="54">
        <v>3445712</v>
      </c>
      <c r="W6" s="54">
        <v>1673126</v>
      </c>
      <c r="X6" s="54">
        <v>2855910</v>
      </c>
      <c r="Y6" s="54">
        <v>3255954</v>
      </c>
      <c r="Z6" s="54">
        <v>75366216</v>
      </c>
      <c r="AA6" s="54">
        <v>19568429</v>
      </c>
      <c r="AB6" s="54">
        <v>0</v>
      </c>
      <c r="AC6" s="54">
        <v>4458562</v>
      </c>
      <c r="AD6" s="54">
        <v>318298</v>
      </c>
      <c r="AE6" s="54">
        <v>129474883</v>
      </c>
      <c r="AF6" s="227"/>
      <c r="AG6" s="227"/>
      <c r="AH6" s="227"/>
      <c r="AI6" s="227"/>
    </row>
    <row r="7" spans="1:35" ht="14.55" customHeight="1" x14ac:dyDescent="0.25">
      <c r="A7" s="228" t="s">
        <v>714</v>
      </c>
      <c r="B7" s="234">
        <v>2</v>
      </c>
      <c r="C7" s="53">
        <v>25</v>
      </c>
      <c r="D7" s="53">
        <v>21</v>
      </c>
      <c r="E7" s="53">
        <v>21</v>
      </c>
      <c r="F7" s="55">
        <v>3676</v>
      </c>
      <c r="G7" s="53">
        <v>523</v>
      </c>
      <c r="H7" s="53">
        <v>47.96</v>
      </c>
      <c r="I7" s="53">
        <v>7.03</v>
      </c>
      <c r="J7" s="286"/>
      <c r="K7" s="53">
        <v>157.22999999999999</v>
      </c>
      <c r="L7" s="55">
        <v>11306</v>
      </c>
      <c r="M7" s="54">
        <v>7435846</v>
      </c>
      <c r="N7" s="54">
        <v>79656689</v>
      </c>
      <c r="O7" s="54">
        <v>4517236</v>
      </c>
      <c r="P7" s="54">
        <v>25763906</v>
      </c>
      <c r="Q7" s="55">
        <v>30621</v>
      </c>
      <c r="R7" s="54">
        <v>87092535</v>
      </c>
      <c r="S7" s="54">
        <v>15712413</v>
      </c>
      <c r="T7" s="54">
        <v>24931861</v>
      </c>
      <c r="U7" s="54">
        <v>6983808</v>
      </c>
      <c r="V7" s="54">
        <v>11911519</v>
      </c>
      <c r="W7" s="54">
        <v>534753</v>
      </c>
      <c r="X7" s="54">
        <v>1005191</v>
      </c>
      <c r="Y7" s="54">
        <v>1702747</v>
      </c>
      <c r="Z7" s="54">
        <v>19567245</v>
      </c>
      <c r="AA7" s="54">
        <v>3422429</v>
      </c>
      <c r="AB7" s="54">
        <v>0</v>
      </c>
      <c r="AC7" s="54">
        <v>1181143</v>
      </c>
      <c r="AD7" s="54">
        <v>139426</v>
      </c>
      <c r="AE7" s="54">
        <v>30281142</v>
      </c>
      <c r="AF7" s="227"/>
      <c r="AG7" s="227"/>
      <c r="AH7" s="227"/>
      <c r="AI7" s="227"/>
    </row>
    <row r="8" spans="1:35" x14ac:dyDescent="0.25">
      <c r="A8" s="228" t="s">
        <v>715</v>
      </c>
      <c r="B8" s="234">
        <v>5</v>
      </c>
      <c r="C8" s="53">
        <v>107</v>
      </c>
      <c r="D8" s="53">
        <v>107</v>
      </c>
      <c r="E8" s="53">
        <v>107</v>
      </c>
      <c r="F8" s="55">
        <v>19500</v>
      </c>
      <c r="G8" s="55">
        <v>4696</v>
      </c>
      <c r="H8" s="53">
        <v>49.93</v>
      </c>
      <c r="I8" s="53">
        <v>4.1500000000000004</v>
      </c>
      <c r="J8" s="286"/>
      <c r="K8" s="53">
        <v>488.55</v>
      </c>
      <c r="L8" s="55">
        <v>23412</v>
      </c>
      <c r="M8" s="54">
        <v>73538207</v>
      </c>
      <c r="N8" s="54">
        <v>222631567</v>
      </c>
      <c r="O8" s="54">
        <v>38748905</v>
      </c>
      <c r="P8" s="54">
        <v>59356517</v>
      </c>
      <c r="Q8" s="55">
        <v>31122</v>
      </c>
      <c r="R8" s="54">
        <v>296169774</v>
      </c>
      <c r="S8" s="54">
        <v>40115021</v>
      </c>
      <c r="T8" s="54">
        <v>100597997</v>
      </c>
      <c r="U8" s="54">
        <v>13512946</v>
      </c>
      <c r="V8" s="54">
        <v>48209935</v>
      </c>
      <c r="W8" s="54">
        <v>1250483</v>
      </c>
      <c r="X8" s="54">
        <v>1216796</v>
      </c>
      <c r="Y8" s="54">
        <v>12102061</v>
      </c>
      <c r="Z8" s="54">
        <v>71375193</v>
      </c>
      <c r="AA8" s="54">
        <v>2566599</v>
      </c>
      <c r="AB8" s="54">
        <v>0</v>
      </c>
      <c r="AC8" s="54">
        <v>4346226</v>
      </c>
      <c r="AD8" s="54">
        <v>876517</v>
      </c>
      <c r="AE8" s="54">
        <v>98105422</v>
      </c>
      <c r="AF8" s="227"/>
      <c r="AG8" s="227"/>
      <c r="AH8" s="227"/>
      <c r="AI8" s="227"/>
    </row>
    <row r="9" spans="1:35" x14ac:dyDescent="0.25">
      <c r="A9" s="228" t="s">
        <v>716</v>
      </c>
      <c r="B9" s="234">
        <v>4</v>
      </c>
      <c r="C9" s="53">
        <v>837</v>
      </c>
      <c r="D9" s="53">
        <v>837</v>
      </c>
      <c r="E9" s="53">
        <v>837</v>
      </c>
      <c r="F9" s="55">
        <v>239855</v>
      </c>
      <c r="G9" s="55">
        <v>43536</v>
      </c>
      <c r="H9" s="53">
        <v>78.510000000000005</v>
      </c>
      <c r="I9" s="53">
        <v>5.51</v>
      </c>
      <c r="J9" s="286"/>
      <c r="K9" s="235">
        <v>7028.92</v>
      </c>
      <c r="L9" s="55">
        <v>99449</v>
      </c>
      <c r="M9" s="54">
        <v>1378785025</v>
      </c>
      <c r="N9" s="54">
        <v>1868739501</v>
      </c>
      <c r="O9" s="54">
        <v>670563873</v>
      </c>
      <c r="P9" s="54">
        <v>752387412</v>
      </c>
      <c r="Q9" s="55">
        <v>406461</v>
      </c>
      <c r="R9" s="54">
        <v>3247524526</v>
      </c>
      <c r="S9" s="54">
        <v>586544703</v>
      </c>
      <c r="T9" s="54">
        <v>881189009</v>
      </c>
      <c r="U9" s="54">
        <v>516490670</v>
      </c>
      <c r="V9" s="54">
        <v>265451353</v>
      </c>
      <c r="W9" s="54">
        <v>15418854</v>
      </c>
      <c r="X9" s="54">
        <v>14128758</v>
      </c>
      <c r="Y9" s="54">
        <v>95263131</v>
      </c>
      <c r="Z9" s="54">
        <v>779342489</v>
      </c>
      <c r="AA9" s="54">
        <v>64896599</v>
      </c>
      <c r="AB9" s="54">
        <v>0</v>
      </c>
      <c r="AC9" s="54">
        <v>17226110</v>
      </c>
      <c r="AD9" s="54">
        <v>11572850</v>
      </c>
      <c r="AE9" s="54">
        <v>1422951285</v>
      </c>
      <c r="AF9" s="227"/>
      <c r="AG9" s="227"/>
      <c r="AH9" s="227"/>
      <c r="AI9" s="227"/>
    </row>
    <row r="10" spans="1:35" ht="14.55" customHeight="1" x14ac:dyDescent="0.25">
      <c r="A10" s="228" t="s">
        <v>717</v>
      </c>
      <c r="B10" s="234">
        <v>106</v>
      </c>
      <c r="C10" s="53">
        <v>85</v>
      </c>
      <c r="D10" s="53">
        <v>85</v>
      </c>
      <c r="E10" s="53">
        <v>85</v>
      </c>
      <c r="F10" s="55">
        <v>18012</v>
      </c>
      <c r="G10" s="55">
        <v>3389</v>
      </c>
      <c r="H10" s="53">
        <v>58.06</v>
      </c>
      <c r="I10" s="53">
        <v>5.31</v>
      </c>
      <c r="J10" s="286"/>
      <c r="K10" s="53">
        <v>374.22</v>
      </c>
      <c r="L10" s="55">
        <v>27975</v>
      </c>
      <c r="M10" s="54">
        <v>58773861</v>
      </c>
      <c r="N10" s="54">
        <v>142945232</v>
      </c>
      <c r="O10" s="54">
        <v>33596139</v>
      </c>
      <c r="P10" s="54">
        <v>36077245</v>
      </c>
      <c r="Q10" s="55">
        <v>36834</v>
      </c>
      <c r="R10" s="54">
        <v>201719093</v>
      </c>
      <c r="S10" s="54">
        <v>36757942</v>
      </c>
      <c r="T10" s="54">
        <v>56863859</v>
      </c>
      <c r="U10" s="54">
        <v>25940991</v>
      </c>
      <c r="V10" s="54">
        <v>12639110</v>
      </c>
      <c r="W10" s="54">
        <v>1105733</v>
      </c>
      <c r="X10" s="54">
        <v>1046014</v>
      </c>
      <c r="Y10" s="54">
        <v>5161909</v>
      </c>
      <c r="Z10" s="54">
        <v>56283023</v>
      </c>
      <c r="AA10" s="54">
        <v>3095029</v>
      </c>
      <c r="AB10" s="54">
        <v>0</v>
      </c>
      <c r="AC10" s="54">
        <v>1770476</v>
      </c>
      <c r="AD10" s="54">
        <v>1055007</v>
      </c>
      <c r="AE10" s="54">
        <v>69673384</v>
      </c>
      <c r="AF10" s="227"/>
      <c r="AG10" s="227"/>
      <c r="AH10" s="227"/>
      <c r="AI10" s="227"/>
    </row>
    <row r="11" spans="1:35" ht="14.55" customHeight="1" x14ac:dyDescent="0.25">
      <c r="A11" s="228" t="s">
        <v>718</v>
      </c>
      <c r="B11" s="234">
        <v>14495</v>
      </c>
      <c r="C11" s="53">
        <v>68</v>
      </c>
      <c r="D11" s="53">
        <v>68</v>
      </c>
      <c r="E11" s="53">
        <v>68</v>
      </c>
      <c r="F11" s="55">
        <v>22030</v>
      </c>
      <c r="G11" s="55">
        <v>3565</v>
      </c>
      <c r="H11" s="53">
        <v>88.76</v>
      </c>
      <c r="I11" s="53">
        <v>6.18</v>
      </c>
      <c r="J11" s="286"/>
      <c r="K11" s="53">
        <v>482.41</v>
      </c>
      <c r="L11" s="55">
        <v>34554</v>
      </c>
      <c r="M11" s="54">
        <v>76158516</v>
      </c>
      <c r="N11" s="54">
        <v>178436993</v>
      </c>
      <c r="O11" s="54">
        <v>40684365</v>
      </c>
      <c r="P11" s="54">
        <v>50756270</v>
      </c>
      <c r="Q11" s="55">
        <v>133463</v>
      </c>
      <c r="R11" s="54">
        <v>254595509</v>
      </c>
      <c r="S11" s="54">
        <v>45182120</v>
      </c>
      <c r="T11" s="54">
        <v>79827719</v>
      </c>
      <c r="U11" s="54">
        <v>27041758</v>
      </c>
      <c r="V11" s="54">
        <v>23115465</v>
      </c>
      <c r="W11" s="54">
        <v>1521301</v>
      </c>
      <c r="X11" s="54">
        <v>1339014</v>
      </c>
      <c r="Y11" s="54">
        <v>6633350</v>
      </c>
      <c r="Z11" s="54">
        <v>63617001</v>
      </c>
      <c r="AA11" s="54">
        <v>2995470</v>
      </c>
      <c r="AB11" s="54">
        <v>0</v>
      </c>
      <c r="AC11" s="54">
        <v>1796597</v>
      </c>
      <c r="AD11" s="54">
        <v>1525714</v>
      </c>
      <c r="AE11" s="54">
        <v>91440635</v>
      </c>
      <c r="AF11" s="227"/>
      <c r="AG11" s="227"/>
      <c r="AH11" s="227"/>
      <c r="AI11" s="227"/>
    </row>
    <row r="12" spans="1:35" ht="14.55" customHeight="1" x14ac:dyDescent="0.25">
      <c r="A12" s="228" t="s">
        <v>719</v>
      </c>
      <c r="B12" s="234">
        <v>6309</v>
      </c>
      <c r="C12" s="53">
        <v>318</v>
      </c>
      <c r="D12" s="53">
        <v>292</v>
      </c>
      <c r="E12" s="53">
        <v>198</v>
      </c>
      <c r="F12" s="55">
        <v>61340</v>
      </c>
      <c r="G12" s="55">
        <v>11904</v>
      </c>
      <c r="H12" s="53">
        <v>84.88</v>
      </c>
      <c r="I12" s="53">
        <v>5.15</v>
      </c>
      <c r="J12" s="286"/>
      <c r="K12" s="235">
        <v>2460.9499999999998</v>
      </c>
      <c r="L12" s="55">
        <v>50357</v>
      </c>
      <c r="M12" s="54">
        <v>328667639</v>
      </c>
      <c r="N12" s="54">
        <v>856836966</v>
      </c>
      <c r="O12" s="54">
        <v>170605097</v>
      </c>
      <c r="P12" s="54">
        <v>336665698</v>
      </c>
      <c r="Q12" s="55">
        <v>317077</v>
      </c>
      <c r="R12" s="54">
        <v>1185504605</v>
      </c>
      <c r="S12" s="54">
        <v>86377856</v>
      </c>
      <c r="T12" s="54">
        <v>530377443</v>
      </c>
      <c r="U12" s="54">
        <v>203722436</v>
      </c>
      <c r="V12" s="54">
        <v>27732104</v>
      </c>
      <c r="W12" s="54">
        <v>5751145</v>
      </c>
      <c r="X12" s="54">
        <v>17294132</v>
      </c>
      <c r="Y12" s="54">
        <v>27393832</v>
      </c>
      <c r="Z12" s="54">
        <v>179894663</v>
      </c>
      <c r="AA12" s="54">
        <v>79739492</v>
      </c>
      <c r="AB12" s="54">
        <v>0</v>
      </c>
      <c r="AC12" s="54">
        <v>25158488</v>
      </c>
      <c r="AD12" s="54">
        <v>2063014</v>
      </c>
      <c r="AE12" s="54">
        <v>507270795</v>
      </c>
      <c r="AF12" s="227"/>
      <c r="AG12" s="227"/>
      <c r="AH12" s="227"/>
      <c r="AI12" s="227"/>
    </row>
    <row r="13" spans="1:35" ht="14.55" customHeight="1" x14ac:dyDescent="0.25">
      <c r="A13" s="228" t="s">
        <v>720</v>
      </c>
      <c r="B13" s="234">
        <v>98</v>
      </c>
      <c r="C13" s="53">
        <v>102</v>
      </c>
      <c r="D13" s="53">
        <v>102</v>
      </c>
      <c r="E13" s="53">
        <v>102</v>
      </c>
      <c r="F13" s="55">
        <v>23748</v>
      </c>
      <c r="G13" s="55">
        <v>5335</v>
      </c>
      <c r="H13" s="53">
        <v>63.79</v>
      </c>
      <c r="I13" s="53">
        <v>4.45</v>
      </c>
      <c r="J13" s="286"/>
      <c r="K13" s="53">
        <v>630.02</v>
      </c>
      <c r="L13" s="55">
        <v>31937</v>
      </c>
      <c r="M13" s="54">
        <v>111106069</v>
      </c>
      <c r="N13" s="54">
        <v>199780747</v>
      </c>
      <c r="O13" s="54">
        <v>67054541</v>
      </c>
      <c r="P13" s="54">
        <v>67249409</v>
      </c>
      <c r="Q13" s="55">
        <v>53356</v>
      </c>
      <c r="R13" s="54">
        <v>310886816</v>
      </c>
      <c r="S13" s="54">
        <v>54036875</v>
      </c>
      <c r="T13" s="54">
        <v>106588216</v>
      </c>
      <c r="U13" s="54">
        <v>24584858</v>
      </c>
      <c r="V13" s="54">
        <v>6415161</v>
      </c>
      <c r="W13" s="54">
        <v>2397973</v>
      </c>
      <c r="X13" s="54">
        <v>3202883</v>
      </c>
      <c r="Y13" s="54">
        <v>995995</v>
      </c>
      <c r="Z13" s="54">
        <v>89299597</v>
      </c>
      <c r="AA13" s="54">
        <v>8631717</v>
      </c>
      <c r="AB13" s="54">
        <v>0</v>
      </c>
      <c r="AC13" s="54">
        <v>14329310</v>
      </c>
      <c r="AD13" s="54">
        <v>404231</v>
      </c>
      <c r="AE13" s="54">
        <v>134303950</v>
      </c>
      <c r="AF13" s="227"/>
      <c r="AG13" s="227"/>
      <c r="AH13" s="227"/>
      <c r="AI13" s="227"/>
    </row>
    <row r="14" spans="1:35" ht="14.55" customHeight="1" x14ac:dyDescent="0.25">
      <c r="A14" s="228" t="s">
        <v>721</v>
      </c>
      <c r="B14" s="234">
        <v>53</v>
      </c>
      <c r="C14" s="53">
        <v>58</v>
      </c>
      <c r="D14" s="53">
        <v>58</v>
      </c>
      <c r="E14" s="53">
        <v>58</v>
      </c>
      <c r="F14" s="55">
        <v>17250</v>
      </c>
      <c r="G14" s="55">
        <v>4007</v>
      </c>
      <c r="H14" s="53">
        <v>81.48</v>
      </c>
      <c r="I14" s="53">
        <v>4.3</v>
      </c>
      <c r="J14" s="286"/>
      <c r="K14" s="53">
        <v>854.96</v>
      </c>
      <c r="L14" s="55">
        <v>19752</v>
      </c>
      <c r="M14" s="54">
        <v>73181914</v>
      </c>
      <c r="N14" s="54">
        <v>224009769</v>
      </c>
      <c r="O14" s="54">
        <v>42976467</v>
      </c>
      <c r="P14" s="54">
        <v>88631021</v>
      </c>
      <c r="Q14" s="55">
        <v>62269</v>
      </c>
      <c r="R14" s="54">
        <v>297191683</v>
      </c>
      <c r="S14" s="54">
        <v>40507166</v>
      </c>
      <c r="T14" s="54">
        <v>106395429</v>
      </c>
      <c r="U14" s="54">
        <v>16492369</v>
      </c>
      <c r="V14" s="54">
        <v>5693179</v>
      </c>
      <c r="W14" s="54">
        <v>1889407</v>
      </c>
      <c r="X14" s="54">
        <v>1527413</v>
      </c>
      <c r="Y14" s="54">
        <v>1322319</v>
      </c>
      <c r="Z14" s="54">
        <v>101718332</v>
      </c>
      <c r="AA14" s="54">
        <v>6555545</v>
      </c>
      <c r="AB14" s="54">
        <v>0</v>
      </c>
      <c r="AC14" s="54">
        <v>14475504</v>
      </c>
      <c r="AD14" s="54">
        <v>615020</v>
      </c>
      <c r="AE14" s="54">
        <v>131607488</v>
      </c>
      <c r="AF14" s="227"/>
      <c r="AG14" s="227"/>
      <c r="AH14" s="227"/>
      <c r="AI14" s="227"/>
    </row>
    <row r="15" spans="1:35" ht="14.55" customHeight="1" x14ac:dyDescent="0.25">
      <c r="A15" s="228" t="s">
        <v>722</v>
      </c>
      <c r="B15" s="234">
        <v>79</v>
      </c>
      <c r="C15" s="53">
        <v>187</v>
      </c>
      <c r="D15" s="53">
        <v>187</v>
      </c>
      <c r="E15" s="53">
        <v>187</v>
      </c>
      <c r="F15" s="55">
        <v>56064</v>
      </c>
      <c r="G15" s="55">
        <v>11720</v>
      </c>
      <c r="H15" s="53">
        <v>82.14</v>
      </c>
      <c r="I15" s="53">
        <v>4.78</v>
      </c>
      <c r="J15" s="286"/>
      <c r="K15" s="235">
        <v>1363.04</v>
      </c>
      <c r="L15" s="55">
        <v>42367</v>
      </c>
      <c r="M15" s="54">
        <v>255392045</v>
      </c>
      <c r="N15" s="54">
        <v>554655172</v>
      </c>
      <c r="O15" s="54">
        <v>143927644</v>
      </c>
      <c r="P15" s="54">
        <v>181312807</v>
      </c>
      <c r="Q15" s="55">
        <v>116607</v>
      </c>
      <c r="R15" s="54">
        <v>810047217</v>
      </c>
      <c r="S15" s="54">
        <v>103002035</v>
      </c>
      <c r="T15" s="54">
        <v>357956841</v>
      </c>
      <c r="U15" s="54">
        <v>68180943</v>
      </c>
      <c r="V15" s="54">
        <v>18887213</v>
      </c>
      <c r="W15" s="54">
        <v>5882559</v>
      </c>
      <c r="X15" s="54">
        <v>5972459</v>
      </c>
      <c r="Y15" s="54">
        <v>11984939</v>
      </c>
      <c r="Z15" s="54">
        <v>200372947</v>
      </c>
      <c r="AA15" s="54">
        <v>7194309</v>
      </c>
      <c r="AB15" s="54">
        <v>0</v>
      </c>
      <c r="AC15" s="54">
        <v>29867744</v>
      </c>
      <c r="AD15" s="54">
        <v>745228</v>
      </c>
      <c r="AE15" s="54">
        <v>325240451</v>
      </c>
      <c r="AF15" s="227"/>
      <c r="AG15" s="227"/>
      <c r="AH15" s="227"/>
      <c r="AI15" s="227"/>
    </row>
    <row r="16" spans="1:35" x14ac:dyDescent="0.25">
      <c r="A16" s="228" t="s">
        <v>723</v>
      </c>
      <c r="B16" s="234">
        <v>8702</v>
      </c>
      <c r="C16" s="53">
        <v>807</v>
      </c>
      <c r="D16" s="53">
        <v>807</v>
      </c>
      <c r="E16" s="53">
        <v>799</v>
      </c>
      <c r="F16" s="55">
        <v>244425</v>
      </c>
      <c r="G16" s="55">
        <v>35996</v>
      </c>
      <c r="H16" s="53">
        <v>83.81</v>
      </c>
      <c r="I16" s="53">
        <v>6.79</v>
      </c>
      <c r="J16" s="286"/>
      <c r="K16" s="235">
        <v>8065.16</v>
      </c>
      <c r="L16" s="55">
        <v>50520</v>
      </c>
      <c r="M16" s="54">
        <v>1337457270</v>
      </c>
      <c r="N16" s="54">
        <v>2492184100</v>
      </c>
      <c r="O16" s="54">
        <v>852586897</v>
      </c>
      <c r="P16" s="54">
        <v>813833328</v>
      </c>
      <c r="Q16" s="55">
        <v>895049</v>
      </c>
      <c r="R16" s="54">
        <v>3829641370</v>
      </c>
      <c r="S16" s="54">
        <v>568284822</v>
      </c>
      <c r="T16" s="54">
        <v>1199383432</v>
      </c>
      <c r="U16" s="54">
        <v>301657975</v>
      </c>
      <c r="V16" s="54">
        <v>214627463</v>
      </c>
      <c r="W16" s="54">
        <v>13159503</v>
      </c>
      <c r="X16" s="54">
        <v>17954381</v>
      </c>
      <c r="Y16" s="54">
        <v>27883480</v>
      </c>
      <c r="Z16" s="54">
        <v>1193805491</v>
      </c>
      <c r="AA16" s="54">
        <v>104863659</v>
      </c>
      <c r="AB16" s="54">
        <v>26612709</v>
      </c>
      <c r="AC16" s="54">
        <v>138311066</v>
      </c>
      <c r="AD16" s="54">
        <v>23097389</v>
      </c>
      <c r="AE16" s="54">
        <v>1666420225</v>
      </c>
      <c r="AF16" s="227"/>
      <c r="AG16" s="227"/>
      <c r="AH16" s="227"/>
      <c r="AI16" s="227"/>
    </row>
    <row r="17" spans="1:35" ht="14.55" customHeight="1" x14ac:dyDescent="0.25">
      <c r="A17" s="228" t="s">
        <v>724</v>
      </c>
      <c r="B17" s="234">
        <v>46</v>
      </c>
      <c r="C17" s="53">
        <v>485</v>
      </c>
      <c r="D17" s="53">
        <v>485</v>
      </c>
      <c r="E17" s="53">
        <v>485</v>
      </c>
      <c r="F17" s="55">
        <v>129885</v>
      </c>
      <c r="G17" s="55">
        <v>13225</v>
      </c>
      <c r="H17" s="53">
        <v>73.37</v>
      </c>
      <c r="I17" s="53">
        <v>9.82</v>
      </c>
      <c r="J17" s="286"/>
      <c r="K17" s="235">
        <v>9234.42</v>
      </c>
      <c r="L17" s="55">
        <v>60361</v>
      </c>
      <c r="M17" s="54">
        <v>1639490786</v>
      </c>
      <c r="N17" s="54">
        <v>1526962438</v>
      </c>
      <c r="O17" s="54">
        <v>877562813</v>
      </c>
      <c r="P17" s="54">
        <v>705538215</v>
      </c>
      <c r="Q17" s="55">
        <v>294766</v>
      </c>
      <c r="R17" s="54">
        <v>3166453224</v>
      </c>
      <c r="S17" s="54">
        <v>0</v>
      </c>
      <c r="T17" s="54">
        <v>29967226</v>
      </c>
      <c r="U17" s="54">
        <v>582633563</v>
      </c>
      <c r="V17" s="54">
        <v>356519919</v>
      </c>
      <c r="W17" s="54">
        <v>0</v>
      </c>
      <c r="X17" s="54">
        <v>5487302</v>
      </c>
      <c r="Y17" s="54">
        <v>338235179</v>
      </c>
      <c r="Z17" s="54">
        <v>921209883</v>
      </c>
      <c r="AA17" s="54">
        <v>925671304</v>
      </c>
      <c r="AB17" s="54">
        <v>0</v>
      </c>
      <c r="AC17" s="54">
        <v>137386</v>
      </c>
      <c r="AD17" s="54">
        <v>6591462</v>
      </c>
      <c r="AE17" s="54">
        <v>1583101028</v>
      </c>
      <c r="AF17" s="227"/>
      <c r="AG17" s="227"/>
      <c r="AH17" s="227"/>
      <c r="AI17" s="227"/>
    </row>
    <row r="18" spans="1:35" ht="14.55" customHeight="1" x14ac:dyDescent="0.25">
      <c r="A18" s="228" t="s">
        <v>725</v>
      </c>
      <c r="B18" s="234">
        <v>3107</v>
      </c>
      <c r="C18" s="53">
        <v>461</v>
      </c>
      <c r="D18" s="53">
        <v>461</v>
      </c>
      <c r="E18" s="53">
        <v>461</v>
      </c>
      <c r="F18" s="55">
        <v>153634</v>
      </c>
      <c r="G18" s="55">
        <v>21560</v>
      </c>
      <c r="H18" s="53">
        <v>91.3</v>
      </c>
      <c r="I18" s="53">
        <v>7.13</v>
      </c>
      <c r="J18" s="286"/>
      <c r="K18" s="235">
        <v>8901</v>
      </c>
      <c r="L18" s="55">
        <v>107703</v>
      </c>
      <c r="M18" s="54">
        <v>1029253324</v>
      </c>
      <c r="N18" s="54">
        <v>2878859187</v>
      </c>
      <c r="O18" s="54">
        <v>512875317</v>
      </c>
      <c r="P18" s="54">
        <v>834813437</v>
      </c>
      <c r="Q18" s="55">
        <v>1953501</v>
      </c>
      <c r="R18" s="54">
        <v>3908112511</v>
      </c>
      <c r="S18" s="54">
        <v>552025029</v>
      </c>
      <c r="T18" s="54">
        <v>559710879</v>
      </c>
      <c r="U18" s="54">
        <v>1114845397</v>
      </c>
      <c r="V18" s="54">
        <v>485266998</v>
      </c>
      <c r="W18" s="54">
        <v>20039849</v>
      </c>
      <c r="X18" s="54">
        <v>41175610</v>
      </c>
      <c r="Y18" s="54">
        <v>20803004</v>
      </c>
      <c r="Z18" s="54">
        <v>430726271</v>
      </c>
      <c r="AA18" s="54">
        <v>273334174</v>
      </c>
      <c r="AB18" s="54">
        <v>0</v>
      </c>
      <c r="AC18" s="54">
        <v>169644173</v>
      </c>
      <c r="AD18" s="54">
        <v>240541127</v>
      </c>
      <c r="AE18" s="54">
        <v>1347688754</v>
      </c>
      <c r="AF18" s="227"/>
      <c r="AG18" s="227"/>
      <c r="AH18" s="227"/>
      <c r="AI18" s="227"/>
    </row>
    <row r="19" spans="1:35" ht="14.55" customHeight="1" x14ac:dyDescent="0.25">
      <c r="A19" s="228" t="s">
        <v>726</v>
      </c>
      <c r="B19" s="234">
        <v>59</v>
      </c>
      <c r="C19" s="53">
        <v>171</v>
      </c>
      <c r="D19" s="53">
        <v>171</v>
      </c>
      <c r="E19" s="53">
        <v>171</v>
      </c>
      <c r="F19" s="55">
        <v>44271</v>
      </c>
      <c r="G19" s="55">
        <v>7693</v>
      </c>
      <c r="H19" s="53">
        <v>70.930000000000007</v>
      </c>
      <c r="I19" s="53">
        <v>5.75</v>
      </c>
      <c r="J19" s="286"/>
      <c r="K19" s="235">
        <v>1265.8399999999999</v>
      </c>
      <c r="L19" s="55">
        <v>28599</v>
      </c>
      <c r="M19" s="54">
        <v>290139129</v>
      </c>
      <c r="N19" s="54">
        <v>727836558</v>
      </c>
      <c r="O19" s="54">
        <v>114735593</v>
      </c>
      <c r="P19" s="54">
        <v>201596347</v>
      </c>
      <c r="Q19" s="55">
        <v>31259</v>
      </c>
      <c r="R19" s="54">
        <v>1017975687</v>
      </c>
      <c r="S19" s="54">
        <v>119207975</v>
      </c>
      <c r="T19" s="54">
        <v>345167425</v>
      </c>
      <c r="U19" s="54">
        <v>40356169</v>
      </c>
      <c r="V19" s="54">
        <v>104610486</v>
      </c>
      <c r="W19" s="54">
        <v>4505619</v>
      </c>
      <c r="X19" s="54">
        <v>11537190</v>
      </c>
      <c r="Y19" s="54">
        <v>36100972</v>
      </c>
      <c r="Z19" s="54">
        <v>319600757</v>
      </c>
      <c r="AA19" s="54">
        <v>30955054</v>
      </c>
      <c r="AB19" s="54">
        <v>0</v>
      </c>
      <c r="AC19" s="54">
        <v>4697106</v>
      </c>
      <c r="AD19" s="54">
        <v>1236934</v>
      </c>
      <c r="AE19" s="54">
        <v>316331940</v>
      </c>
      <c r="AF19" s="227"/>
      <c r="AG19" s="227"/>
      <c r="AH19" s="227"/>
      <c r="AI19" s="227"/>
    </row>
    <row r="20" spans="1:35" x14ac:dyDescent="0.25">
      <c r="A20" s="228" t="s">
        <v>727</v>
      </c>
      <c r="B20" s="234">
        <v>22</v>
      </c>
      <c r="C20" s="53">
        <v>909</v>
      </c>
      <c r="D20" s="53">
        <v>909</v>
      </c>
      <c r="E20" s="53">
        <v>909</v>
      </c>
      <c r="F20" s="55">
        <v>305021</v>
      </c>
      <c r="G20" s="55">
        <v>46511</v>
      </c>
      <c r="H20" s="53">
        <v>91.93</v>
      </c>
      <c r="I20" s="53">
        <v>6.56</v>
      </c>
      <c r="J20" s="286"/>
      <c r="K20" s="235">
        <v>9827</v>
      </c>
      <c r="L20" s="55">
        <v>56537</v>
      </c>
      <c r="M20" s="54">
        <v>4534767821</v>
      </c>
      <c r="N20" s="54">
        <v>4174579810</v>
      </c>
      <c r="O20" s="54">
        <v>1628683400</v>
      </c>
      <c r="P20" s="54">
        <v>1080760914</v>
      </c>
      <c r="Q20" s="55">
        <v>757785</v>
      </c>
      <c r="R20" s="54">
        <v>8709347631</v>
      </c>
      <c r="S20" s="54">
        <v>861098883</v>
      </c>
      <c r="T20" s="54">
        <v>2695305839</v>
      </c>
      <c r="U20" s="54">
        <v>251283520</v>
      </c>
      <c r="V20" s="54">
        <v>760104400</v>
      </c>
      <c r="W20" s="54">
        <v>27311158</v>
      </c>
      <c r="X20" s="54">
        <v>108573246</v>
      </c>
      <c r="Y20" s="54">
        <v>342484896</v>
      </c>
      <c r="Z20" s="54">
        <v>3192542232</v>
      </c>
      <c r="AA20" s="54">
        <v>430836815</v>
      </c>
      <c r="AB20" s="54">
        <v>0</v>
      </c>
      <c r="AC20" s="54">
        <v>32748972</v>
      </c>
      <c r="AD20" s="54">
        <v>7057670</v>
      </c>
      <c r="AE20" s="54">
        <v>2709444314</v>
      </c>
      <c r="AF20" s="227"/>
      <c r="AG20" s="227"/>
      <c r="AH20" s="227"/>
      <c r="AI20" s="227"/>
    </row>
    <row r="21" spans="1:35" ht="14.55" customHeight="1" x14ac:dyDescent="0.25">
      <c r="A21" s="228" t="s">
        <v>728</v>
      </c>
      <c r="B21" s="234">
        <v>3108</v>
      </c>
      <c r="C21" s="53">
        <v>391</v>
      </c>
      <c r="D21" s="53">
        <v>272</v>
      </c>
      <c r="E21" s="53">
        <v>272</v>
      </c>
      <c r="F21" s="55">
        <v>59868</v>
      </c>
      <c r="G21" s="55">
        <v>9089</v>
      </c>
      <c r="H21" s="53">
        <v>60.3</v>
      </c>
      <c r="I21" s="53">
        <v>6.59</v>
      </c>
      <c r="J21" s="286"/>
      <c r="K21" s="235">
        <v>3792.97</v>
      </c>
      <c r="L21" s="55">
        <v>88094</v>
      </c>
      <c r="M21" s="54">
        <v>196319684</v>
      </c>
      <c r="N21" s="54">
        <v>718214956</v>
      </c>
      <c r="O21" s="54">
        <v>117458792</v>
      </c>
      <c r="P21" s="54">
        <v>250048952</v>
      </c>
      <c r="Q21" s="55">
        <v>758486</v>
      </c>
      <c r="R21" s="54">
        <v>914534640</v>
      </c>
      <c r="S21" s="54">
        <v>94227556</v>
      </c>
      <c r="T21" s="54">
        <v>110672522</v>
      </c>
      <c r="U21" s="54">
        <v>224696624</v>
      </c>
      <c r="V21" s="54">
        <v>185715314</v>
      </c>
      <c r="W21" s="54">
        <v>4502631</v>
      </c>
      <c r="X21" s="54">
        <v>12086065</v>
      </c>
      <c r="Y21" s="54">
        <v>3127327</v>
      </c>
      <c r="Z21" s="54">
        <v>174084343</v>
      </c>
      <c r="AA21" s="54">
        <v>26297997</v>
      </c>
      <c r="AB21" s="54">
        <v>0</v>
      </c>
      <c r="AC21" s="54">
        <v>48526197</v>
      </c>
      <c r="AD21" s="54">
        <v>30598064</v>
      </c>
      <c r="AE21" s="54">
        <v>367507744</v>
      </c>
      <c r="AF21" s="227"/>
      <c r="AG21" s="227"/>
      <c r="AH21" s="227"/>
      <c r="AI21" s="227"/>
    </row>
    <row r="22" spans="1:35" ht="14.55" customHeight="1" x14ac:dyDescent="0.25">
      <c r="A22" s="228" t="s">
        <v>729</v>
      </c>
      <c r="B22" s="234">
        <v>39</v>
      </c>
      <c r="C22" s="53">
        <v>269</v>
      </c>
      <c r="D22" s="53">
        <v>269</v>
      </c>
      <c r="E22" s="53">
        <v>269</v>
      </c>
      <c r="F22" s="55">
        <v>78743</v>
      </c>
      <c r="G22" s="55">
        <v>16718</v>
      </c>
      <c r="H22" s="53">
        <v>80.2</v>
      </c>
      <c r="I22" s="53">
        <v>4.71</v>
      </c>
      <c r="J22" s="286"/>
      <c r="K22" s="235">
        <v>1945.32</v>
      </c>
      <c r="L22" s="55">
        <v>75113</v>
      </c>
      <c r="M22" s="54">
        <v>580299892</v>
      </c>
      <c r="N22" s="54">
        <v>955954066</v>
      </c>
      <c r="O22" s="54">
        <v>293290534</v>
      </c>
      <c r="P22" s="54">
        <v>323482162</v>
      </c>
      <c r="Q22" s="55">
        <v>460054</v>
      </c>
      <c r="R22" s="54">
        <v>1536253958</v>
      </c>
      <c r="S22" s="54">
        <v>188066183</v>
      </c>
      <c r="T22" s="54">
        <v>739053652</v>
      </c>
      <c r="U22" s="54">
        <v>137966490</v>
      </c>
      <c r="V22" s="54">
        <v>61449861</v>
      </c>
      <c r="W22" s="54">
        <v>7313466</v>
      </c>
      <c r="X22" s="54">
        <v>9236169</v>
      </c>
      <c r="Y22" s="54">
        <v>31469872</v>
      </c>
      <c r="Z22" s="54">
        <v>241763071</v>
      </c>
      <c r="AA22" s="54">
        <v>60194799</v>
      </c>
      <c r="AB22" s="54">
        <v>15653</v>
      </c>
      <c r="AC22" s="54">
        <v>50771776</v>
      </c>
      <c r="AD22" s="54">
        <v>8952966</v>
      </c>
      <c r="AE22" s="54">
        <v>616772696</v>
      </c>
      <c r="AF22" s="227"/>
      <c r="AG22" s="227"/>
      <c r="AH22" s="227"/>
      <c r="AI22" s="227"/>
    </row>
    <row r="23" spans="1:35" x14ac:dyDescent="0.25">
      <c r="A23" s="228" t="s">
        <v>730</v>
      </c>
      <c r="B23" s="234">
        <v>50</v>
      </c>
      <c r="C23" s="53">
        <v>151</v>
      </c>
      <c r="D23" s="53">
        <v>151</v>
      </c>
      <c r="E23" s="53">
        <v>151</v>
      </c>
      <c r="F23" s="55">
        <v>32170</v>
      </c>
      <c r="G23" s="55">
        <v>6357</v>
      </c>
      <c r="H23" s="53">
        <v>58.37</v>
      </c>
      <c r="I23" s="53">
        <v>5.0599999999999996</v>
      </c>
      <c r="J23" s="286"/>
      <c r="K23" s="53">
        <v>972.58</v>
      </c>
      <c r="L23" s="55">
        <v>36418</v>
      </c>
      <c r="M23" s="54">
        <v>158585249</v>
      </c>
      <c r="N23" s="54">
        <v>500153874</v>
      </c>
      <c r="O23" s="54">
        <v>55468231</v>
      </c>
      <c r="P23" s="54">
        <v>174938405</v>
      </c>
      <c r="Q23" s="55">
        <v>51950</v>
      </c>
      <c r="R23" s="54">
        <v>658739123</v>
      </c>
      <c r="S23" s="54">
        <v>88964779</v>
      </c>
      <c r="T23" s="54">
        <v>242856943</v>
      </c>
      <c r="U23" s="54">
        <v>18280255</v>
      </c>
      <c r="V23" s="54">
        <v>61781442</v>
      </c>
      <c r="W23" s="54">
        <v>3270137</v>
      </c>
      <c r="X23" s="54">
        <v>2819195</v>
      </c>
      <c r="Y23" s="54">
        <v>57289774</v>
      </c>
      <c r="Z23" s="54">
        <v>134068351</v>
      </c>
      <c r="AA23" s="54">
        <v>37846787</v>
      </c>
      <c r="AB23" s="54">
        <v>0</v>
      </c>
      <c r="AC23" s="54">
        <v>11126230</v>
      </c>
      <c r="AD23" s="54">
        <v>435230</v>
      </c>
      <c r="AE23" s="54">
        <v>230406636</v>
      </c>
      <c r="AF23" s="227"/>
      <c r="AG23" s="227"/>
      <c r="AH23" s="227"/>
      <c r="AI23" s="227"/>
    </row>
    <row r="24" spans="1:35" x14ac:dyDescent="0.25">
      <c r="A24" s="228" t="s">
        <v>731</v>
      </c>
      <c r="B24" s="234">
        <v>51</v>
      </c>
      <c r="C24" s="53">
        <v>30</v>
      </c>
      <c r="D24" s="53">
        <v>30</v>
      </c>
      <c r="E24" s="53">
        <v>30</v>
      </c>
      <c r="F24" s="55">
        <v>9609</v>
      </c>
      <c r="G24" s="55">
        <v>1290</v>
      </c>
      <c r="H24" s="53">
        <v>87.75</v>
      </c>
      <c r="I24" s="53">
        <v>7.45</v>
      </c>
      <c r="J24" s="286"/>
      <c r="K24" s="235">
        <v>5249.32</v>
      </c>
      <c r="L24" s="53">
        <v>0</v>
      </c>
      <c r="M24" s="54">
        <v>110565967</v>
      </c>
      <c r="N24" s="54">
        <v>4879582795</v>
      </c>
      <c r="O24" s="54">
        <v>39137031</v>
      </c>
      <c r="P24" s="54">
        <v>1564009614</v>
      </c>
      <c r="Q24" s="55">
        <v>368977</v>
      </c>
      <c r="R24" s="54">
        <v>4990148762</v>
      </c>
      <c r="S24" s="54">
        <v>556048551</v>
      </c>
      <c r="T24" s="54">
        <v>1740506368</v>
      </c>
      <c r="U24" s="54">
        <v>298123878</v>
      </c>
      <c r="V24" s="54">
        <v>46560430</v>
      </c>
      <c r="W24" s="54">
        <v>2079080</v>
      </c>
      <c r="X24" s="54">
        <v>11453840</v>
      </c>
      <c r="Y24" s="54">
        <v>26750449</v>
      </c>
      <c r="Z24" s="54">
        <v>2028966022</v>
      </c>
      <c r="AA24" s="54">
        <v>215575399</v>
      </c>
      <c r="AB24" s="54">
        <v>0</v>
      </c>
      <c r="AC24" s="54">
        <v>31319863</v>
      </c>
      <c r="AD24" s="54">
        <v>32764882</v>
      </c>
      <c r="AE24" s="54">
        <v>1603146645</v>
      </c>
      <c r="AF24" s="227"/>
      <c r="AG24" s="227"/>
      <c r="AH24" s="227"/>
      <c r="AI24" s="227"/>
    </row>
    <row r="25" spans="1:35" x14ac:dyDescent="0.25">
      <c r="A25" s="228" t="s">
        <v>732</v>
      </c>
      <c r="B25" s="234">
        <v>57</v>
      </c>
      <c r="C25" s="53">
        <v>199</v>
      </c>
      <c r="D25" s="53">
        <v>199</v>
      </c>
      <c r="E25" s="53">
        <v>199</v>
      </c>
      <c r="F25" s="55">
        <v>37030</v>
      </c>
      <c r="G25" s="55">
        <v>9027</v>
      </c>
      <c r="H25" s="53">
        <v>50.98</v>
      </c>
      <c r="I25" s="53">
        <v>4.0999999999999996</v>
      </c>
      <c r="J25" s="286"/>
      <c r="K25" s="235">
        <v>1512.9</v>
      </c>
      <c r="L25" s="55">
        <v>32340</v>
      </c>
      <c r="M25" s="54">
        <v>180918999</v>
      </c>
      <c r="N25" s="54">
        <v>660223449</v>
      </c>
      <c r="O25" s="54">
        <v>93954261</v>
      </c>
      <c r="P25" s="54">
        <v>221184371</v>
      </c>
      <c r="Q25" s="55">
        <v>58810</v>
      </c>
      <c r="R25" s="54">
        <v>841142448</v>
      </c>
      <c r="S25" s="54">
        <v>101455658</v>
      </c>
      <c r="T25" s="54">
        <v>240498974</v>
      </c>
      <c r="U25" s="54">
        <v>14479916</v>
      </c>
      <c r="V25" s="54">
        <v>38210028</v>
      </c>
      <c r="W25" s="54">
        <v>4774963</v>
      </c>
      <c r="X25" s="54">
        <v>13601591</v>
      </c>
      <c r="Y25" s="54">
        <v>15051161</v>
      </c>
      <c r="Z25" s="54">
        <v>308143708</v>
      </c>
      <c r="AA25" s="54">
        <v>86438723</v>
      </c>
      <c r="AB25" s="54">
        <v>0</v>
      </c>
      <c r="AC25" s="54">
        <v>17757088</v>
      </c>
      <c r="AD25" s="54">
        <v>730638</v>
      </c>
      <c r="AE25" s="54">
        <v>315138632</v>
      </c>
      <c r="AF25" s="227"/>
      <c r="AG25" s="227"/>
      <c r="AH25" s="227"/>
      <c r="AI25" s="227"/>
    </row>
    <row r="26" spans="1:35" ht="14.55" customHeight="1" x14ac:dyDescent="0.25">
      <c r="A26" s="228" t="s">
        <v>733</v>
      </c>
      <c r="B26" s="234">
        <v>8</v>
      </c>
      <c r="C26" s="53">
        <v>29</v>
      </c>
      <c r="D26" s="53">
        <v>29</v>
      </c>
      <c r="E26" s="53">
        <v>28</v>
      </c>
      <c r="F26" s="55">
        <v>3650</v>
      </c>
      <c r="G26" s="55">
        <v>1031</v>
      </c>
      <c r="H26" s="53">
        <v>35.71</v>
      </c>
      <c r="I26" s="53">
        <v>3.54</v>
      </c>
      <c r="J26" s="286"/>
      <c r="K26" s="53">
        <v>349.7</v>
      </c>
      <c r="L26" s="55">
        <v>12472</v>
      </c>
      <c r="M26" s="54">
        <v>17791197</v>
      </c>
      <c r="N26" s="54">
        <v>123598398</v>
      </c>
      <c r="O26" s="54">
        <v>13851405</v>
      </c>
      <c r="P26" s="54">
        <v>62290782</v>
      </c>
      <c r="Q26" s="55">
        <v>67731</v>
      </c>
      <c r="R26" s="54">
        <v>141389595</v>
      </c>
      <c r="S26" s="54">
        <v>10857356</v>
      </c>
      <c r="T26" s="54">
        <v>61724863</v>
      </c>
      <c r="U26" s="54">
        <v>15704667</v>
      </c>
      <c r="V26" s="54">
        <v>3071794</v>
      </c>
      <c r="W26" s="54">
        <v>980240</v>
      </c>
      <c r="X26" s="54">
        <v>2315263</v>
      </c>
      <c r="Y26" s="54">
        <v>4358664</v>
      </c>
      <c r="Z26" s="54">
        <v>24988479</v>
      </c>
      <c r="AA26" s="54">
        <v>13142089</v>
      </c>
      <c r="AB26" s="54">
        <v>0</v>
      </c>
      <c r="AC26" s="54">
        <v>4028990</v>
      </c>
      <c r="AD26" s="54">
        <v>217190</v>
      </c>
      <c r="AE26" s="54">
        <v>76142187</v>
      </c>
      <c r="AF26" s="227"/>
      <c r="AG26" s="227"/>
      <c r="AH26" s="227"/>
      <c r="AI26" s="227"/>
    </row>
    <row r="27" spans="1:35" x14ac:dyDescent="0.25">
      <c r="A27" s="228" t="s">
        <v>734</v>
      </c>
      <c r="B27" s="234">
        <v>40</v>
      </c>
      <c r="C27" s="53">
        <v>81</v>
      </c>
      <c r="D27" s="53">
        <v>81</v>
      </c>
      <c r="E27" s="53">
        <v>81</v>
      </c>
      <c r="F27" s="55">
        <v>21347</v>
      </c>
      <c r="G27" s="55">
        <v>4772</v>
      </c>
      <c r="H27" s="53">
        <v>72.2</v>
      </c>
      <c r="I27" s="53">
        <v>4.47</v>
      </c>
      <c r="J27" s="286"/>
      <c r="K27" s="53">
        <v>643.66999999999996</v>
      </c>
      <c r="L27" s="55">
        <v>30461</v>
      </c>
      <c r="M27" s="54">
        <v>148664837</v>
      </c>
      <c r="N27" s="54">
        <v>333334277</v>
      </c>
      <c r="O27" s="54">
        <v>68202606</v>
      </c>
      <c r="P27" s="54">
        <v>103058914</v>
      </c>
      <c r="Q27" s="55">
        <v>168417</v>
      </c>
      <c r="R27" s="54">
        <v>481999114</v>
      </c>
      <c r="S27" s="54">
        <v>51018331</v>
      </c>
      <c r="T27" s="54">
        <v>226895794</v>
      </c>
      <c r="U27" s="54">
        <v>31408742</v>
      </c>
      <c r="V27" s="54">
        <v>29253661</v>
      </c>
      <c r="W27" s="54">
        <v>3350911</v>
      </c>
      <c r="X27" s="54">
        <v>3311005</v>
      </c>
      <c r="Y27" s="54">
        <v>13653209</v>
      </c>
      <c r="Z27" s="54">
        <v>83612517</v>
      </c>
      <c r="AA27" s="54">
        <v>22442929</v>
      </c>
      <c r="AB27" s="54">
        <v>675</v>
      </c>
      <c r="AC27" s="54">
        <v>14548658</v>
      </c>
      <c r="AD27" s="54">
        <v>2502682</v>
      </c>
      <c r="AE27" s="54">
        <v>171261520</v>
      </c>
      <c r="AF27" s="227"/>
      <c r="AG27" s="227"/>
      <c r="AH27" s="227"/>
      <c r="AI27" s="227"/>
    </row>
    <row r="28" spans="1:35" x14ac:dyDescent="0.25">
      <c r="A28" s="228" t="s">
        <v>735</v>
      </c>
      <c r="B28" s="234">
        <v>68</v>
      </c>
      <c r="C28" s="53">
        <v>129</v>
      </c>
      <c r="D28" s="53">
        <v>129</v>
      </c>
      <c r="E28" s="53">
        <v>129</v>
      </c>
      <c r="F28" s="55">
        <v>28297</v>
      </c>
      <c r="G28" s="55">
        <v>4339</v>
      </c>
      <c r="H28" s="53">
        <v>60.1</v>
      </c>
      <c r="I28" s="53">
        <v>6.52</v>
      </c>
      <c r="J28" s="286"/>
      <c r="K28" s="53">
        <v>971.53</v>
      </c>
      <c r="L28" s="55">
        <v>39607</v>
      </c>
      <c r="M28" s="54">
        <v>95168108</v>
      </c>
      <c r="N28" s="54">
        <v>349743287</v>
      </c>
      <c r="O28" s="54">
        <v>39876964</v>
      </c>
      <c r="P28" s="54">
        <v>110458954</v>
      </c>
      <c r="Q28" s="55">
        <v>81832</v>
      </c>
      <c r="R28" s="54">
        <v>444911395</v>
      </c>
      <c r="S28" s="54">
        <v>95317041</v>
      </c>
      <c r="T28" s="54">
        <v>105500003</v>
      </c>
      <c r="U28" s="54">
        <v>72964319</v>
      </c>
      <c r="V28" s="54">
        <v>33312920</v>
      </c>
      <c r="W28" s="54">
        <v>4150010</v>
      </c>
      <c r="X28" s="54">
        <v>2947689</v>
      </c>
      <c r="Y28" s="54">
        <v>8880090</v>
      </c>
      <c r="Z28" s="54">
        <v>99180653</v>
      </c>
      <c r="AA28" s="54">
        <v>13147716</v>
      </c>
      <c r="AB28" s="54">
        <v>0</v>
      </c>
      <c r="AC28" s="54">
        <v>7636315</v>
      </c>
      <c r="AD28" s="54">
        <v>1874639</v>
      </c>
      <c r="AE28" s="54">
        <v>150335918</v>
      </c>
      <c r="AF28" s="227"/>
      <c r="AG28" s="227"/>
      <c r="AH28" s="227"/>
      <c r="AI28" s="227"/>
    </row>
    <row r="29" spans="1:35" x14ac:dyDescent="0.25">
      <c r="A29" s="228" t="s">
        <v>736</v>
      </c>
      <c r="B29" s="234">
        <v>14496</v>
      </c>
      <c r="C29" s="53">
        <v>173</v>
      </c>
      <c r="D29" s="53">
        <v>173</v>
      </c>
      <c r="E29" s="53">
        <v>116</v>
      </c>
      <c r="F29" s="55">
        <v>39039</v>
      </c>
      <c r="G29" s="55">
        <v>7660</v>
      </c>
      <c r="H29" s="53">
        <v>92.2</v>
      </c>
      <c r="I29" s="53">
        <v>5.0999999999999996</v>
      </c>
      <c r="J29" s="286"/>
      <c r="K29" s="53">
        <v>835.39</v>
      </c>
      <c r="L29" s="55">
        <v>51371</v>
      </c>
      <c r="M29" s="54">
        <v>222551504</v>
      </c>
      <c r="N29" s="54">
        <v>476312046</v>
      </c>
      <c r="O29" s="54">
        <v>76781015</v>
      </c>
      <c r="P29" s="54">
        <v>111776602</v>
      </c>
      <c r="Q29" s="55">
        <v>77697</v>
      </c>
      <c r="R29" s="54">
        <v>698863550</v>
      </c>
      <c r="S29" s="54">
        <v>158400954</v>
      </c>
      <c r="T29" s="54">
        <v>199016331</v>
      </c>
      <c r="U29" s="54">
        <v>42756940</v>
      </c>
      <c r="V29" s="54">
        <v>98606939</v>
      </c>
      <c r="W29" s="54">
        <v>4406277</v>
      </c>
      <c r="X29" s="54">
        <v>1475316</v>
      </c>
      <c r="Y29" s="54">
        <v>15004772</v>
      </c>
      <c r="Z29" s="54">
        <v>152996192</v>
      </c>
      <c r="AA29" s="54">
        <v>8756242</v>
      </c>
      <c r="AB29" s="54">
        <v>0</v>
      </c>
      <c r="AC29" s="54">
        <v>12942404</v>
      </c>
      <c r="AD29" s="54">
        <v>4501183</v>
      </c>
      <c r="AE29" s="54">
        <v>188557617</v>
      </c>
      <c r="AF29" s="227"/>
      <c r="AG29" s="227"/>
      <c r="AH29" s="227"/>
      <c r="AI29" s="227"/>
    </row>
    <row r="30" spans="1:35" ht="14.55" customHeight="1" x14ac:dyDescent="0.25">
      <c r="A30" s="228" t="s">
        <v>737</v>
      </c>
      <c r="B30" s="234">
        <v>73</v>
      </c>
      <c r="C30" s="53">
        <v>147</v>
      </c>
      <c r="D30" s="53">
        <v>147</v>
      </c>
      <c r="E30" s="53">
        <v>147</v>
      </c>
      <c r="F30" s="55">
        <v>22432</v>
      </c>
      <c r="G30" s="55">
        <v>3752</v>
      </c>
      <c r="H30" s="53">
        <v>41.81</v>
      </c>
      <c r="I30" s="53">
        <v>5.98</v>
      </c>
      <c r="J30" s="286"/>
      <c r="K30" s="53">
        <v>749.74</v>
      </c>
      <c r="L30" s="55">
        <v>25734</v>
      </c>
      <c r="M30" s="54">
        <v>52316273</v>
      </c>
      <c r="N30" s="54">
        <v>282479352</v>
      </c>
      <c r="O30" s="54">
        <v>26046861</v>
      </c>
      <c r="P30" s="54">
        <v>109509822</v>
      </c>
      <c r="Q30" s="55">
        <v>72587</v>
      </c>
      <c r="R30" s="54">
        <v>334795625</v>
      </c>
      <c r="S30" s="54">
        <v>63241393</v>
      </c>
      <c r="T30" s="54">
        <v>86656584</v>
      </c>
      <c r="U30" s="54">
        <v>25898096</v>
      </c>
      <c r="V30" s="54">
        <v>37554410</v>
      </c>
      <c r="W30" s="54">
        <v>1487592</v>
      </c>
      <c r="X30" s="54">
        <v>4322487</v>
      </c>
      <c r="Y30" s="54">
        <v>6450167</v>
      </c>
      <c r="Z30" s="54">
        <v>93462458</v>
      </c>
      <c r="AA30" s="54">
        <v>10513546</v>
      </c>
      <c r="AB30" s="54">
        <v>0</v>
      </c>
      <c r="AC30" s="54">
        <v>4596962</v>
      </c>
      <c r="AD30" s="54">
        <v>611930</v>
      </c>
      <c r="AE30" s="54">
        <v>135556683</v>
      </c>
      <c r="AF30" s="227"/>
      <c r="AG30" s="227"/>
      <c r="AH30" s="227"/>
      <c r="AI30" s="227"/>
    </row>
    <row r="31" spans="1:35" ht="14.55" customHeight="1" x14ac:dyDescent="0.25">
      <c r="A31" s="228" t="s">
        <v>738</v>
      </c>
      <c r="B31" s="234">
        <v>77</v>
      </c>
      <c r="C31" s="53">
        <v>219</v>
      </c>
      <c r="D31" s="53">
        <v>219</v>
      </c>
      <c r="E31" s="53">
        <v>213</v>
      </c>
      <c r="F31" s="55">
        <v>38172</v>
      </c>
      <c r="G31" s="55">
        <v>6168</v>
      </c>
      <c r="H31" s="53">
        <v>49.1</v>
      </c>
      <c r="I31" s="53">
        <v>6.19</v>
      </c>
      <c r="J31" s="286"/>
      <c r="K31" s="235">
        <v>1190</v>
      </c>
      <c r="L31" s="55">
        <v>42158</v>
      </c>
      <c r="M31" s="54">
        <v>165336946</v>
      </c>
      <c r="N31" s="54">
        <v>365231284</v>
      </c>
      <c r="O31" s="54">
        <v>83973838</v>
      </c>
      <c r="P31" s="54">
        <v>92906161</v>
      </c>
      <c r="Q31" s="55">
        <v>165382</v>
      </c>
      <c r="R31" s="54">
        <v>530568230</v>
      </c>
      <c r="S31" s="54">
        <v>108951908</v>
      </c>
      <c r="T31" s="54">
        <v>140404643</v>
      </c>
      <c r="U31" s="54">
        <v>93355639</v>
      </c>
      <c r="V31" s="54">
        <v>68482979</v>
      </c>
      <c r="W31" s="54">
        <v>5162144</v>
      </c>
      <c r="X31" s="54">
        <v>3358132</v>
      </c>
      <c r="Y31" s="54">
        <v>15376139</v>
      </c>
      <c r="Z31" s="54">
        <v>82399448</v>
      </c>
      <c r="AA31" s="54">
        <v>11978786</v>
      </c>
      <c r="AB31" s="54">
        <v>0</v>
      </c>
      <c r="AC31" s="54">
        <v>517435</v>
      </c>
      <c r="AD31" s="54">
        <v>580977</v>
      </c>
      <c r="AE31" s="54">
        <v>176879999</v>
      </c>
      <c r="AF31" s="227"/>
      <c r="AG31" s="227"/>
      <c r="AH31" s="227"/>
      <c r="AI31" s="227"/>
    </row>
    <row r="32" spans="1:35" ht="14.55" customHeight="1" x14ac:dyDescent="0.25">
      <c r="A32" s="228" t="s">
        <v>773</v>
      </c>
      <c r="B32" s="234">
        <v>138</v>
      </c>
      <c r="C32" s="53">
        <v>218</v>
      </c>
      <c r="D32" s="53">
        <v>218</v>
      </c>
      <c r="E32" s="53">
        <v>221</v>
      </c>
      <c r="F32" s="55">
        <v>55837</v>
      </c>
      <c r="G32" s="55">
        <v>14917</v>
      </c>
      <c r="H32" s="53">
        <v>69.22</v>
      </c>
      <c r="I32" s="53">
        <v>3.74</v>
      </c>
      <c r="J32" s="286"/>
      <c r="K32" s="235">
        <v>1423.01</v>
      </c>
      <c r="L32" s="55">
        <v>39444</v>
      </c>
      <c r="M32" s="54">
        <v>226337863</v>
      </c>
      <c r="N32" s="54">
        <v>472053340</v>
      </c>
      <c r="O32" s="54">
        <v>149322941</v>
      </c>
      <c r="P32" s="54">
        <v>164916674</v>
      </c>
      <c r="Q32" s="55">
        <v>258840</v>
      </c>
      <c r="R32" s="54">
        <v>698391203</v>
      </c>
      <c r="S32" s="54">
        <v>84844535</v>
      </c>
      <c r="T32" s="54">
        <v>197693305</v>
      </c>
      <c r="U32" s="54">
        <v>26252456</v>
      </c>
      <c r="V32" s="54">
        <v>21054744</v>
      </c>
      <c r="W32" s="54">
        <v>4021568</v>
      </c>
      <c r="X32" s="54">
        <v>5237734</v>
      </c>
      <c r="Y32" s="54">
        <v>3184493</v>
      </c>
      <c r="Z32" s="54">
        <v>284731720</v>
      </c>
      <c r="AA32" s="54">
        <v>45937936</v>
      </c>
      <c r="AB32" s="54">
        <v>0</v>
      </c>
      <c r="AC32" s="54">
        <v>23669454</v>
      </c>
      <c r="AD32" s="54">
        <v>1763258</v>
      </c>
      <c r="AE32" s="54">
        <v>314239615</v>
      </c>
      <c r="AF32" s="227"/>
      <c r="AG32" s="227"/>
      <c r="AH32" s="227"/>
      <c r="AI32" s="227"/>
    </row>
    <row r="33" spans="1:35" x14ac:dyDescent="0.25">
      <c r="A33" s="228" t="s">
        <v>739</v>
      </c>
      <c r="B33" s="234">
        <v>6546</v>
      </c>
      <c r="C33" s="53">
        <v>345</v>
      </c>
      <c r="D33" s="53">
        <v>345</v>
      </c>
      <c r="E33" s="53">
        <v>345</v>
      </c>
      <c r="F33" s="55">
        <v>118448</v>
      </c>
      <c r="G33" s="55">
        <v>20747</v>
      </c>
      <c r="H33" s="53">
        <v>94.06</v>
      </c>
      <c r="I33" s="53">
        <v>5.71</v>
      </c>
      <c r="J33" s="286"/>
      <c r="K33" s="235">
        <v>3841.97</v>
      </c>
      <c r="L33" s="55">
        <v>66193</v>
      </c>
      <c r="M33" s="54">
        <v>788809086</v>
      </c>
      <c r="N33" s="54">
        <v>1482153452</v>
      </c>
      <c r="O33" s="54">
        <v>481884181</v>
      </c>
      <c r="P33" s="54">
        <v>505897846</v>
      </c>
      <c r="Q33" s="55">
        <v>1174395</v>
      </c>
      <c r="R33" s="54">
        <v>2270962538</v>
      </c>
      <c r="S33" s="54">
        <v>397594686</v>
      </c>
      <c r="T33" s="54">
        <v>812559684</v>
      </c>
      <c r="U33" s="54">
        <v>115954844</v>
      </c>
      <c r="V33" s="54">
        <v>70231206</v>
      </c>
      <c r="W33" s="54">
        <v>11641465</v>
      </c>
      <c r="X33" s="54">
        <v>17115218</v>
      </c>
      <c r="Y33" s="54">
        <v>37894155</v>
      </c>
      <c r="Z33" s="54">
        <v>646391662</v>
      </c>
      <c r="AA33" s="54">
        <v>110122370</v>
      </c>
      <c r="AB33" s="54">
        <v>0</v>
      </c>
      <c r="AC33" s="54">
        <v>48429054</v>
      </c>
      <c r="AD33" s="54">
        <v>3028194</v>
      </c>
      <c r="AE33" s="54">
        <v>987782027</v>
      </c>
      <c r="AF33" s="227"/>
      <c r="AG33" s="227"/>
      <c r="AH33" s="227"/>
      <c r="AI33" s="227"/>
    </row>
    <row r="34" spans="1:35" x14ac:dyDescent="0.25">
      <c r="A34" s="228" t="s">
        <v>740</v>
      </c>
      <c r="B34" s="234">
        <v>83</v>
      </c>
      <c r="C34" s="53">
        <v>227</v>
      </c>
      <c r="D34" s="53">
        <v>227</v>
      </c>
      <c r="E34" s="53">
        <v>227</v>
      </c>
      <c r="F34" s="55">
        <v>46135</v>
      </c>
      <c r="G34" s="55">
        <v>10543</v>
      </c>
      <c r="H34" s="53">
        <v>55.68</v>
      </c>
      <c r="I34" s="53">
        <v>4.38</v>
      </c>
      <c r="J34" s="286"/>
      <c r="K34" s="235">
        <v>1436.34</v>
      </c>
      <c r="L34" s="55">
        <v>57299</v>
      </c>
      <c r="M34" s="54">
        <v>252201783</v>
      </c>
      <c r="N34" s="54">
        <v>420435459</v>
      </c>
      <c r="O34" s="54">
        <v>125291617</v>
      </c>
      <c r="P34" s="54">
        <v>117706542</v>
      </c>
      <c r="Q34" s="55">
        <v>349938</v>
      </c>
      <c r="R34" s="54">
        <v>672637242</v>
      </c>
      <c r="S34" s="54">
        <v>101421541</v>
      </c>
      <c r="T34" s="54">
        <v>158033516</v>
      </c>
      <c r="U34" s="54">
        <v>125620167</v>
      </c>
      <c r="V34" s="54">
        <v>78848689</v>
      </c>
      <c r="W34" s="54">
        <v>4215324</v>
      </c>
      <c r="X34" s="54">
        <v>6680495</v>
      </c>
      <c r="Y34" s="54">
        <v>26368046</v>
      </c>
      <c r="Z34" s="54">
        <v>115422880</v>
      </c>
      <c r="AA34" s="54">
        <v>23370100</v>
      </c>
      <c r="AB34" s="54">
        <v>0</v>
      </c>
      <c r="AC34" s="54">
        <v>21942974</v>
      </c>
      <c r="AD34" s="54">
        <v>10713510</v>
      </c>
      <c r="AE34" s="54">
        <v>242998159</v>
      </c>
      <c r="AF34" s="227"/>
      <c r="AG34" s="227"/>
      <c r="AH34" s="227"/>
      <c r="AI34" s="227"/>
    </row>
    <row r="35" spans="1:35" ht="14.55" customHeight="1" x14ac:dyDescent="0.25">
      <c r="A35" s="228" t="s">
        <v>741</v>
      </c>
      <c r="B35" s="234">
        <v>85</v>
      </c>
      <c r="C35" s="53">
        <v>428</v>
      </c>
      <c r="D35" s="53">
        <v>428</v>
      </c>
      <c r="E35" s="53">
        <v>352</v>
      </c>
      <c r="F35" s="55">
        <v>89418</v>
      </c>
      <c r="G35" s="55">
        <v>18065</v>
      </c>
      <c r="H35" s="53">
        <v>69.599999999999994</v>
      </c>
      <c r="I35" s="53">
        <v>4.95</v>
      </c>
      <c r="J35" s="286"/>
      <c r="K35" s="235">
        <v>2374.6799999999998</v>
      </c>
      <c r="L35" s="55">
        <v>88049</v>
      </c>
      <c r="M35" s="54">
        <v>449268881</v>
      </c>
      <c r="N35" s="54">
        <v>867846451</v>
      </c>
      <c r="O35" s="54">
        <v>183882677</v>
      </c>
      <c r="P35" s="54">
        <v>261353992</v>
      </c>
      <c r="Q35" s="55">
        <v>154503</v>
      </c>
      <c r="R35" s="54">
        <v>1317115332</v>
      </c>
      <c r="S35" s="54">
        <v>247481890</v>
      </c>
      <c r="T35" s="54">
        <v>352438714</v>
      </c>
      <c r="U35" s="54">
        <v>202861755</v>
      </c>
      <c r="V35" s="54">
        <v>71750506</v>
      </c>
      <c r="W35" s="54">
        <v>5435721</v>
      </c>
      <c r="X35" s="54">
        <v>9674854</v>
      </c>
      <c r="Y35" s="54">
        <v>10787602</v>
      </c>
      <c r="Z35" s="54">
        <v>303208994</v>
      </c>
      <c r="AA35" s="54">
        <v>69800808</v>
      </c>
      <c r="AB35" s="54">
        <v>0</v>
      </c>
      <c r="AC35" s="54">
        <v>34890908</v>
      </c>
      <c r="AD35" s="54">
        <v>8783580</v>
      </c>
      <c r="AE35" s="54">
        <v>445236669</v>
      </c>
      <c r="AF35" s="227"/>
      <c r="AG35" s="227"/>
      <c r="AH35" s="227"/>
      <c r="AI35" s="227"/>
    </row>
    <row r="36" spans="1:35" ht="14.55" customHeight="1" x14ac:dyDescent="0.25">
      <c r="A36" s="228" t="s">
        <v>742</v>
      </c>
      <c r="B36" s="234">
        <v>133</v>
      </c>
      <c r="C36" s="53">
        <v>79</v>
      </c>
      <c r="D36" s="53">
        <v>67</v>
      </c>
      <c r="E36" s="53">
        <v>67</v>
      </c>
      <c r="F36" s="55">
        <v>18698</v>
      </c>
      <c r="G36" s="55">
        <v>2996</v>
      </c>
      <c r="H36" s="53">
        <v>76.459999999999994</v>
      </c>
      <c r="I36" s="53">
        <v>6.24</v>
      </c>
      <c r="J36" s="286"/>
      <c r="K36" s="53">
        <v>404.9</v>
      </c>
      <c r="L36" s="55">
        <v>28482</v>
      </c>
      <c r="M36" s="54">
        <v>92064621</v>
      </c>
      <c r="N36" s="54">
        <v>254650716</v>
      </c>
      <c r="O36" s="54">
        <v>29169356</v>
      </c>
      <c r="P36" s="54">
        <v>57787241</v>
      </c>
      <c r="Q36" s="55">
        <v>30357</v>
      </c>
      <c r="R36" s="54">
        <v>346715337</v>
      </c>
      <c r="S36" s="54">
        <v>65107278</v>
      </c>
      <c r="T36" s="54">
        <v>94943439</v>
      </c>
      <c r="U36" s="54">
        <v>20111537</v>
      </c>
      <c r="V36" s="54">
        <v>49297280</v>
      </c>
      <c r="W36" s="54">
        <v>3028274</v>
      </c>
      <c r="X36" s="54">
        <v>5034298</v>
      </c>
      <c r="Y36" s="54">
        <v>4834688</v>
      </c>
      <c r="Z36" s="54">
        <v>91287379</v>
      </c>
      <c r="AA36" s="54">
        <v>4039025</v>
      </c>
      <c r="AB36" s="54">
        <v>0</v>
      </c>
      <c r="AC36" s="54">
        <v>5823498</v>
      </c>
      <c r="AD36" s="54">
        <v>3208641</v>
      </c>
      <c r="AE36" s="54">
        <v>86956597</v>
      </c>
      <c r="AF36" s="227"/>
      <c r="AG36" s="227"/>
      <c r="AH36" s="227"/>
      <c r="AI36" s="227"/>
    </row>
    <row r="37" spans="1:35" ht="14.55" customHeight="1" x14ac:dyDescent="0.25">
      <c r="A37" s="228" t="s">
        <v>743</v>
      </c>
      <c r="B37" s="234">
        <v>88</v>
      </c>
      <c r="C37" s="53">
        <v>31</v>
      </c>
      <c r="D37" s="53">
        <v>31</v>
      </c>
      <c r="E37" s="53">
        <v>31</v>
      </c>
      <c r="F37" s="55">
        <v>4237</v>
      </c>
      <c r="G37" s="55">
        <v>1247</v>
      </c>
      <c r="H37" s="53">
        <v>37.450000000000003</v>
      </c>
      <c r="I37" s="53">
        <v>3.4</v>
      </c>
      <c r="J37" s="286"/>
      <c r="K37" s="53">
        <v>401.38</v>
      </c>
      <c r="L37" s="55">
        <v>15693</v>
      </c>
      <c r="M37" s="54">
        <v>33106872</v>
      </c>
      <c r="N37" s="54">
        <v>194312867</v>
      </c>
      <c r="O37" s="54">
        <v>17527904</v>
      </c>
      <c r="P37" s="54">
        <v>104047055</v>
      </c>
      <c r="Q37" s="55">
        <v>71655</v>
      </c>
      <c r="R37" s="54">
        <v>227419739</v>
      </c>
      <c r="S37" s="54">
        <v>6571096</v>
      </c>
      <c r="T37" s="54">
        <v>96999985</v>
      </c>
      <c r="U37" s="54">
        <v>21478283</v>
      </c>
      <c r="V37" s="54">
        <v>19538041</v>
      </c>
      <c r="W37" s="54">
        <v>1381076</v>
      </c>
      <c r="X37" s="54">
        <v>937467</v>
      </c>
      <c r="Y37" s="54">
        <v>4893058</v>
      </c>
      <c r="Z37" s="54">
        <v>54559875</v>
      </c>
      <c r="AA37" s="54">
        <v>13033450</v>
      </c>
      <c r="AB37" s="54">
        <v>0</v>
      </c>
      <c r="AC37" s="54">
        <v>6454885</v>
      </c>
      <c r="AD37" s="54">
        <v>1572523</v>
      </c>
      <c r="AE37" s="54">
        <v>121574959</v>
      </c>
      <c r="AF37" s="227"/>
      <c r="AG37" s="227"/>
      <c r="AH37" s="227"/>
      <c r="AI37" s="227"/>
    </row>
    <row r="38" spans="1:35" ht="14.55" customHeight="1" x14ac:dyDescent="0.25">
      <c r="A38" s="228" t="s">
        <v>744</v>
      </c>
      <c r="B38" s="234">
        <v>89</v>
      </c>
      <c r="C38" s="53">
        <v>41</v>
      </c>
      <c r="D38" s="53">
        <v>41</v>
      </c>
      <c r="E38" s="53">
        <v>41</v>
      </c>
      <c r="F38" s="55">
        <v>4610</v>
      </c>
      <c r="G38" s="55">
        <v>1075</v>
      </c>
      <c r="H38" s="53">
        <v>30.81</v>
      </c>
      <c r="I38" s="53">
        <v>4.29</v>
      </c>
      <c r="J38" s="286"/>
      <c r="K38" s="53">
        <v>869.43</v>
      </c>
      <c r="L38" s="55">
        <v>24100</v>
      </c>
      <c r="M38" s="54">
        <v>53130098</v>
      </c>
      <c r="N38" s="54">
        <v>529821987</v>
      </c>
      <c r="O38" s="54">
        <v>23839881</v>
      </c>
      <c r="P38" s="54">
        <v>237735175</v>
      </c>
      <c r="Q38" s="55">
        <v>357564</v>
      </c>
      <c r="R38" s="54">
        <v>582952085</v>
      </c>
      <c r="S38" s="54">
        <v>65709242</v>
      </c>
      <c r="T38" s="54">
        <v>166691788</v>
      </c>
      <c r="U38" s="54">
        <v>37370117</v>
      </c>
      <c r="V38" s="54">
        <v>19958754</v>
      </c>
      <c r="W38" s="54">
        <v>0</v>
      </c>
      <c r="X38" s="54">
        <v>15298169</v>
      </c>
      <c r="Y38" s="54">
        <v>11903368</v>
      </c>
      <c r="Z38" s="54">
        <v>180413709</v>
      </c>
      <c r="AA38" s="54">
        <v>78883624</v>
      </c>
      <c r="AB38" s="54">
        <v>0</v>
      </c>
      <c r="AC38" s="54">
        <v>5761579</v>
      </c>
      <c r="AD38" s="54">
        <v>961735</v>
      </c>
      <c r="AE38" s="54">
        <v>261575056</v>
      </c>
      <c r="AF38" s="227"/>
      <c r="AG38" s="227"/>
      <c r="AH38" s="227"/>
      <c r="AI38" s="227"/>
    </row>
    <row r="39" spans="1:35" x14ac:dyDescent="0.25">
      <c r="A39" s="228" t="s">
        <v>745</v>
      </c>
      <c r="B39" s="234">
        <v>91</v>
      </c>
      <c r="C39" s="55">
        <v>1064</v>
      </c>
      <c r="D39" s="55">
        <v>1064</v>
      </c>
      <c r="E39" s="55">
        <v>1064</v>
      </c>
      <c r="F39" s="55">
        <v>346410</v>
      </c>
      <c r="G39" s="55">
        <v>48426</v>
      </c>
      <c r="H39" s="53">
        <v>89.2</v>
      </c>
      <c r="I39" s="53">
        <v>7.15</v>
      </c>
      <c r="J39" s="286"/>
      <c r="K39" s="235">
        <v>13062.38</v>
      </c>
      <c r="L39" s="55">
        <v>109570</v>
      </c>
      <c r="M39" s="54">
        <v>5059168791</v>
      </c>
      <c r="N39" s="54">
        <v>6761524034</v>
      </c>
      <c r="O39" s="54">
        <v>1534330673</v>
      </c>
      <c r="P39" s="54">
        <v>1957692340</v>
      </c>
      <c r="Q39" s="55">
        <v>862756</v>
      </c>
      <c r="R39" s="54">
        <v>11820692825</v>
      </c>
      <c r="S39" s="54">
        <v>1163852803</v>
      </c>
      <c r="T39" s="54">
        <v>3777192880</v>
      </c>
      <c r="U39" s="54">
        <v>373252880</v>
      </c>
      <c r="V39" s="54">
        <v>1336138684</v>
      </c>
      <c r="W39" s="54">
        <v>50526420</v>
      </c>
      <c r="X39" s="54">
        <v>153668824</v>
      </c>
      <c r="Y39" s="54">
        <v>563809670</v>
      </c>
      <c r="Z39" s="54">
        <v>3776922196</v>
      </c>
      <c r="AA39" s="54">
        <v>560138245</v>
      </c>
      <c r="AB39" s="54">
        <v>0</v>
      </c>
      <c r="AC39" s="54">
        <v>53450276</v>
      </c>
      <c r="AD39" s="54">
        <v>11739947</v>
      </c>
      <c r="AE39" s="54">
        <v>3492023013</v>
      </c>
      <c r="AF39" s="227"/>
      <c r="AG39" s="227"/>
      <c r="AH39" s="227"/>
      <c r="AI39" s="227"/>
    </row>
    <row r="40" spans="1:35" ht="14.55" customHeight="1" x14ac:dyDescent="0.25">
      <c r="A40" s="228" t="s">
        <v>746</v>
      </c>
      <c r="B40" s="234">
        <v>3111</v>
      </c>
      <c r="C40" s="53">
        <v>232</v>
      </c>
      <c r="D40" s="53">
        <v>230</v>
      </c>
      <c r="E40" s="53">
        <v>172</v>
      </c>
      <c r="F40" s="55">
        <v>51595</v>
      </c>
      <c r="G40" s="55">
        <v>8540</v>
      </c>
      <c r="H40" s="53">
        <v>82.18</v>
      </c>
      <c r="I40" s="53">
        <v>6.04</v>
      </c>
      <c r="J40" s="286"/>
      <c r="K40" s="235">
        <v>1128.24</v>
      </c>
      <c r="L40" s="55">
        <v>31438</v>
      </c>
      <c r="M40" s="54">
        <v>172142170</v>
      </c>
      <c r="N40" s="54">
        <v>325001730</v>
      </c>
      <c r="O40" s="54">
        <v>97592934</v>
      </c>
      <c r="P40" s="54">
        <v>108161751</v>
      </c>
      <c r="Q40" s="55">
        <v>330844</v>
      </c>
      <c r="R40" s="54">
        <v>497143900</v>
      </c>
      <c r="S40" s="54">
        <v>83754347</v>
      </c>
      <c r="T40" s="54">
        <v>165187285</v>
      </c>
      <c r="U40" s="54">
        <v>17341608</v>
      </c>
      <c r="V40" s="54">
        <v>58318191</v>
      </c>
      <c r="W40" s="54">
        <v>2155974</v>
      </c>
      <c r="X40" s="54">
        <v>3861426</v>
      </c>
      <c r="Y40" s="54">
        <v>2686371</v>
      </c>
      <c r="Z40" s="54">
        <v>142906650</v>
      </c>
      <c r="AA40" s="54">
        <v>13145995</v>
      </c>
      <c r="AB40" s="54">
        <v>0</v>
      </c>
      <c r="AC40" s="54">
        <v>7062628</v>
      </c>
      <c r="AD40" s="54">
        <v>723425</v>
      </c>
      <c r="AE40" s="54">
        <v>205754685</v>
      </c>
      <c r="AF40" s="227"/>
      <c r="AG40" s="227"/>
      <c r="AH40" s="227"/>
      <c r="AI40" s="227"/>
    </row>
    <row r="41" spans="1:35" ht="14.55" customHeight="1" x14ac:dyDescent="0.25">
      <c r="A41" s="228" t="s">
        <v>747</v>
      </c>
      <c r="B41" s="234">
        <v>6547</v>
      </c>
      <c r="C41" s="53">
        <v>321</v>
      </c>
      <c r="D41" s="53">
        <v>291</v>
      </c>
      <c r="E41" s="53">
        <v>291</v>
      </c>
      <c r="F41" s="55">
        <v>41067</v>
      </c>
      <c r="G41" s="55">
        <v>9286</v>
      </c>
      <c r="H41" s="53">
        <v>38.659999999999997</v>
      </c>
      <c r="I41" s="53">
        <v>4.42</v>
      </c>
      <c r="J41" s="286"/>
      <c r="K41" s="235">
        <v>1036</v>
      </c>
      <c r="L41" s="55">
        <v>57435</v>
      </c>
      <c r="M41" s="54">
        <v>229184975</v>
      </c>
      <c r="N41" s="54">
        <v>418606857</v>
      </c>
      <c r="O41" s="54">
        <v>106705062</v>
      </c>
      <c r="P41" s="54">
        <v>162683962</v>
      </c>
      <c r="Q41" s="55">
        <v>176061</v>
      </c>
      <c r="R41" s="54">
        <v>647791832</v>
      </c>
      <c r="S41" s="54">
        <v>169007637</v>
      </c>
      <c r="T41" s="54">
        <v>169875066</v>
      </c>
      <c r="U41" s="54">
        <v>124671290</v>
      </c>
      <c r="V41" s="54">
        <v>35348766</v>
      </c>
      <c r="W41" s="54">
        <v>2307479</v>
      </c>
      <c r="X41" s="54">
        <v>3510827</v>
      </c>
      <c r="Y41" s="54">
        <v>11479931</v>
      </c>
      <c r="Z41" s="54">
        <v>103654398</v>
      </c>
      <c r="AA41" s="54">
        <v>25235573</v>
      </c>
      <c r="AB41" s="54">
        <v>0</v>
      </c>
      <c r="AC41" s="54">
        <v>369578</v>
      </c>
      <c r="AD41" s="54">
        <v>2331287</v>
      </c>
      <c r="AE41" s="54">
        <v>269389024</v>
      </c>
      <c r="AF41" s="227"/>
      <c r="AG41" s="227"/>
      <c r="AH41" s="227"/>
      <c r="AI41" s="227"/>
    </row>
    <row r="42" spans="1:35" ht="14.55" customHeight="1" x14ac:dyDescent="0.25">
      <c r="A42" s="228" t="s">
        <v>748</v>
      </c>
      <c r="B42" s="234">
        <v>3110</v>
      </c>
      <c r="C42" s="53">
        <v>275</v>
      </c>
      <c r="D42" s="53">
        <v>275</v>
      </c>
      <c r="E42" s="53">
        <v>275</v>
      </c>
      <c r="F42" s="55">
        <v>58538</v>
      </c>
      <c r="G42" s="55">
        <v>9893</v>
      </c>
      <c r="H42" s="53">
        <v>58.32</v>
      </c>
      <c r="I42" s="53">
        <v>5.92</v>
      </c>
      <c r="J42" s="286"/>
      <c r="K42" s="235">
        <v>1033.3</v>
      </c>
      <c r="L42" s="55">
        <v>32367</v>
      </c>
      <c r="M42" s="54">
        <v>506572014</v>
      </c>
      <c r="N42" s="54">
        <v>691956718</v>
      </c>
      <c r="O42" s="54">
        <v>120446704</v>
      </c>
      <c r="P42" s="54">
        <v>102192122</v>
      </c>
      <c r="Q42" s="55">
        <v>175615</v>
      </c>
      <c r="R42" s="54">
        <v>1198528732</v>
      </c>
      <c r="S42" s="54">
        <v>188518432</v>
      </c>
      <c r="T42" s="54">
        <v>346663898</v>
      </c>
      <c r="U42" s="54">
        <v>129744061</v>
      </c>
      <c r="V42" s="54">
        <v>138966062</v>
      </c>
      <c r="W42" s="54">
        <v>3922357</v>
      </c>
      <c r="X42" s="54">
        <v>14676346</v>
      </c>
      <c r="Y42" s="54">
        <v>2742715</v>
      </c>
      <c r="Z42" s="54">
        <v>280264074</v>
      </c>
      <c r="AA42" s="54">
        <v>46952725</v>
      </c>
      <c r="AB42" s="54">
        <v>0</v>
      </c>
      <c r="AC42" s="54">
        <v>41406054</v>
      </c>
      <c r="AD42" s="54">
        <v>4672008</v>
      </c>
      <c r="AE42" s="54">
        <v>222638826</v>
      </c>
      <c r="AF42" s="227"/>
      <c r="AG42" s="227"/>
      <c r="AH42" s="227"/>
      <c r="AI42" s="227"/>
    </row>
    <row r="43" spans="1:35" x14ac:dyDescent="0.25">
      <c r="A43" s="228" t="s">
        <v>749</v>
      </c>
      <c r="B43" s="234">
        <v>97</v>
      </c>
      <c r="C43" s="53">
        <v>157</v>
      </c>
      <c r="D43" s="53">
        <v>157</v>
      </c>
      <c r="E43" s="53">
        <v>157</v>
      </c>
      <c r="F43" s="55">
        <v>37804</v>
      </c>
      <c r="G43" s="55">
        <v>10068</v>
      </c>
      <c r="H43" s="53">
        <v>65.97</v>
      </c>
      <c r="I43" s="53">
        <v>3.75</v>
      </c>
      <c r="J43" s="286"/>
      <c r="K43" s="235">
        <v>1259.1199999999999</v>
      </c>
      <c r="L43" s="55">
        <v>56744</v>
      </c>
      <c r="M43" s="54">
        <v>168835312</v>
      </c>
      <c r="N43" s="54">
        <v>459255157</v>
      </c>
      <c r="O43" s="54">
        <v>87083736</v>
      </c>
      <c r="P43" s="54">
        <v>165951985</v>
      </c>
      <c r="Q43" s="55">
        <v>103148</v>
      </c>
      <c r="R43" s="54">
        <v>628090469</v>
      </c>
      <c r="S43" s="54">
        <v>86110547</v>
      </c>
      <c r="T43" s="54">
        <v>187832048</v>
      </c>
      <c r="U43" s="54">
        <v>18360439</v>
      </c>
      <c r="V43" s="54">
        <v>60085179</v>
      </c>
      <c r="W43" s="54">
        <v>3699028</v>
      </c>
      <c r="X43" s="54">
        <v>5545145</v>
      </c>
      <c r="Y43" s="54">
        <v>3753363</v>
      </c>
      <c r="Z43" s="54">
        <v>128792876</v>
      </c>
      <c r="AA43" s="54">
        <v>115553638</v>
      </c>
      <c r="AB43" s="54">
        <v>0</v>
      </c>
      <c r="AC43" s="54">
        <v>13211911</v>
      </c>
      <c r="AD43" s="54">
        <v>5146295</v>
      </c>
      <c r="AE43" s="54">
        <v>253035721</v>
      </c>
      <c r="AF43" s="227"/>
      <c r="AG43" s="227"/>
      <c r="AH43" s="227"/>
      <c r="AI43" s="227"/>
    </row>
    <row r="44" spans="1:35" ht="14.55" customHeight="1" x14ac:dyDescent="0.25">
      <c r="A44" s="228" t="s">
        <v>750</v>
      </c>
      <c r="B44" s="234">
        <v>99</v>
      </c>
      <c r="C44" s="53">
        <v>144</v>
      </c>
      <c r="D44" s="53">
        <v>149</v>
      </c>
      <c r="E44" s="53">
        <v>123</v>
      </c>
      <c r="F44" s="55">
        <v>37578</v>
      </c>
      <c r="G44" s="55">
        <v>7161</v>
      </c>
      <c r="H44" s="53">
        <v>83.7</v>
      </c>
      <c r="I44" s="53">
        <v>5.25</v>
      </c>
      <c r="J44" s="286"/>
      <c r="K44" s="53">
        <v>772.02</v>
      </c>
      <c r="L44" s="55">
        <v>42761</v>
      </c>
      <c r="M44" s="54">
        <v>113255439</v>
      </c>
      <c r="N44" s="54">
        <v>203418890</v>
      </c>
      <c r="O44" s="54">
        <v>75538439</v>
      </c>
      <c r="P44" s="54">
        <v>76942105</v>
      </c>
      <c r="Q44" s="55">
        <v>57260</v>
      </c>
      <c r="R44" s="54">
        <v>316674329</v>
      </c>
      <c r="S44" s="54">
        <v>40128889</v>
      </c>
      <c r="T44" s="54">
        <v>111881165</v>
      </c>
      <c r="U44" s="54">
        <v>31122634</v>
      </c>
      <c r="V44" s="54">
        <v>42054662</v>
      </c>
      <c r="W44" s="54">
        <v>4482036</v>
      </c>
      <c r="X44" s="54">
        <v>4532360</v>
      </c>
      <c r="Y44" s="54">
        <v>5184376</v>
      </c>
      <c r="Z44" s="54">
        <v>66286715</v>
      </c>
      <c r="AA44" s="54">
        <v>4260471</v>
      </c>
      <c r="AB44" s="54">
        <v>0</v>
      </c>
      <c r="AC44" s="54">
        <v>5892778</v>
      </c>
      <c r="AD44" s="54">
        <v>848243</v>
      </c>
      <c r="AE44" s="54">
        <v>152480544</v>
      </c>
      <c r="AF44" s="227"/>
      <c r="AG44" s="227"/>
      <c r="AH44" s="227"/>
      <c r="AI44" s="227"/>
    </row>
    <row r="45" spans="1:35" ht="14.55" customHeight="1" x14ac:dyDescent="0.25">
      <c r="A45" s="228" t="s">
        <v>751</v>
      </c>
      <c r="B45" s="234">
        <v>100</v>
      </c>
      <c r="C45" s="53">
        <v>252</v>
      </c>
      <c r="D45" s="53">
        <v>236</v>
      </c>
      <c r="E45" s="53">
        <v>236</v>
      </c>
      <c r="F45" s="55">
        <v>60063</v>
      </c>
      <c r="G45" s="55">
        <v>12378</v>
      </c>
      <c r="H45" s="53">
        <v>69.73</v>
      </c>
      <c r="I45" s="53">
        <v>4.8499999999999996</v>
      </c>
      <c r="J45" s="286"/>
      <c r="K45" s="235">
        <v>1453.98</v>
      </c>
      <c r="L45" s="55">
        <v>32812</v>
      </c>
      <c r="M45" s="54">
        <v>208032356</v>
      </c>
      <c r="N45" s="54">
        <v>419365631</v>
      </c>
      <c r="O45" s="54">
        <v>157650670</v>
      </c>
      <c r="P45" s="54">
        <v>178034900</v>
      </c>
      <c r="Q45" s="55">
        <v>302245</v>
      </c>
      <c r="R45" s="54">
        <v>627397987</v>
      </c>
      <c r="S45" s="54">
        <v>94433438</v>
      </c>
      <c r="T45" s="54">
        <v>181095971</v>
      </c>
      <c r="U45" s="54">
        <v>42814580</v>
      </c>
      <c r="V45" s="54">
        <v>25419727</v>
      </c>
      <c r="W45" s="54">
        <v>1774475</v>
      </c>
      <c r="X45" s="54">
        <v>5506004</v>
      </c>
      <c r="Y45" s="54">
        <v>1643095</v>
      </c>
      <c r="Z45" s="54">
        <v>238140216</v>
      </c>
      <c r="AA45" s="54">
        <v>19069583</v>
      </c>
      <c r="AB45" s="54">
        <v>0</v>
      </c>
      <c r="AC45" s="54">
        <v>14919388</v>
      </c>
      <c r="AD45" s="54">
        <v>2581510</v>
      </c>
      <c r="AE45" s="54">
        <v>335685570</v>
      </c>
      <c r="AF45" s="227"/>
      <c r="AG45" s="227"/>
      <c r="AH45" s="227"/>
      <c r="AI45" s="227"/>
    </row>
    <row r="46" spans="1:35" ht="14.55" customHeight="1" x14ac:dyDescent="0.25">
      <c r="A46" s="228" t="s">
        <v>752</v>
      </c>
      <c r="B46" s="234">
        <v>101</v>
      </c>
      <c r="C46" s="53">
        <v>18</v>
      </c>
      <c r="D46" s="53">
        <v>18</v>
      </c>
      <c r="E46" s="53">
        <v>18</v>
      </c>
      <c r="F46" s="55">
        <v>2030</v>
      </c>
      <c r="G46" s="53">
        <v>658</v>
      </c>
      <c r="H46" s="53">
        <v>30.9</v>
      </c>
      <c r="I46" s="53">
        <v>3.09</v>
      </c>
      <c r="J46" s="286"/>
      <c r="K46" s="53">
        <v>244.58</v>
      </c>
      <c r="L46" s="55">
        <v>11587</v>
      </c>
      <c r="M46" s="54">
        <v>12208661</v>
      </c>
      <c r="N46" s="54">
        <v>107055354</v>
      </c>
      <c r="O46" s="54">
        <v>7956048</v>
      </c>
      <c r="P46" s="54">
        <v>56370672</v>
      </c>
      <c r="Q46" s="55">
        <v>35019</v>
      </c>
      <c r="R46" s="54">
        <v>119264015</v>
      </c>
      <c r="S46" s="54">
        <v>1778069</v>
      </c>
      <c r="T46" s="54">
        <v>37228658</v>
      </c>
      <c r="U46" s="54">
        <v>603227</v>
      </c>
      <c r="V46" s="54">
        <v>22548175</v>
      </c>
      <c r="W46" s="54">
        <v>311039</v>
      </c>
      <c r="X46" s="54">
        <v>3290933</v>
      </c>
      <c r="Y46" s="54">
        <v>2259336</v>
      </c>
      <c r="Z46" s="54">
        <v>29678549</v>
      </c>
      <c r="AA46" s="54">
        <v>18203579</v>
      </c>
      <c r="AB46" s="54">
        <v>0</v>
      </c>
      <c r="AC46" s="54">
        <v>2365739</v>
      </c>
      <c r="AD46" s="54">
        <v>996711</v>
      </c>
      <c r="AE46" s="54">
        <v>64326720</v>
      </c>
      <c r="AF46" s="227"/>
      <c r="AG46" s="227"/>
      <c r="AH46" s="227"/>
      <c r="AI46" s="227"/>
    </row>
    <row r="47" spans="1:35" ht="14.55" customHeight="1" x14ac:dyDescent="0.25">
      <c r="A47" s="228" t="s">
        <v>753</v>
      </c>
      <c r="B47" s="234">
        <v>11467</v>
      </c>
      <c r="C47" s="53">
        <v>77</v>
      </c>
      <c r="D47" s="53">
        <v>46</v>
      </c>
      <c r="E47" s="53">
        <v>38</v>
      </c>
      <c r="F47" s="55">
        <v>11690</v>
      </c>
      <c r="G47" s="55">
        <v>1874</v>
      </c>
      <c r="H47" s="53">
        <v>84.28</v>
      </c>
      <c r="I47" s="53">
        <v>6.24</v>
      </c>
      <c r="J47" s="286"/>
      <c r="K47" s="53">
        <v>323.69</v>
      </c>
      <c r="L47" s="55">
        <v>16004</v>
      </c>
      <c r="M47" s="54">
        <v>45291037</v>
      </c>
      <c r="N47" s="54">
        <v>144939195</v>
      </c>
      <c r="O47" s="54">
        <v>24022184</v>
      </c>
      <c r="P47" s="54">
        <v>44915241</v>
      </c>
      <c r="Q47" s="55">
        <v>39897</v>
      </c>
      <c r="R47" s="54">
        <v>190230232</v>
      </c>
      <c r="S47" s="54">
        <v>32524097</v>
      </c>
      <c r="T47" s="54">
        <v>54842135</v>
      </c>
      <c r="U47" s="54">
        <v>7540251</v>
      </c>
      <c r="V47" s="54">
        <v>19244244</v>
      </c>
      <c r="W47" s="54">
        <v>2546153</v>
      </c>
      <c r="X47" s="54">
        <v>3267656</v>
      </c>
      <c r="Y47" s="54">
        <v>8688263</v>
      </c>
      <c r="Z47" s="54">
        <v>54857604</v>
      </c>
      <c r="AA47" s="54">
        <v>1796724</v>
      </c>
      <c r="AB47" s="54">
        <v>0</v>
      </c>
      <c r="AC47" s="54">
        <v>4474416</v>
      </c>
      <c r="AD47" s="54">
        <v>448689</v>
      </c>
      <c r="AE47" s="54">
        <v>68937425</v>
      </c>
      <c r="AF47" s="227"/>
      <c r="AG47" s="227"/>
      <c r="AH47" s="227"/>
      <c r="AI47" s="227"/>
    </row>
    <row r="48" spans="1:35" ht="14.55" customHeight="1" x14ac:dyDescent="0.25">
      <c r="A48" s="228" t="s">
        <v>754</v>
      </c>
      <c r="B48" s="234">
        <v>103</v>
      </c>
      <c r="C48" s="53">
        <v>118</v>
      </c>
      <c r="D48" s="53">
        <v>118</v>
      </c>
      <c r="E48" s="53">
        <v>75</v>
      </c>
      <c r="F48" s="55">
        <v>9809</v>
      </c>
      <c r="G48" s="55">
        <v>3690</v>
      </c>
      <c r="H48" s="53">
        <v>35.83</v>
      </c>
      <c r="I48" s="53">
        <v>2.66</v>
      </c>
      <c r="J48" s="286"/>
      <c r="K48" s="53">
        <v>818.95</v>
      </c>
      <c r="L48" s="53">
        <v>0</v>
      </c>
      <c r="M48" s="54">
        <v>142643087</v>
      </c>
      <c r="N48" s="54">
        <v>248525283</v>
      </c>
      <c r="O48" s="54">
        <v>96662105</v>
      </c>
      <c r="P48" s="54">
        <v>124555518</v>
      </c>
      <c r="Q48" s="55">
        <v>111126</v>
      </c>
      <c r="R48" s="54">
        <v>391168370</v>
      </c>
      <c r="S48" s="54">
        <v>42200224</v>
      </c>
      <c r="T48" s="54">
        <v>155379369</v>
      </c>
      <c r="U48" s="54">
        <v>4882380</v>
      </c>
      <c r="V48" s="54">
        <v>3115959</v>
      </c>
      <c r="W48" s="54">
        <v>12169900</v>
      </c>
      <c r="X48" s="54">
        <v>654893</v>
      </c>
      <c r="Y48" s="54">
        <v>1055140</v>
      </c>
      <c r="Z48" s="54">
        <v>154032402</v>
      </c>
      <c r="AA48" s="54">
        <v>11001582</v>
      </c>
      <c r="AB48" s="54">
        <v>0</v>
      </c>
      <c r="AC48" s="54">
        <v>6650283</v>
      </c>
      <c r="AD48" s="54">
        <v>26238</v>
      </c>
      <c r="AE48" s="54">
        <v>221217623</v>
      </c>
      <c r="AF48" s="227"/>
      <c r="AG48" s="227"/>
      <c r="AH48" s="227"/>
      <c r="AI48" s="227"/>
    </row>
    <row r="49" spans="1:35" x14ac:dyDescent="0.25">
      <c r="A49" s="228" t="s">
        <v>755</v>
      </c>
      <c r="B49" s="234">
        <v>105</v>
      </c>
      <c r="C49" s="53">
        <v>330</v>
      </c>
      <c r="D49" s="53">
        <v>330</v>
      </c>
      <c r="E49" s="53">
        <v>330</v>
      </c>
      <c r="F49" s="55">
        <v>87735</v>
      </c>
      <c r="G49" s="55">
        <v>20545</v>
      </c>
      <c r="H49" s="53">
        <v>72.84</v>
      </c>
      <c r="I49" s="53">
        <v>4.2699999999999996</v>
      </c>
      <c r="J49" s="286"/>
      <c r="K49" s="235">
        <v>2318.33</v>
      </c>
      <c r="L49" s="55">
        <v>56055</v>
      </c>
      <c r="M49" s="54">
        <v>553335686</v>
      </c>
      <c r="N49" s="54">
        <v>1294264807</v>
      </c>
      <c r="O49" s="54">
        <v>240110338</v>
      </c>
      <c r="P49" s="54">
        <v>381786418</v>
      </c>
      <c r="Q49" s="55">
        <v>121706</v>
      </c>
      <c r="R49" s="54">
        <v>1847600493</v>
      </c>
      <c r="S49" s="54">
        <v>167135629</v>
      </c>
      <c r="T49" s="54">
        <v>562067616</v>
      </c>
      <c r="U49" s="54">
        <v>36279957</v>
      </c>
      <c r="V49" s="54">
        <v>94139092</v>
      </c>
      <c r="W49" s="54">
        <v>8390211</v>
      </c>
      <c r="X49" s="54">
        <v>13937310</v>
      </c>
      <c r="Y49" s="54">
        <v>54343724</v>
      </c>
      <c r="Z49" s="54">
        <v>827218243</v>
      </c>
      <c r="AA49" s="54">
        <v>76371608</v>
      </c>
      <c r="AB49" s="54">
        <v>0</v>
      </c>
      <c r="AC49" s="54">
        <v>6204196</v>
      </c>
      <c r="AD49" s="54">
        <v>1512907</v>
      </c>
      <c r="AE49" s="54">
        <v>621896756</v>
      </c>
      <c r="AF49" s="227"/>
      <c r="AG49" s="227"/>
      <c r="AH49" s="227"/>
      <c r="AI49" s="227"/>
    </row>
    <row r="50" spans="1:35" x14ac:dyDescent="0.25">
      <c r="A50" s="228" t="s">
        <v>756</v>
      </c>
      <c r="B50" s="234">
        <v>345</v>
      </c>
      <c r="C50" s="53">
        <v>397</v>
      </c>
      <c r="D50" s="53">
        <v>397</v>
      </c>
      <c r="E50" s="53">
        <v>397</v>
      </c>
      <c r="F50" s="55">
        <v>107636</v>
      </c>
      <c r="G50" s="55">
        <v>18036</v>
      </c>
      <c r="H50" s="53">
        <v>74.28</v>
      </c>
      <c r="I50" s="53">
        <v>5.97</v>
      </c>
      <c r="J50" s="286"/>
      <c r="K50" s="235">
        <v>2257.94</v>
      </c>
      <c r="L50" s="55">
        <v>54623</v>
      </c>
      <c r="M50" s="54">
        <v>621910542</v>
      </c>
      <c r="N50" s="54">
        <v>1052638092</v>
      </c>
      <c r="O50" s="54">
        <v>248116644</v>
      </c>
      <c r="P50" s="54">
        <v>244765435</v>
      </c>
      <c r="Q50" s="55">
        <v>83189</v>
      </c>
      <c r="R50" s="54">
        <v>1674548634</v>
      </c>
      <c r="S50" s="54">
        <v>244360934</v>
      </c>
      <c r="T50" s="54">
        <v>499277324</v>
      </c>
      <c r="U50" s="54">
        <v>92315063</v>
      </c>
      <c r="V50" s="54">
        <v>281851060</v>
      </c>
      <c r="W50" s="54">
        <v>5504111</v>
      </c>
      <c r="X50" s="54">
        <v>15415378</v>
      </c>
      <c r="Y50" s="54">
        <v>59664882</v>
      </c>
      <c r="Z50" s="54">
        <v>409806826</v>
      </c>
      <c r="AA50" s="54">
        <v>37332810</v>
      </c>
      <c r="AB50" s="54">
        <v>0</v>
      </c>
      <c r="AC50" s="54">
        <v>23384540</v>
      </c>
      <c r="AD50" s="54">
        <v>5635706</v>
      </c>
      <c r="AE50" s="54">
        <v>492882079</v>
      </c>
      <c r="AF50" s="227"/>
      <c r="AG50" s="227"/>
      <c r="AH50" s="227"/>
      <c r="AI50" s="227"/>
    </row>
    <row r="51" spans="1:35" ht="14.55" customHeight="1" x14ac:dyDescent="0.25">
      <c r="A51" s="228" t="s">
        <v>757</v>
      </c>
      <c r="B51" s="234">
        <v>3112</v>
      </c>
      <c r="C51" s="53">
        <v>377</v>
      </c>
      <c r="D51" s="53">
        <v>377</v>
      </c>
      <c r="E51" s="53">
        <v>377</v>
      </c>
      <c r="F51" s="55">
        <v>95038</v>
      </c>
      <c r="G51" s="55">
        <v>18685</v>
      </c>
      <c r="H51" s="53">
        <v>69.069999999999993</v>
      </c>
      <c r="I51" s="53">
        <v>5.09</v>
      </c>
      <c r="J51" s="286"/>
      <c r="K51" s="235">
        <v>1754.22</v>
      </c>
      <c r="L51" s="55">
        <v>59465</v>
      </c>
      <c r="M51" s="54">
        <v>339108164</v>
      </c>
      <c r="N51" s="54">
        <v>660882631</v>
      </c>
      <c r="O51" s="54">
        <v>177959348</v>
      </c>
      <c r="P51" s="54">
        <v>212589922</v>
      </c>
      <c r="Q51" s="55">
        <v>449818</v>
      </c>
      <c r="R51" s="54">
        <v>999990795</v>
      </c>
      <c r="S51" s="54">
        <v>173092655</v>
      </c>
      <c r="T51" s="54">
        <v>341190991</v>
      </c>
      <c r="U51" s="54">
        <v>64676885</v>
      </c>
      <c r="V51" s="54">
        <v>75909160</v>
      </c>
      <c r="W51" s="54">
        <v>4143759</v>
      </c>
      <c r="X51" s="54">
        <v>6050419</v>
      </c>
      <c r="Y51" s="54">
        <v>9595483</v>
      </c>
      <c r="Z51" s="54">
        <v>261517114</v>
      </c>
      <c r="AA51" s="54">
        <v>40093701</v>
      </c>
      <c r="AB51" s="54">
        <v>0</v>
      </c>
      <c r="AC51" s="54">
        <v>21291981</v>
      </c>
      <c r="AD51" s="54">
        <v>2428647</v>
      </c>
      <c r="AE51" s="54">
        <v>390549270</v>
      </c>
      <c r="AF51" s="227"/>
      <c r="AG51" s="227"/>
      <c r="AH51" s="227"/>
      <c r="AI51" s="227"/>
    </row>
    <row r="52" spans="1:35" ht="14.55" customHeight="1" x14ac:dyDescent="0.25">
      <c r="A52" s="228" t="s">
        <v>758</v>
      </c>
      <c r="B52" s="234">
        <v>127</v>
      </c>
      <c r="C52" s="53">
        <v>333</v>
      </c>
      <c r="D52" s="53">
        <v>333</v>
      </c>
      <c r="E52" s="53">
        <v>333</v>
      </c>
      <c r="F52" s="55">
        <v>66710</v>
      </c>
      <c r="G52" s="55">
        <v>15944</v>
      </c>
      <c r="H52" s="53">
        <v>54.89</v>
      </c>
      <c r="I52" s="53">
        <v>4.18</v>
      </c>
      <c r="J52" s="286"/>
      <c r="K52" s="235">
        <v>1295.3</v>
      </c>
      <c r="L52" s="55">
        <v>46012</v>
      </c>
      <c r="M52" s="54">
        <v>812505046</v>
      </c>
      <c r="N52" s="54">
        <v>1273609465</v>
      </c>
      <c r="O52" s="54">
        <v>195537054</v>
      </c>
      <c r="P52" s="54">
        <v>212802971</v>
      </c>
      <c r="Q52" s="55">
        <v>307835</v>
      </c>
      <c r="R52" s="54">
        <v>2086114511</v>
      </c>
      <c r="S52" s="54">
        <v>587562150</v>
      </c>
      <c r="T52" s="54">
        <v>493071029</v>
      </c>
      <c r="U52" s="54">
        <v>147975225</v>
      </c>
      <c r="V52" s="54">
        <v>202628456</v>
      </c>
      <c r="W52" s="54">
        <v>8437935</v>
      </c>
      <c r="X52" s="54">
        <v>12528727</v>
      </c>
      <c r="Y52" s="54">
        <v>39072363</v>
      </c>
      <c r="Z52" s="54">
        <v>467008324</v>
      </c>
      <c r="AA52" s="54">
        <v>82139248</v>
      </c>
      <c r="AB52" s="54">
        <v>0</v>
      </c>
      <c r="AC52" s="54">
        <v>42423146</v>
      </c>
      <c r="AD52" s="54">
        <v>3267908</v>
      </c>
      <c r="AE52" s="54">
        <v>408340025</v>
      </c>
      <c r="AF52" s="227"/>
      <c r="AG52" s="227"/>
      <c r="AH52" s="227"/>
      <c r="AI52" s="227"/>
    </row>
    <row r="53" spans="1:35" ht="14.55" customHeight="1" x14ac:dyDescent="0.25">
      <c r="A53" s="228" t="s">
        <v>759</v>
      </c>
      <c r="B53" s="234">
        <v>6963</v>
      </c>
      <c r="C53" s="53">
        <v>9</v>
      </c>
      <c r="D53" s="53">
        <v>9</v>
      </c>
      <c r="E53" s="53">
        <v>9</v>
      </c>
      <c r="F53" s="53">
        <v>841</v>
      </c>
      <c r="G53" s="53">
        <v>83</v>
      </c>
      <c r="H53" s="53">
        <v>25.6</v>
      </c>
      <c r="I53" s="53">
        <v>10.130000000000001</v>
      </c>
      <c r="J53" s="286"/>
      <c r="K53" s="53">
        <v>146.84</v>
      </c>
      <c r="L53" s="53">
        <v>0</v>
      </c>
      <c r="M53" s="54">
        <v>9788388</v>
      </c>
      <c r="N53" s="54">
        <v>21330191</v>
      </c>
      <c r="O53" s="54">
        <v>1237251</v>
      </c>
      <c r="P53" s="54">
        <v>2696134</v>
      </c>
      <c r="Q53" s="55">
        <v>9695</v>
      </c>
      <c r="R53" s="54">
        <v>31118579</v>
      </c>
      <c r="S53" s="54">
        <v>0</v>
      </c>
      <c r="T53" s="54">
        <v>20669</v>
      </c>
      <c r="U53" s="54">
        <v>4457617</v>
      </c>
      <c r="V53" s="54">
        <v>3173518</v>
      </c>
      <c r="W53" s="54">
        <v>0</v>
      </c>
      <c r="X53" s="54">
        <v>12111304</v>
      </c>
      <c r="Y53" s="54">
        <v>1014217</v>
      </c>
      <c r="Z53" s="54">
        <v>9985050</v>
      </c>
      <c r="AA53" s="54">
        <v>0</v>
      </c>
      <c r="AB53" s="54">
        <v>356204</v>
      </c>
      <c r="AC53" s="54">
        <v>0</v>
      </c>
      <c r="AD53" s="54">
        <v>0</v>
      </c>
      <c r="AE53" s="54">
        <v>3933385</v>
      </c>
      <c r="AF53" s="227"/>
      <c r="AG53" s="227"/>
      <c r="AH53" s="227"/>
      <c r="AI53" s="227"/>
    </row>
    <row r="54" spans="1:35" x14ac:dyDescent="0.25">
      <c r="A54" s="228" t="s">
        <v>760</v>
      </c>
      <c r="B54" s="234">
        <v>11718</v>
      </c>
      <c r="C54" s="53">
        <v>20</v>
      </c>
      <c r="D54" s="53">
        <v>20</v>
      </c>
      <c r="E54" s="53">
        <v>20</v>
      </c>
      <c r="F54" s="53">
        <v>53</v>
      </c>
      <c r="G54" s="53">
        <v>32</v>
      </c>
      <c r="H54" s="53">
        <v>0.73</v>
      </c>
      <c r="I54" s="53">
        <v>1.66</v>
      </c>
      <c r="J54" s="286"/>
      <c r="K54" s="53">
        <v>135.21</v>
      </c>
      <c r="L54" s="53">
        <v>0</v>
      </c>
      <c r="M54" s="54">
        <v>1709764</v>
      </c>
      <c r="N54" s="54">
        <v>24737764</v>
      </c>
      <c r="O54" s="54">
        <v>364292</v>
      </c>
      <c r="P54" s="54">
        <v>5270770</v>
      </c>
      <c r="Q54" s="55">
        <v>23789</v>
      </c>
      <c r="R54" s="54">
        <v>26447528</v>
      </c>
      <c r="S54" s="54">
        <v>6775</v>
      </c>
      <c r="T54" s="54">
        <v>0</v>
      </c>
      <c r="U54" s="54">
        <v>11204637</v>
      </c>
      <c r="V54" s="54">
        <v>2581353</v>
      </c>
      <c r="W54" s="54">
        <v>0</v>
      </c>
      <c r="X54" s="54">
        <v>518832</v>
      </c>
      <c r="Y54" s="54">
        <v>1720902</v>
      </c>
      <c r="Z54" s="54">
        <v>9942544</v>
      </c>
      <c r="AA54" s="54">
        <v>0</v>
      </c>
      <c r="AB54" s="54">
        <v>472485</v>
      </c>
      <c r="AC54" s="54">
        <v>0</v>
      </c>
      <c r="AD54" s="54">
        <v>0</v>
      </c>
      <c r="AE54" s="54">
        <v>5635062</v>
      </c>
      <c r="AF54" s="227"/>
      <c r="AG54" s="227"/>
      <c r="AH54" s="227"/>
      <c r="AI54" s="227"/>
    </row>
    <row r="55" spans="1:35" ht="14.55" customHeight="1" x14ac:dyDescent="0.25">
      <c r="A55" s="228" t="s">
        <v>761</v>
      </c>
      <c r="B55" s="234">
        <v>25</v>
      </c>
      <c r="C55" s="53">
        <v>216</v>
      </c>
      <c r="D55" s="53">
        <v>216</v>
      </c>
      <c r="E55" s="53">
        <v>216</v>
      </c>
      <c r="F55" s="55">
        <v>59044</v>
      </c>
      <c r="G55" s="55">
        <v>11336</v>
      </c>
      <c r="H55" s="53">
        <v>74.89</v>
      </c>
      <c r="I55" s="53">
        <v>5.21</v>
      </c>
      <c r="J55" s="286"/>
      <c r="K55" s="235">
        <v>1595.71</v>
      </c>
      <c r="L55" s="55">
        <v>54761</v>
      </c>
      <c r="M55" s="54">
        <v>379360080</v>
      </c>
      <c r="N55" s="54">
        <v>644868399</v>
      </c>
      <c r="O55" s="54">
        <v>143035076</v>
      </c>
      <c r="P55" s="54">
        <v>145748718</v>
      </c>
      <c r="Q55" s="55">
        <v>287594</v>
      </c>
      <c r="R55" s="54">
        <v>1024228479</v>
      </c>
      <c r="S55" s="54">
        <v>197797778</v>
      </c>
      <c r="T55" s="54">
        <v>270042609</v>
      </c>
      <c r="U55" s="54">
        <v>238949689</v>
      </c>
      <c r="V55" s="54">
        <v>57836767</v>
      </c>
      <c r="W55" s="54">
        <v>5139277</v>
      </c>
      <c r="X55" s="54">
        <v>3192089</v>
      </c>
      <c r="Y55" s="54">
        <v>14244580</v>
      </c>
      <c r="Z55" s="54">
        <v>157753933</v>
      </c>
      <c r="AA55" s="54">
        <v>42448200</v>
      </c>
      <c r="AB55" s="54">
        <v>0</v>
      </c>
      <c r="AC55" s="54">
        <v>32435818</v>
      </c>
      <c r="AD55" s="54">
        <v>4387739</v>
      </c>
      <c r="AE55" s="54">
        <v>288783794</v>
      </c>
      <c r="AF55" s="227"/>
      <c r="AG55" s="227"/>
      <c r="AH55" s="227"/>
      <c r="AI55" s="227"/>
    </row>
    <row r="56" spans="1:35" ht="14.55" customHeight="1" x14ac:dyDescent="0.25">
      <c r="A56" s="228" t="s">
        <v>762</v>
      </c>
      <c r="B56" s="234">
        <v>122</v>
      </c>
      <c r="C56" s="53">
        <v>441</v>
      </c>
      <c r="D56" s="53">
        <v>441</v>
      </c>
      <c r="E56" s="53">
        <v>441</v>
      </c>
      <c r="F56" s="55">
        <v>132687</v>
      </c>
      <c r="G56" s="55">
        <v>29619</v>
      </c>
      <c r="H56" s="53">
        <v>82.43</v>
      </c>
      <c r="I56" s="53">
        <v>4.4800000000000004</v>
      </c>
      <c r="J56" s="286"/>
      <c r="K56" s="235">
        <v>3803</v>
      </c>
      <c r="L56" s="55">
        <v>70204</v>
      </c>
      <c r="M56" s="54">
        <v>624507127</v>
      </c>
      <c r="N56" s="54">
        <v>886090495</v>
      </c>
      <c r="O56" s="54">
        <v>363601259</v>
      </c>
      <c r="P56" s="54">
        <v>347762563</v>
      </c>
      <c r="Q56" s="55">
        <v>572462</v>
      </c>
      <c r="R56" s="54">
        <v>1510597622</v>
      </c>
      <c r="S56" s="54">
        <v>196283524</v>
      </c>
      <c r="T56" s="54">
        <v>549051084</v>
      </c>
      <c r="U56" s="54">
        <v>47701316</v>
      </c>
      <c r="V56" s="54">
        <v>143028946</v>
      </c>
      <c r="W56" s="54">
        <v>12304264</v>
      </c>
      <c r="X56" s="54">
        <v>2938840</v>
      </c>
      <c r="Y56" s="54">
        <v>16206265</v>
      </c>
      <c r="Z56" s="54">
        <v>459716122</v>
      </c>
      <c r="AA56" s="54">
        <v>40063101</v>
      </c>
      <c r="AB56" s="54">
        <v>20539461</v>
      </c>
      <c r="AC56" s="54">
        <v>18299840</v>
      </c>
      <c r="AD56" s="54">
        <v>4464859</v>
      </c>
      <c r="AE56" s="54">
        <v>711363822</v>
      </c>
      <c r="AF56" s="227"/>
      <c r="AG56" s="227"/>
      <c r="AH56" s="227"/>
      <c r="AI56" s="227"/>
    </row>
    <row r="57" spans="1:35" ht="14.55" customHeight="1" x14ac:dyDescent="0.25">
      <c r="A57" s="228" t="s">
        <v>763</v>
      </c>
      <c r="B57" s="234">
        <v>3113</v>
      </c>
      <c r="C57" s="53">
        <v>852</v>
      </c>
      <c r="D57" s="53">
        <v>717</v>
      </c>
      <c r="E57" s="53">
        <v>522</v>
      </c>
      <c r="F57" s="55">
        <v>165824</v>
      </c>
      <c r="G57" s="55">
        <v>30933</v>
      </c>
      <c r="H57" s="53">
        <v>87.03</v>
      </c>
      <c r="I57" s="53">
        <v>5.36</v>
      </c>
      <c r="J57" s="286"/>
      <c r="K57" s="235">
        <v>4440.51</v>
      </c>
      <c r="L57" s="55">
        <v>133569</v>
      </c>
      <c r="M57" s="54">
        <v>962832247</v>
      </c>
      <c r="N57" s="54">
        <v>1637880364</v>
      </c>
      <c r="O57" s="54">
        <v>340354071</v>
      </c>
      <c r="P57" s="54">
        <v>494337349</v>
      </c>
      <c r="Q57" s="55">
        <v>988816</v>
      </c>
      <c r="R57" s="54">
        <v>2600712611</v>
      </c>
      <c r="S57" s="54">
        <v>447901289</v>
      </c>
      <c r="T57" s="54">
        <v>908957081</v>
      </c>
      <c r="U57" s="54">
        <v>473628314</v>
      </c>
      <c r="V57" s="54">
        <v>76967445</v>
      </c>
      <c r="W57" s="54">
        <v>18009442</v>
      </c>
      <c r="X57" s="54">
        <v>7277784</v>
      </c>
      <c r="Y57" s="54">
        <v>31833193</v>
      </c>
      <c r="Z57" s="54">
        <v>540898177</v>
      </c>
      <c r="AA57" s="54">
        <v>49590309</v>
      </c>
      <c r="AB57" s="54">
        <v>0</v>
      </c>
      <c r="AC57" s="54">
        <v>32081708</v>
      </c>
      <c r="AD57" s="54">
        <v>13567869</v>
      </c>
      <c r="AE57" s="54">
        <v>834691420</v>
      </c>
      <c r="AF57" s="227"/>
      <c r="AG57" s="227"/>
      <c r="AH57" s="227"/>
      <c r="AI57" s="227"/>
    </row>
    <row r="58" spans="1:35" ht="14.55" customHeight="1" x14ac:dyDescent="0.25">
      <c r="A58" s="228" t="s">
        <v>764</v>
      </c>
      <c r="B58" s="234">
        <v>42</v>
      </c>
      <c r="C58" s="53">
        <v>159</v>
      </c>
      <c r="D58" s="53">
        <v>122</v>
      </c>
      <c r="E58" s="53">
        <v>91</v>
      </c>
      <c r="F58" s="55">
        <v>24206</v>
      </c>
      <c r="G58" s="55">
        <v>3119</v>
      </c>
      <c r="H58" s="53">
        <v>72.88</v>
      </c>
      <c r="I58" s="53">
        <v>7.76</v>
      </c>
      <c r="J58" s="286"/>
      <c r="K58" s="53">
        <v>587.66999999999996</v>
      </c>
      <c r="L58" s="55">
        <v>30919</v>
      </c>
      <c r="M58" s="54">
        <v>58031259</v>
      </c>
      <c r="N58" s="54">
        <v>111372871</v>
      </c>
      <c r="O58" s="54">
        <v>42134982</v>
      </c>
      <c r="P58" s="54">
        <v>47604621</v>
      </c>
      <c r="Q58" s="55">
        <v>63172</v>
      </c>
      <c r="R58" s="54">
        <v>169404130</v>
      </c>
      <c r="S58" s="54">
        <v>30137384</v>
      </c>
      <c r="T58" s="54">
        <v>31862169</v>
      </c>
      <c r="U58" s="54">
        <v>35582363</v>
      </c>
      <c r="V58" s="54">
        <v>27758236</v>
      </c>
      <c r="W58" s="54">
        <v>1560084</v>
      </c>
      <c r="X58" s="54">
        <v>1148305</v>
      </c>
      <c r="Y58" s="54">
        <v>1580094</v>
      </c>
      <c r="Z58" s="54">
        <v>31026041</v>
      </c>
      <c r="AA58" s="54">
        <v>3370933</v>
      </c>
      <c r="AB58" s="54">
        <v>0</v>
      </c>
      <c r="AC58" s="54">
        <v>4796389</v>
      </c>
      <c r="AD58" s="54">
        <v>582132</v>
      </c>
      <c r="AE58" s="54">
        <v>89739603</v>
      </c>
      <c r="AF58" s="227"/>
      <c r="AG58" s="227"/>
      <c r="AH58" s="227"/>
      <c r="AI58" s="227"/>
    </row>
    <row r="59" spans="1:35" ht="14.55" customHeight="1" x14ac:dyDescent="0.25">
      <c r="A59" s="228" t="s">
        <v>765</v>
      </c>
      <c r="B59" s="234">
        <v>8701</v>
      </c>
      <c r="C59" s="53">
        <v>237</v>
      </c>
      <c r="D59" s="53">
        <v>237</v>
      </c>
      <c r="E59" s="53">
        <v>192</v>
      </c>
      <c r="F59" s="55">
        <v>59949</v>
      </c>
      <c r="G59" s="55">
        <v>13362</v>
      </c>
      <c r="H59" s="53">
        <v>85.54</v>
      </c>
      <c r="I59" s="53">
        <v>4.49</v>
      </c>
      <c r="J59" s="286"/>
      <c r="K59" s="235">
        <v>1117.51</v>
      </c>
      <c r="L59" s="55">
        <v>51269</v>
      </c>
      <c r="M59" s="54">
        <v>306860720</v>
      </c>
      <c r="N59" s="54">
        <v>301123296</v>
      </c>
      <c r="O59" s="54">
        <v>178564349</v>
      </c>
      <c r="P59" s="54">
        <v>114396373</v>
      </c>
      <c r="Q59" s="55">
        <v>62603</v>
      </c>
      <c r="R59" s="54">
        <v>607984016</v>
      </c>
      <c r="S59" s="54">
        <v>100832525</v>
      </c>
      <c r="T59" s="54">
        <v>198614854</v>
      </c>
      <c r="U59" s="54">
        <v>30889893</v>
      </c>
      <c r="V59" s="54">
        <v>80209011</v>
      </c>
      <c r="W59" s="54">
        <v>10189799</v>
      </c>
      <c r="X59" s="54">
        <v>1709076</v>
      </c>
      <c r="Y59" s="54">
        <v>12817039</v>
      </c>
      <c r="Z59" s="54">
        <v>143977990</v>
      </c>
      <c r="AA59" s="54">
        <v>13474525</v>
      </c>
      <c r="AB59" s="54">
        <v>0</v>
      </c>
      <c r="AC59" s="54">
        <v>13800710</v>
      </c>
      <c r="AD59" s="54">
        <v>1468594</v>
      </c>
      <c r="AE59" s="54">
        <v>292960722</v>
      </c>
      <c r="AF59" s="227"/>
      <c r="AG59" s="227"/>
      <c r="AH59" s="227"/>
      <c r="AI59" s="227"/>
    </row>
    <row r="60" spans="1:35" ht="14.55" customHeight="1" x14ac:dyDescent="0.25">
      <c r="A60" s="228" t="s">
        <v>766</v>
      </c>
      <c r="B60" s="234">
        <v>75</v>
      </c>
      <c r="C60" s="53">
        <v>348</v>
      </c>
      <c r="D60" s="53">
        <v>262</v>
      </c>
      <c r="E60" s="53">
        <v>182</v>
      </c>
      <c r="F60" s="55">
        <v>61224</v>
      </c>
      <c r="G60" s="55">
        <v>12286</v>
      </c>
      <c r="H60" s="53">
        <v>92.16</v>
      </c>
      <c r="I60" s="53">
        <v>4.9800000000000004</v>
      </c>
      <c r="J60" s="286"/>
      <c r="K60" s="235">
        <v>1179.3599999999999</v>
      </c>
      <c r="L60" s="55">
        <v>69876</v>
      </c>
      <c r="M60" s="54">
        <v>220845442</v>
      </c>
      <c r="N60" s="54">
        <v>296710155</v>
      </c>
      <c r="O60" s="54">
        <v>145433249</v>
      </c>
      <c r="P60" s="54">
        <v>110903986</v>
      </c>
      <c r="Q60" s="55">
        <v>109695</v>
      </c>
      <c r="R60" s="54">
        <v>517555597</v>
      </c>
      <c r="S60" s="54">
        <v>78189708</v>
      </c>
      <c r="T60" s="54">
        <v>153676875</v>
      </c>
      <c r="U60" s="54">
        <v>67697043</v>
      </c>
      <c r="V60" s="54">
        <v>67373307</v>
      </c>
      <c r="W60" s="54">
        <v>3696152</v>
      </c>
      <c r="X60" s="54">
        <v>3522075</v>
      </c>
      <c r="Y60" s="54">
        <v>5443446</v>
      </c>
      <c r="Z60" s="54">
        <v>118956994</v>
      </c>
      <c r="AA60" s="54">
        <v>6042884</v>
      </c>
      <c r="AB60" s="54">
        <v>0</v>
      </c>
      <c r="AC60" s="54">
        <v>10915809</v>
      </c>
      <c r="AD60" s="54">
        <v>2041304</v>
      </c>
      <c r="AE60" s="54">
        <v>256337235</v>
      </c>
      <c r="AF60" s="227"/>
      <c r="AG60" s="227"/>
      <c r="AH60" s="227"/>
      <c r="AI60" s="227"/>
    </row>
    <row r="61" spans="1:35" ht="14.55" customHeight="1" x14ac:dyDescent="0.25">
      <c r="A61" s="228" t="s">
        <v>767</v>
      </c>
      <c r="B61" s="234">
        <v>41</v>
      </c>
      <c r="C61" s="53">
        <v>231</v>
      </c>
      <c r="D61" s="53">
        <v>0</v>
      </c>
      <c r="E61" s="53">
        <v>0</v>
      </c>
      <c r="F61" s="53">
        <v>0</v>
      </c>
      <c r="G61" s="53">
        <v>0</v>
      </c>
      <c r="H61" s="53">
        <v>0</v>
      </c>
      <c r="I61" s="53">
        <v>0</v>
      </c>
      <c r="J61" s="286"/>
      <c r="K61" s="53">
        <v>89.21</v>
      </c>
      <c r="L61" s="53">
        <v>0</v>
      </c>
      <c r="M61" s="54">
        <v>1</v>
      </c>
      <c r="N61" s="54">
        <v>62402482</v>
      </c>
      <c r="O61" s="54">
        <v>0</v>
      </c>
      <c r="P61" s="54">
        <v>20512273</v>
      </c>
      <c r="Q61" s="55">
        <v>10504</v>
      </c>
      <c r="R61" s="54">
        <v>62402483</v>
      </c>
      <c r="S61" s="54">
        <v>8984978</v>
      </c>
      <c r="T61" s="54">
        <v>25279148</v>
      </c>
      <c r="U61" s="54">
        <v>582979</v>
      </c>
      <c r="V61" s="54">
        <v>5094127</v>
      </c>
      <c r="W61" s="54">
        <v>232059</v>
      </c>
      <c r="X61" s="54">
        <v>84970</v>
      </c>
      <c r="Y61" s="54">
        <v>292999</v>
      </c>
      <c r="Z61" s="54">
        <v>18846117</v>
      </c>
      <c r="AA61" s="54">
        <v>201025</v>
      </c>
      <c r="AB61" s="54">
        <v>0</v>
      </c>
      <c r="AC61" s="54">
        <v>2801404</v>
      </c>
      <c r="AD61" s="54">
        <v>2677</v>
      </c>
      <c r="AE61" s="54">
        <v>20512273</v>
      </c>
      <c r="AF61" s="227"/>
      <c r="AG61" s="227"/>
      <c r="AH61" s="227"/>
      <c r="AI61" s="227"/>
    </row>
    <row r="62" spans="1:35" ht="14.55" customHeight="1" x14ac:dyDescent="0.25">
      <c r="A62" s="228" t="s">
        <v>768</v>
      </c>
      <c r="B62" s="234">
        <v>114</v>
      </c>
      <c r="C62" s="53">
        <v>211</v>
      </c>
      <c r="D62" s="53">
        <v>206</v>
      </c>
      <c r="E62" s="53">
        <v>187</v>
      </c>
      <c r="F62" s="55">
        <v>48293</v>
      </c>
      <c r="G62" s="55">
        <v>9479</v>
      </c>
      <c r="H62" s="53">
        <v>70.75</v>
      </c>
      <c r="I62" s="53">
        <v>5.09</v>
      </c>
      <c r="J62" s="286"/>
      <c r="K62" s="235">
        <v>1081.99</v>
      </c>
      <c r="L62" s="55">
        <v>45532</v>
      </c>
      <c r="M62" s="54">
        <v>250134426</v>
      </c>
      <c r="N62" s="54">
        <v>544291813</v>
      </c>
      <c r="O62" s="54">
        <v>125962995</v>
      </c>
      <c r="P62" s="54">
        <v>189878908</v>
      </c>
      <c r="Q62" s="55">
        <v>157454</v>
      </c>
      <c r="R62" s="54">
        <v>794426239</v>
      </c>
      <c r="S62" s="54">
        <v>165195197</v>
      </c>
      <c r="T62" s="54">
        <v>268078009</v>
      </c>
      <c r="U62" s="54">
        <v>49760761</v>
      </c>
      <c r="V62" s="54">
        <v>91034508</v>
      </c>
      <c r="W62" s="54">
        <v>4645765</v>
      </c>
      <c r="X62" s="54">
        <v>1394654</v>
      </c>
      <c r="Y62" s="54">
        <v>6487486</v>
      </c>
      <c r="Z62" s="54">
        <v>184705655</v>
      </c>
      <c r="AA62" s="54">
        <v>7183938</v>
      </c>
      <c r="AB62" s="54">
        <v>0</v>
      </c>
      <c r="AC62" s="54">
        <v>14382924</v>
      </c>
      <c r="AD62" s="54">
        <v>1557342</v>
      </c>
      <c r="AE62" s="54">
        <v>315841903</v>
      </c>
      <c r="AF62" s="227"/>
      <c r="AG62" s="227"/>
      <c r="AH62" s="227"/>
      <c r="AI62" s="227"/>
    </row>
    <row r="63" spans="1:35" x14ac:dyDescent="0.25">
      <c r="A63" s="228" t="s">
        <v>769</v>
      </c>
      <c r="B63" s="234">
        <v>126</v>
      </c>
      <c r="C63" s="53">
        <v>326</v>
      </c>
      <c r="D63" s="53">
        <v>325</v>
      </c>
      <c r="E63" s="53">
        <v>234</v>
      </c>
      <c r="F63" s="55">
        <v>78307</v>
      </c>
      <c r="G63" s="55">
        <v>12697</v>
      </c>
      <c r="H63" s="53">
        <v>91.68</v>
      </c>
      <c r="I63" s="53">
        <v>6.17</v>
      </c>
      <c r="J63" s="286"/>
      <c r="K63" s="235">
        <v>1706.77</v>
      </c>
      <c r="L63" s="55">
        <v>25549</v>
      </c>
      <c r="M63" s="54">
        <v>497658782</v>
      </c>
      <c r="N63" s="54">
        <v>303259787</v>
      </c>
      <c r="O63" s="54">
        <v>300437681</v>
      </c>
      <c r="P63" s="54">
        <v>120258573</v>
      </c>
      <c r="Q63" s="55">
        <v>115662</v>
      </c>
      <c r="R63" s="54">
        <v>800918569</v>
      </c>
      <c r="S63" s="54">
        <v>123443830</v>
      </c>
      <c r="T63" s="54">
        <v>270866286</v>
      </c>
      <c r="U63" s="54">
        <v>53311078</v>
      </c>
      <c r="V63" s="54">
        <v>87379386</v>
      </c>
      <c r="W63" s="54">
        <v>3873524</v>
      </c>
      <c r="X63" s="54">
        <v>5148208</v>
      </c>
      <c r="Y63" s="54">
        <v>16266832</v>
      </c>
      <c r="Z63" s="54">
        <v>214853097</v>
      </c>
      <c r="AA63" s="54">
        <v>7357523</v>
      </c>
      <c r="AB63" s="54">
        <v>0</v>
      </c>
      <c r="AC63" s="54">
        <v>16504129</v>
      </c>
      <c r="AD63" s="54">
        <v>1914676</v>
      </c>
      <c r="AE63" s="54">
        <v>420696254</v>
      </c>
      <c r="AF63" s="227"/>
      <c r="AG63" s="227"/>
      <c r="AH63" s="227"/>
      <c r="AI63" s="227"/>
    </row>
    <row r="64" spans="1:35" ht="14.55" customHeight="1" x14ac:dyDescent="0.25">
      <c r="A64" s="228" t="s">
        <v>770</v>
      </c>
      <c r="B64" s="234">
        <v>129</v>
      </c>
      <c r="C64" s="53">
        <v>153</v>
      </c>
      <c r="D64" s="53">
        <v>153</v>
      </c>
      <c r="E64" s="53">
        <v>153</v>
      </c>
      <c r="F64" s="55">
        <v>33187</v>
      </c>
      <c r="G64" s="55">
        <v>7301</v>
      </c>
      <c r="H64" s="53">
        <v>59.43</v>
      </c>
      <c r="I64" s="53">
        <v>4.55</v>
      </c>
      <c r="J64" s="286"/>
      <c r="K64" s="235">
        <v>1156.98</v>
      </c>
      <c r="L64" s="55">
        <v>48877</v>
      </c>
      <c r="M64" s="54">
        <v>118502150</v>
      </c>
      <c r="N64" s="54">
        <v>344819981</v>
      </c>
      <c r="O64" s="54">
        <v>64009512</v>
      </c>
      <c r="P64" s="54">
        <v>156005280</v>
      </c>
      <c r="Q64" s="55">
        <v>114671</v>
      </c>
      <c r="R64" s="54">
        <v>463322131</v>
      </c>
      <c r="S64" s="54">
        <v>62604054</v>
      </c>
      <c r="T64" s="54">
        <v>165300218</v>
      </c>
      <c r="U64" s="54">
        <v>48851200</v>
      </c>
      <c r="V64" s="54">
        <v>26213575</v>
      </c>
      <c r="W64" s="54">
        <v>3282469</v>
      </c>
      <c r="X64" s="54">
        <v>3892832</v>
      </c>
      <c r="Y64" s="54">
        <v>3280592</v>
      </c>
      <c r="Z64" s="54">
        <v>43224741</v>
      </c>
      <c r="AA64" s="54">
        <v>93854225</v>
      </c>
      <c r="AB64" s="54">
        <v>0</v>
      </c>
      <c r="AC64" s="54">
        <v>12374156</v>
      </c>
      <c r="AD64" s="54">
        <v>444069</v>
      </c>
      <c r="AE64" s="54">
        <v>220014792</v>
      </c>
      <c r="AF64" s="227"/>
      <c r="AG64" s="227"/>
      <c r="AH64" s="227"/>
      <c r="AI64" s="227"/>
    </row>
    <row r="65" spans="1:35" x14ac:dyDescent="0.25">
      <c r="A65" s="228" t="s">
        <v>771</v>
      </c>
      <c r="B65" s="234">
        <v>104</v>
      </c>
      <c r="C65" s="53">
        <v>439</v>
      </c>
      <c r="D65" s="53">
        <v>428</v>
      </c>
      <c r="E65" s="53">
        <v>288</v>
      </c>
      <c r="F65" s="55">
        <v>105984</v>
      </c>
      <c r="G65" s="55">
        <v>16557</v>
      </c>
      <c r="H65" s="53">
        <v>100.82</v>
      </c>
      <c r="I65" s="53">
        <v>6.4</v>
      </c>
      <c r="J65" s="286"/>
      <c r="K65" s="235">
        <v>4778.47</v>
      </c>
      <c r="L65" s="55">
        <v>37753</v>
      </c>
      <c r="M65" s="54">
        <v>1073223601</v>
      </c>
      <c r="N65" s="54">
        <v>1337207935</v>
      </c>
      <c r="O65" s="54">
        <v>441175208</v>
      </c>
      <c r="P65" s="54">
        <v>533889193</v>
      </c>
      <c r="Q65" s="55">
        <v>400060</v>
      </c>
      <c r="R65" s="54">
        <v>2410431536</v>
      </c>
      <c r="S65" s="54">
        <v>310943390</v>
      </c>
      <c r="T65" s="54">
        <v>611157717</v>
      </c>
      <c r="U65" s="54">
        <v>373158269</v>
      </c>
      <c r="V65" s="54">
        <v>186373158</v>
      </c>
      <c r="W65" s="54">
        <v>6966012</v>
      </c>
      <c r="X65" s="54">
        <v>26894267</v>
      </c>
      <c r="Y65" s="54">
        <v>33162013</v>
      </c>
      <c r="Z65" s="54">
        <v>717729173</v>
      </c>
      <c r="AA65" s="54">
        <v>68545189</v>
      </c>
      <c r="AB65" s="54">
        <v>0</v>
      </c>
      <c r="AC65" s="54">
        <v>54945287</v>
      </c>
      <c r="AD65" s="54">
        <v>20557061</v>
      </c>
      <c r="AE65" s="54">
        <v>975064401</v>
      </c>
      <c r="AF65" s="227"/>
      <c r="AG65" s="227"/>
      <c r="AH65" s="227"/>
      <c r="AI65" s="227"/>
    </row>
    <row r="66" spans="1:35" x14ac:dyDescent="0.25">
      <c r="A66" s="228" t="s">
        <v>772</v>
      </c>
      <c r="B66" s="234">
        <v>3115</v>
      </c>
      <c r="C66" s="53">
        <v>818</v>
      </c>
      <c r="D66" s="53">
        <v>818</v>
      </c>
      <c r="E66" s="53">
        <v>800</v>
      </c>
      <c r="F66" s="55">
        <v>259240</v>
      </c>
      <c r="G66" s="55">
        <v>40110</v>
      </c>
      <c r="H66" s="53">
        <v>88.78</v>
      </c>
      <c r="I66" s="53">
        <v>6.46</v>
      </c>
      <c r="J66" s="286"/>
      <c r="K66" s="235">
        <v>7670.46</v>
      </c>
      <c r="L66" s="55">
        <v>123820</v>
      </c>
      <c r="M66" s="54">
        <v>2622137787</v>
      </c>
      <c r="N66" s="54">
        <v>3810593571</v>
      </c>
      <c r="O66" s="54">
        <v>887678500</v>
      </c>
      <c r="P66" s="54">
        <v>1008872941</v>
      </c>
      <c r="Q66" s="55">
        <v>983725</v>
      </c>
      <c r="R66" s="54">
        <v>6432731358</v>
      </c>
      <c r="S66" s="54">
        <v>969030749</v>
      </c>
      <c r="T66" s="54">
        <v>1737867999</v>
      </c>
      <c r="U66" s="54">
        <v>255400551</v>
      </c>
      <c r="V66" s="54">
        <v>1253323072</v>
      </c>
      <c r="W66" s="54">
        <v>24578362</v>
      </c>
      <c r="X66" s="54">
        <v>34224332</v>
      </c>
      <c r="Y66" s="54">
        <v>140706926</v>
      </c>
      <c r="Z66" s="54">
        <v>1641015233</v>
      </c>
      <c r="AA66" s="54">
        <v>248027661</v>
      </c>
      <c r="AB66" s="54">
        <v>0</v>
      </c>
      <c r="AC66" s="54">
        <v>100313430</v>
      </c>
      <c r="AD66" s="54">
        <v>28243043</v>
      </c>
      <c r="AE66" s="54">
        <v>1896551441</v>
      </c>
      <c r="AF66" s="227"/>
      <c r="AG66" s="227"/>
      <c r="AH66" s="227"/>
      <c r="AI66" s="227"/>
    </row>
    <row r="67" spans="1:35" x14ac:dyDescent="0.25">
      <c r="A67" s="228" t="s">
        <v>1694</v>
      </c>
      <c r="B67" s="234">
        <v>454</v>
      </c>
      <c r="C67" s="53">
        <v>114</v>
      </c>
      <c r="D67" s="53">
        <v>114</v>
      </c>
      <c r="E67" s="53">
        <v>114</v>
      </c>
      <c r="F67" s="55">
        <v>36054</v>
      </c>
      <c r="G67" s="55">
        <v>5792</v>
      </c>
      <c r="H67" s="53">
        <v>86.65</v>
      </c>
      <c r="I67" s="53">
        <v>6.22</v>
      </c>
      <c r="J67" s="286"/>
      <c r="K67" s="53">
        <v>307.26</v>
      </c>
      <c r="L67" s="53">
        <v>0</v>
      </c>
      <c r="M67" s="54">
        <v>59740766</v>
      </c>
      <c r="N67" s="54">
        <v>15412960</v>
      </c>
      <c r="O67" s="54">
        <v>31186923</v>
      </c>
      <c r="P67" s="54">
        <v>5132495</v>
      </c>
      <c r="Q67" s="55">
        <v>65946</v>
      </c>
      <c r="R67" s="54">
        <v>75153726</v>
      </c>
      <c r="S67" s="54">
        <v>10184636</v>
      </c>
      <c r="T67" s="54">
        <v>24772153</v>
      </c>
      <c r="U67" s="54">
        <v>33403202</v>
      </c>
      <c r="V67" s="54">
        <v>335720</v>
      </c>
      <c r="W67" s="54">
        <v>0</v>
      </c>
      <c r="X67" s="54">
        <v>73465</v>
      </c>
      <c r="Y67" s="54">
        <v>44195</v>
      </c>
      <c r="Z67" s="54">
        <v>153616</v>
      </c>
      <c r="AA67" s="54">
        <v>5563780</v>
      </c>
      <c r="AB67" s="54">
        <v>0</v>
      </c>
      <c r="AC67" s="54">
        <v>622959</v>
      </c>
      <c r="AD67" s="54">
        <v>0</v>
      </c>
      <c r="AE67" s="54">
        <v>36319418</v>
      </c>
      <c r="AF67" s="54">
        <v>40957457</v>
      </c>
      <c r="AG67" s="54">
        <v>40958704</v>
      </c>
      <c r="AH67" s="54">
        <v>37034966</v>
      </c>
      <c r="AI67" s="54">
        <v>3923738</v>
      </c>
    </row>
    <row r="68" spans="1:35" x14ac:dyDescent="0.25">
      <c r="A68" s="228" t="s">
        <v>1696</v>
      </c>
      <c r="B68" s="234">
        <v>442</v>
      </c>
      <c r="C68" s="53">
        <v>136</v>
      </c>
      <c r="D68" s="53">
        <v>136</v>
      </c>
      <c r="E68" s="53">
        <v>136</v>
      </c>
      <c r="F68" s="55">
        <v>47280</v>
      </c>
      <c r="G68" s="55">
        <v>2232</v>
      </c>
      <c r="H68" s="53">
        <v>95.25</v>
      </c>
      <c r="I68" s="53">
        <v>21.18</v>
      </c>
      <c r="J68" s="286"/>
      <c r="K68" s="53">
        <v>344.2</v>
      </c>
      <c r="L68" s="53">
        <v>0</v>
      </c>
      <c r="M68" s="54">
        <v>66761286</v>
      </c>
      <c r="N68" s="54">
        <v>13941538</v>
      </c>
      <c r="O68" s="54">
        <v>46759467</v>
      </c>
      <c r="P68" s="54">
        <v>6447298</v>
      </c>
      <c r="Q68" s="55">
        <v>46857</v>
      </c>
      <c r="R68" s="54">
        <v>80702824</v>
      </c>
      <c r="S68" s="54">
        <v>8289046</v>
      </c>
      <c r="T68" s="54">
        <v>8082275</v>
      </c>
      <c r="U68" s="54">
        <v>47363295</v>
      </c>
      <c r="V68" s="54">
        <v>6399889</v>
      </c>
      <c r="W68" s="54">
        <v>0</v>
      </c>
      <c r="X68" s="54">
        <v>60847</v>
      </c>
      <c r="Y68" s="54">
        <v>0</v>
      </c>
      <c r="Z68" s="54">
        <v>8635969</v>
      </c>
      <c r="AA68" s="54">
        <v>1499487</v>
      </c>
      <c r="AB68" s="54">
        <v>372016</v>
      </c>
      <c r="AC68" s="54">
        <v>0</v>
      </c>
      <c r="AD68" s="54">
        <v>0</v>
      </c>
      <c r="AE68" s="54">
        <v>53206765</v>
      </c>
      <c r="AF68" s="54">
        <v>54768351</v>
      </c>
      <c r="AG68" s="54">
        <v>54768351</v>
      </c>
      <c r="AH68" s="54">
        <v>42773795</v>
      </c>
      <c r="AI68" s="54">
        <v>11994556</v>
      </c>
    </row>
    <row r="69" spans="1:35" x14ac:dyDescent="0.25">
      <c r="A69" s="228" t="s">
        <v>1699</v>
      </c>
      <c r="B69" s="234">
        <v>436</v>
      </c>
      <c r="C69" s="53">
        <v>109</v>
      </c>
      <c r="D69" s="53">
        <v>109</v>
      </c>
      <c r="E69" s="53">
        <v>109</v>
      </c>
      <c r="F69" s="55">
        <v>34166</v>
      </c>
      <c r="G69" s="55">
        <v>1959</v>
      </c>
      <c r="H69" s="53">
        <v>85.88</v>
      </c>
      <c r="I69" s="53">
        <v>17.440000000000001</v>
      </c>
      <c r="J69" s="286"/>
      <c r="K69" s="53">
        <v>286.10000000000002</v>
      </c>
      <c r="L69" s="53">
        <v>0</v>
      </c>
      <c r="M69" s="54">
        <v>42959055</v>
      </c>
      <c r="N69" s="54">
        <v>17327343</v>
      </c>
      <c r="O69" s="54">
        <v>33271013</v>
      </c>
      <c r="P69" s="54">
        <v>8384422</v>
      </c>
      <c r="Q69" s="55">
        <v>31815</v>
      </c>
      <c r="R69" s="54">
        <v>60286398</v>
      </c>
      <c r="S69" s="54">
        <v>4851232</v>
      </c>
      <c r="T69" s="54">
        <v>8277651</v>
      </c>
      <c r="U69" s="54">
        <v>33678529</v>
      </c>
      <c r="V69" s="54">
        <v>3062013</v>
      </c>
      <c r="W69" s="54">
        <v>0</v>
      </c>
      <c r="X69" s="54">
        <v>2325</v>
      </c>
      <c r="Y69" s="54">
        <v>0</v>
      </c>
      <c r="Z69" s="54">
        <v>5661815</v>
      </c>
      <c r="AA69" s="54">
        <v>4617246</v>
      </c>
      <c r="AB69" s="54">
        <v>135587</v>
      </c>
      <c r="AC69" s="54">
        <v>0</v>
      </c>
      <c r="AD69" s="54">
        <v>0</v>
      </c>
      <c r="AE69" s="54">
        <v>41655435</v>
      </c>
      <c r="AF69" s="54">
        <v>43978699</v>
      </c>
      <c r="AG69" s="54">
        <v>43978699</v>
      </c>
      <c r="AH69" s="54">
        <v>32896856</v>
      </c>
      <c r="AI69" s="54">
        <v>11081843</v>
      </c>
    </row>
    <row r="70" spans="1:35" x14ac:dyDescent="0.25">
      <c r="A70" s="228" t="s">
        <v>1701</v>
      </c>
      <c r="B70" s="234">
        <v>438</v>
      </c>
      <c r="C70" s="53">
        <v>64</v>
      </c>
      <c r="D70" s="53">
        <v>64</v>
      </c>
      <c r="E70" s="53">
        <v>64</v>
      </c>
      <c r="F70" s="55">
        <v>21555</v>
      </c>
      <c r="G70" s="53">
        <v>963</v>
      </c>
      <c r="H70" s="53">
        <v>92.27</v>
      </c>
      <c r="I70" s="53">
        <v>22.38</v>
      </c>
      <c r="J70" s="286"/>
      <c r="K70" s="53">
        <v>190.9</v>
      </c>
      <c r="L70" s="53">
        <v>0</v>
      </c>
      <c r="M70" s="54">
        <v>27132606</v>
      </c>
      <c r="N70" s="54">
        <v>22821620</v>
      </c>
      <c r="O70" s="54">
        <v>21366922</v>
      </c>
      <c r="P70" s="54">
        <v>11592401</v>
      </c>
      <c r="Q70" s="55">
        <v>37622</v>
      </c>
      <c r="R70" s="54">
        <v>49954226</v>
      </c>
      <c r="S70" s="54">
        <v>4520579</v>
      </c>
      <c r="T70" s="54">
        <v>4158633</v>
      </c>
      <c r="U70" s="54">
        <v>22543253</v>
      </c>
      <c r="V70" s="54">
        <v>2139644</v>
      </c>
      <c r="W70" s="54">
        <v>0</v>
      </c>
      <c r="X70" s="54">
        <v>442333</v>
      </c>
      <c r="Y70" s="54">
        <v>0</v>
      </c>
      <c r="Z70" s="54">
        <v>8044895</v>
      </c>
      <c r="AA70" s="54">
        <v>7325973</v>
      </c>
      <c r="AB70" s="54">
        <v>778916</v>
      </c>
      <c r="AC70" s="54">
        <v>0</v>
      </c>
      <c r="AD70" s="54">
        <v>0</v>
      </c>
      <c r="AE70" s="54">
        <v>32959323</v>
      </c>
      <c r="AF70" s="54">
        <v>33354810</v>
      </c>
      <c r="AG70" s="54">
        <v>33354810</v>
      </c>
      <c r="AH70" s="54">
        <v>24355343</v>
      </c>
      <c r="AI70" s="54">
        <v>8999467</v>
      </c>
    </row>
    <row r="71" spans="1:35" x14ac:dyDescent="0.25">
      <c r="A71" s="228" t="s">
        <v>1703</v>
      </c>
      <c r="B71" s="234">
        <v>443</v>
      </c>
      <c r="C71" s="53">
        <v>102</v>
      </c>
      <c r="D71" s="53">
        <v>102</v>
      </c>
      <c r="E71" s="53">
        <v>102</v>
      </c>
      <c r="F71" s="55">
        <v>30983</v>
      </c>
      <c r="G71" s="55">
        <v>2527</v>
      </c>
      <c r="H71" s="53">
        <v>83.22</v>
      </c>
      <c r="I71" s="53">
        <v>12.26</v>
      </c>
      <c r="J71" s="286"/>
      <c r="K71" s="53">
        <v>258.39999999999998</v>
      </c>
      <c r="L71" s="53">
        <v>0</v>
      </c>
      <c r="M71" s="54">
        <v>50050278</v>
      </c>
      <c r="N71" s="54">
        <v>11877365</v>
      </c>
      <c r="O71" s="54">
        <v>31351411</v>
      </c>
      <c r="P71" s="54">
        <v>5652490</v>
      </c>
      <c r="Q71" s="55">
        <v>32932</v>
      </c>
      <c r="R71" s="54">
        <v>61927643</v>
      </c>
      <c r="S71" s="54">
        <v>0</v>
      </c>
      <c r="T71" s="54">
        <v>7215466</v>
      </c>
      <c r="U71" s="54">
        <v>35521332</v>
      </c>
      <c r="V71" s="54">
        <v>433828</v>
      </c>
      <c r="W71" s="54">
        <v>0</v>
      </c>
      <c r="X71" s="54">
        <v>0</v>
      </c>
      <c r="Y71" s="54">
        <v>0</v>
      </c>
      <c r="Z71" s="54">
        <v>6911028</v>
      </c>
      <c r="AA71" s="54">
        <v>11845989</v>
      </c>
      <c r="AB71" s="54">
        <v>0</v>
      </c>
      <c r="AC71" s="54">
        <v>0</v>
      </c>
      <c r="AD71" s="54">
        <v>0</v>
      </c>
      <c r="AE71" s="54">
        <v>37003901</v>
      </c>
      <c r="AF71" s="54">
        <v>39017507</v>
      </c>
      <c r="AG71" s="54">
        <v>38997701</v>
      </c>
      <c r="AH71" s="54">
        <v>35819297</v>
      </c>
      <c r="AI71" s="54">
        <v>3178404</v>
      </c>
    </row>
    <row r="72" spans="1:35" x14ac:dyDescent="0.25">
      <c r="A72" s="228" t="s">
        <v>1704</v>
      </c>
      <c r="B72" s="234">
        <v>424</v>
      </c>
      <c r="C72" s="53">
        <v>16</v>
      </c>
      <c r="D72" s="53">
        <v>16</v>
      </c>
      <c r="E72" s="53">
        <v>14</v>
      </c>
      <c r="F72" s="55">
        <v>4413</v>
      </c>
      <c r="G72" s="53">
        <v>113</v>
      </c>
      <c r="H72" s="53">
        <v>86.36</v>
      </c>
      <c r="I72" s="53">
        <v>39.049999999999997</v>
      </c>
      <c r="J72" s="286"/>
      <c r="K72" s="53">
        <v>53.18</v>
      </c>
      <c r="L72" s="53">
        <v>0</v>
      </c>
      <c r="M72" s="54">
        <v>11000757</v>
      </c>
      <c r="N72" s="54">
        <v>627527</v>
      </c>
      <c r="O72" s="54">
        <v>6368671</v>
      </c>
      <c r="P72" s="54">
        <v>388414</v>
      </c>
      <c r="Q72" s="55">
        <v>1221</v>
      </c>
      <c r="R72" s="54">
        <v>11628284</v>
      </c>
      <c r="S72" s="54">
        <v>0</v>
      </c>
      <c r="T72" s="54">
        <v>1833987</v>
      </c>
      <c r="U72" s="54">
        <v>0</v>
      </c>
      <c r="V72" s="54">
        <v>4400119</v>
      </c>
      <c r="W72" s="54">
        <v>0</v>
      </c>
      <c r="X72" s="54">
        <v>771489</v>
      </c>
      <c r="Y72" s="54">
        <v>0</v>
      </c>
      <c r="Z72" s="54">
        <v>0</v>
      </c>
      <c r="AA72" s="54">
        <v>0</v>
      </c>
      <c r="AB72" s="54">
        <v>4622689</v>
      </c>
      <c r="AC72" s="54">
        <v>0</v>
      </c>
      <c r="AD72" s="54">
        <v>0</v>
      </c>
      <c r="AE72" s="54">
        <v>6757085</v>
      </c>
      <c r="AF72" s="54">
        <v>1</v>
      </c>
      <c r="AG72" s="54">
        <v>1</v>
      </c>
      <c r="AH72" s="54">
        <v>0</v>
      </c>
      <c r="AI72" s="54">
        <v>1</v>
      </c>
    </row>
    <row r="73" spans="1:35" x14ac:dyDescent="0.25">
      <c r="A73" s="228" t="s">
        <v>1706</v>
      </c>
      <c r="B73" s="234">
        <v>422</v>
      </c>
      <c r="C73" s="53">
        <v>16</v>
      </c>
      <c r="D73" s="53">
        <v>16</v>
      </c>
      <c r="E73" s="53">
        <v>16</v>
      </c>
      <c r="F73" s="55">
        <v>4830</v>
      </c>
      <c r="G73" s="53">
        <v>117</v>
      </c>
      <c r="H73" s="53">
        <v>82.71</v>
      </c>
      <c r="I73" s="53">
        <v>41.28</v>
      </c>
      <c r="J73" s="286"/>
      <c r="K73" s="53">
        <v>68.31</v>
      </c>
      <c r="L73" s="53">
        <v>0</v>
      </c>
      <c r="M73" s="54">
        <v>12460400</v>
      </c>
      <c r="N73" s="54">
        <v>1371187</v>
      </c>
      <c r="O73" s="54">
        <v>4510149</v>
      </c>
      <c r="P73" s="54">
        <v>854996</v>
      </c>
      <c r="Q73" s="55">
        <v>4038</v>
      </c>
      <c r="R73" s="54">
        <v>13831587</v>
      </c>
      <c r="S73" s="54">
        <v>0</v>
      </c>
      <c r="T73" s="54">
        <v>2239260</v>
      </c>
      <c r="U73" s="54">
        <v>0</v>
      </c>
      <c r="V73" s="54">
        <v>2546780</v>
      </c>
      <c r="W73" s="54">
        <v>0</v>
      </c>
      <c r="X73" s="54">
        <v>3694010</v>
      </c>
      <c r="Y73" s="54">
        <v>0</v>
      </c>
      <c r="Z73" s="54">
        <v>0</v>
      </c>
      <c r="AA73" s="54">
        <v>0</v>
      </c>
      <c r="AB73" s="54">
        <v>5351537</v>
      </c>
      <c r="AC73" s="54">
        <v>0</v>
      </c>
      <c r="AD73" s="54">
        <v>0</v>
      </c>
      <c r="AE73" s="54">
        <v>5365145</v>
      </c>
      <c r="AF73" s="54">
        <v>1</v>
      </c>
      <c r="AG73" s="54">
        <v>1</v>
      </c>
      <c r="AH73" s="54">
        <v>0</v>
      </c>
      <c r="AI73" s="54">
        <v>1</v>
      </c>
    </row>
    <row r="74" spans="1:35" x14ac:dyDescent="0.25">
      <c r="A74" s="228" t="s">
        <v>2451</v>
      </c>
      <c r="B74" s="234">
        <v>414</v>
      </c>
      <c r="C74" s="53">
        <v>88</v>
      </c>
      <c r="D74" s="53">
        <v>88</v>
      </c>
      <c r="E74" s="53">
        <v>88</v>
      </c>
      <c r="F74" s="55">
        <v>16560</v>
      </c>
      <c r="G74" s="53">
        <v>280</v>
      </c>
      <c r="H74" s="53">
        <v>51.56</v>
      </c>
      <c r="I74" s="53">
        <v>59.14</v>
      </c>
      <c r="J74" s="286"/>
      <c r="K74" s="53">
        <v>112.8</v>
      </c>
      <c r="L74" s="53">
        <v>0</v>
      </c>
      <c r="M74" s="54">
        <v>43901284</v>
      </c>
      <c r="N74" s="54">
        <v>0</v>
      </c>
      <c r="O74" s="54">
        <v>18502160</v>
      </c>
      <c r="P74" s="54">
        <v>0</v>
      </c>
      <c r="Q74" s="53">
        <v>0</v>
      </c>
      <c r="R74" s="54">
        <v>43901284</v>
      </c>
      <c r="S74" s="54">
        <v>628859</v>
      </c>
      <c r="T74" s="54">
        <v>10187808</v>
      </c>
      <c r="U74" s="54">
        <v>3668380</v>
      </c>
      <c r="V74" s="54">
        <v>20831156</v>
      </c>
      <c r="W74" s="54">
        <v>472497</v>
      </c>
      <c r="X74" s="54">
        <v>0</v>
      </c>
      <c r="Y74" s="54">
        <v>0</v>
      </c>
      <c r="Z74" s="54">
        <v>8112584</v>
      </c>
      <c r="AA74" s="54">
        <v>0</v>
      </c>
      <c r="AB74" s="54">
        <v>0</v>
      </c>
      <c r="AC74" s="54">
        <v>0</v>
      </c>
      <c r="AD74" s="54">
        <v>0</v>
      </c>
      <c r="AE74" s="54">
        <v>18502160</v>
      </c>
      <c r="AF74" s="54">
        <v>20664143</v>
      </c>
      <c r="AG74" s="54">
        <v>20666813</v>
      </c>
      <c r="AH74" s="54">
        <v>20993925</v>
      </c>
      <c r="AI74" s="54">
        <v>-327112</v>
      </c>
    </row>
    <row r="75" spans="1:35" x14ac:dyDescent="0.25">
      <c r="A75" s="228" t="s">
        <v>1707</v>
      </c>
      <c r="B75" s="234">
        <v>452</v>
      </c>
      <c r="C75" s="53">
        <v>187</v>
      </c>
      <c r="D75" s="53">
        <v>187</v>
      </c>
      <c r="E75" s="53">
        <v>187</v>
      </c>
      <c r="F75" s="55">
        <v>40359</v>
      </c>
      <c r="G75" s="55">
        <v>2792</v>
      </c>
      <c r="H75" s="53">
        <v>59.13</v>
      </c>
      <c r="I75" s="53">
        <v>14.46</v>
      </c>
      <c r="J75" s="286"/>
      <c r="K75" s="53">
        <v>326.72000000000003</v>
      </c>
      <c r="L75" s="53">
        <v>0</v>
      </c>
      <c r="M75" s="54">
        <v>90025036</v>
      </c>
      <c r="N75" s="54">
        <v>6735778</v>
      </c>
      <c r="O75" s="54">
        <v>67711136</v>
      </c>
      <c r="P75" s="54">
        <v>2842115</v>
      </c>
      <c r="Q75" s="55">
        <v>18703</v>
      </c>
      <c r="R75" s="54">
        <v>96760814</v>
      </c>
      <c r="S75" s="54">
        <v>14939369</v>
      </c>
      <c r="T75" s="54">
        <v>46654368</v>
      </c>
      <c r="U75" s="54">
        <v>5620759</v>
      </c>
      <c r="V75" s="54">
        <v>4351401</v>
      </c>
      <c r="W75" s="54">
        <v>2465349</v>
      </c>
      <c r="X75" s="54">
        <v>0</v>
      </c>
      <c r="Y75" s="54">
        <v>0</v>
      </c>
      <c r="Z75" s="54">
        <v>8903348</v>
      </c>
      <c r="AA75" s="54">
        <v>1008097</v>
      </c>
      <c r="AB75" s="54">
        <v>12818123</v>
      </c>
      <c r="AC75" s="54">
        <v>0</v>
      </c>
      <c r="AD75" s="54">
        <v>0</v>
      </c>
      <c r="AE75" s="54">
        <v>70553251</v>
      </c>
      <c r="AF75" s="54">
        <v>70889761</v>
      </c>
      <c r="AG75" s="54">
        <v>70889761</v>
      </c>
      <c r="AH75" s="54">
        <v>56444240</v>
      </c>
      <c r="AI75" s="54">
        <v>14445521</v>
      </c>
    </row>
    <row r="76" spans="1:35" x14ac:dyDescent="0.25">
      <c r="A76" s="228" t="s">
        <v>1711</v>
      </c>
      <c r="B76" s="234">
        <v>451</v>
      </c>
      <c r="C76" s="53">
        <v>179</v>
      </c>
      <c r="D76" s="53">
        <v>179</v>
      </c>
      <c r="E76" s="53">
        <v>179</v>
      </c>
      <c r="F76" s="55">
        <v>39449</v>
      </c>
      <c r="G76" s="55">
        <v>3182</v>
      </c>
      <c r="H76" s="53">
        <v>60.38</v>
      </c>
      <c r="I76" s="53">
        <v>12.4</v>
      </c>
      <c r="J76" s="286"/>
      <c r="K76" s="53">
        <v>314.68</v>
      </c>
      <c r="L76" s="53">
        <v>0</v>
      </c>
      <c r="M76" s="54">
        <v>93240756</v>
      </c>
      <c r="N76" s="54">
        <v>0</v>
      </c>
      <c r="O76" s="54">
        <v>70935340</v>
      </c>
      <c r="P76" s="54">
        <v>0</v>
      </c>
      <c r="Q76" s="53">
        <v>0</v>
      </c>
      <c r="R76" s="54">
        <v>93240756</v>
      </c>
      <c r="S76" s="54">
        <v>14827978</v>
      </c>
      <c r="T76" s="54">
        <v>56002719</v>
      </c>
      <c r="U76" s="54">
        <v>2432569</v>
      </c>
      <c r="V76" s="54">
        <v>2763915</v>
      </c>
      <c r="W76" s="54">
        <v>565484</v>
      </c>
      <c r="X76" s="54">
        <v>0</v>
      </c>
      <c r="Y76" s="54">
        <v>0</v>
      </c>
      <c r="Z76" s="54">
        <v>8459368</v>
      </c>
      <c r="AA76" s="54">
        <v>726157</v>
      </c>
      <c r="AB76" s="54">
        <v>7462566</v>
      </c>
      <c r="AC76" s="54">
        <v>0</v>
      </c>
      <c r="AD76" s="54">
        <v>0</v>
      </c>
      <c r="AE76" s="54">
        <v>70935340</v>
      </c>
      <c r="AF76" s="54">
        <v>71123424</v>
      </c>
      <c r="AG76" s="54">
        <v>71123424</v>
      </c>
      <c r="AH76" s="54">
        <v>57973228</v>
      </c>
      <c r="AI76" s="54">
        <v>13150196</v>
      </c>
    </row>
    <row r="77" spans="1:35" x14ac:dyDescent="0.25">
      <c r="A77" s="228" t="s">
        <v>1713</v>
      </c>
      <c r="B77" s="234">
        <v>453</v>
      </c>
      <c r="C77" s="53">
        <v>53</v>
      </c>
      <c r="D77" s="53">
        <v>53</v>
      </c>
      <c r="E77" s="53">
        <v>53</v>
      </c>
      <c r="F77" s="55">
        <v>18214</v>
      </c>
      <c r="G77" s="55">
        <v>1440</v>
      </c>
      <c r="H77" s="53">
        <v>94.15</v>
      </c>
      <c r="I77" s="53">
        <v>12.65</v>
      </c>
      <c r="J77" s="286"/>
      <c r="K77" s="53">
        <v>157.72</v>
      </c>
      <c r="L77" s="53">
        <v>0</v>
      </c>
      <c r="M77" s="54">
        <v>42273390</v>
      </c>
      <c r="N77" s="54">
        <v>0</v>
      </c>
      <c r="O77" s="54">
        <v>31587709</v>
      </c>
      <c r="P77" s="54">
        <v>0</v>
      </c>
      <c r="Q77" s="53">
        <v>0</v>
      </c>
      <c r="R77" s="54">
        <v>42273390</v>
      </c>
      <c r="S77" s="54">
        <v>4646084</v>
      </c>
      <c r="T77" s="54">
        <v>29193170</v>
      </c>
      <c r="U77" s="54">
        <v>1367189</v>
      </c>
      <c r="V77" s="54">
        <v>1207582</v>
      </c>
      <c r="W77" s="54">
        <v>164319</v>
      </c>
      <c r="X77" s="54">
        <v>0</v>
      </c>
      <c r="Y77" s="54">
        <v>0</v>
      </c>
      <c r="Z77" s="54">
        <v>3436242</v>
      </c>
      <c r="AA77" s="54">
        <v>25829</v>
      </c>
      <c r="AB77" s="54">
        <v>2232975</v>
      </c>
      <c r="AC77" s="54">
        <v>0</v>
      </c>
      <c r="AD77" s="54">
        <v>0</v>
      </c>
      <c r="AE77" s="54">
        <v>31587709</v>
      </c>
      <c r="AF77" s="54">
        <v>31742812</v>
      </c>
      <c r="AG77" s="54">
        <v>31742812</v>
      </c>
      <c r="AH77" s="54">
        <v>25116212</v>
      </c>
      <c r="AI77" s="54">
        <v>6626600</v>
      </c>
    </row>
    <row r="78" spans="1:35" x14ac:dyDescent="0.25">
      <c r="A78" s="228" t="s">
        <v>1715</v>
      </c>
      <c r="B78" s="234">
        <v>447</v>
      </c>
      <c r="C78" s="53">
        <v>110</v>
      </c>
      <c r="D78" s="53">
        <v>110</v>
      </c>
      <c r="E78" s="53">
        <v>110</v>
      </c>
      <c r="F78" s="55">
        <v>25660</v>
      </c>
      <c r="G78" s="55">
        <v>1946</v>
      </c>
      <c r="H78" s="53">
        <v>63.91</v>
      </c>
      <c r="I78" s="53">
        <v>13.19</v>
      </c>
      <c r="J78" s="286"/>
      <c r="K78" s="53">
        <v>226.65</v>
      </c>
      <c r="L78" s="53">
        <v>0</v>
      </c>
      <c r="M78" s="54">
        <v>54373492</v>
      </c>
      <c r="N78" s="54">
        <v>0</v>
      </c>
      <c r="O78" s="54">
        <v>39947349</v>
      </c>
      <c r="P78" s="54">
        <v>0</v>
      </c>
      <c r="Q78" s="53">
        <v>0</v>
      </c>
      <c r="R78" s="54">
        <v>54373492</v>
      </c>
      <c r="S78" s="54">
        <v>10678972</v>
      </c>
      <c r="T78" s="54">
        <v>26320620</v>
      </c>
      <c r="U78" s="54">
        <v>2738874</v>
      </c>
      <c r="V78" s="54">
        <v>4946214</v>
      </c>
      <c r="W78" s="54">
        <v>310609</v>
      </c>
      <c r="X78" s="54">
        <v>0</v>
      </c>
      <c r="Y78" s="54">
        <v>0</v>
      </c>
      <c r="Z78" s="54">
        <v>5122235</v>
      </c>
      <c r="AA78" s="54">
        <v>40849</v>
      </c>
      <c r="AB78" s="54">
        <v>4215119</v>
      </c>
      <c r="AC78" s="54">
        <v>0</v>
      </c>
      <c r="AD78" s="54">
        <v>0</v>
      </c>
      <c r="AE78" s="54">
        <v>39947349</v>
      </c>
      <c r="AF78" s="54">
        <v>40025832</v>
      </c>
      <c r="AG78" s="54">
        <v>40025832</v>
      </c>
      <c r="AH78" s="54">
        <v>37172068</v>
      </c>
      <c r="AI78" s="54">
        <v>2853764</v>
      </c>
    </row>
    <row r="79" spans="1:35" x14ac:dyDescent="0.25">
      <c r="A79" s="228" t="s">
        <v>1716</v>
      </c>
      <c r="B79" s="234">
        <v>407</v>
      </c>
      <c r="C79" s="53">
        <v>112</v>
      </c>
      <c r="D79" s="53">
        <v>112</v>
      </c>
      <c r="E79" s="53">
        <v>112</v>
      </c>
      <c r="F79" s="55">
        <v>20573</v>
      </c>
      <c r="G79" s="53">
        <v>456</v>
      </c>
      <c r="H79" s="53">
        <v>50.33</v>
      </c>
      <c r="I79" s="53">
        <v>45.12</v>
      </c>
      <c r="J79" s="286"/>
      <c r="K79" s="53">
        <v>539.75</v>
      </c>
      <c r="L79" s="53">
        <v>0</v>
      </c>
      <c r="M79" s="54">
        <v>65138932</v>
      </c>
      <c r="N79" s="54">
        <v>30561144</v>
      </c>
      <c r="O79" s="54">
        <v>43987041</v>
      </c>
      <c r="P79" s="54">
        <v>17360413</v>
      </c>
      <c r="Q79" s="55">
        <v>26558</v>
      </c>
      <c r="R79" s="54">
        <v>95700076</v>
      </c>
      <c r="S79" s="54">
        <v>0</v>
      </c>
      <c r="T79" s="54">
        <v>607782</v>
      </c>
      <c r="U79" s="54">
        <v>20878228</v>
      </c>
      <c r="V79" s="54">
        <v>45428269</v>
      </c>
      <c r="W79" s="54">
        <v>0</v>
      </c>
      <c r="X79" s="54">
        <v>129352</v>
      </c>
      <c r="Y79" s="54">
        <v>0</v>
      </c>
      <c r="Z79" s="54">
        <v>19777295</v>
      </c>
      <c r="AA79" s="54">
        <v>8879150</v>
      </c>
      <c r="AB79" s="54">
        <v>0</v>
      </c>
      <c r="AC79" s="54">
        <v>0</v>
      </c>
      <c r="AD79" s="54">
        <v>0</v>
      </c>
      <c r="AE79" s="54">
        <v>61347454</v>
      </c>
      <c r="AF79" s="54">
        <v>78676473</v>
      </c>
      <c r="AG79" s="54">
        <v>77762087</v>
      </c>
      <c r="AH79" s="54">
        <v>77650485</v>
      </c>
      <c r="AI79" s="54">
        <v>111602</v>
      </c>
    </row>
    <row r="80" spans="1:35" x14ac:dyDescent="0.25">
      <c r="A80" s="228" t="s">
        <v>1717</v>
      </c>
      <c r="B80" s="234">
        <v>10665</v>
      </c>
      <c r="C80" s="53">
        <v>71</v>
      </c>
      <c r="D80" s="53">
        <v>71</v>
      </c>
      <c r="E80" s="53">
        <v>71</v>
      </c>
      <c r="F80" s="55">
        <v>23074</v>
      </c>
      <c r="G80" s="55">
        <v>1431</v>
      </c>
      <c r="H80" s="53">
        <v>89.04</v>
      </c>
      <c r="I80" s="53">
        <v>16.12</v>
      </c>
      <c r="J80" s="286"/>
      <c r="K80" s="53">
        <v>168.4</v>
      </c>
      <c r="L80" s="53">
        <v>0</v>
      </c>
      <c r="M80" s="54">
        <v>29996200</v>
      </c>
      <c r="N80" s="54">
        <v>0</v>
      </c>
      <c r="O80" s="54">
        <v>21938311</v>
      </c>
      <c r="P80" s="54">
        <v>0</v>
      </c>
      <c r="Q80" s="53">
        <v>0</v>
      </c>
      <c r="R80" s="54">
        <v>29996200</v>
      </c>
      <c r="S80" s="54">
        <v>6662500</v>
      </c>
      <c r="T80" s="54">
        <v>7630816</v>
      </c>
      <c r="U80" s="54">
        <v>11754600</v>
      </c>
      <c r="V80" s="54">
        <v>280800</v>
      </c>
      <c r="W80" s="54">
        <v>0</v>
      </c>
      <c r="X80" s="54">
        <v>0</v>
      </c>
      <c r="Y80" s="54">
        <v>72800</v>
      </c>
      <c r="Z80" s="54">
        <v>3594684</v>
      </c>
      <c r="AA80" s="54">
        <v>0</v>
      </c>
      <c r="AB80" s="54">
        <v>0</v>
      </c>
      <c r="AC80" s="54">
        <v>0</v>
      </c>
      <c r="AD80" s="54">
        <v>0</v>
      </c>
      <c r="AE80" s="54">
        <v>21938311</v>
      </c>
      <c r="AF80" s="54">
        <v>22447235</v>
      </c>
      <c r="AG80" s="54">
        <v>22447235</v>
      </c>
      <c r="AH80" s="54">
        <v>20521004</v>
      </c>
      <c r="AI80" s="54">
        <v>1926231</v>
      </c>
    </row>
    <row r="81" spans="1:35" x14ac:dyDescent="0.25">
      <c r="A81" s="228" t="s">
        <v>1721</v>
      </c>
      <c r="B81" s="234">
        <v>416</v>
      </c>
      <c r="C81" s="53">
        <v>717</v>
      </c>
      <c r="D81" s="53">
        <v>717</v>
      </c>
      <c r="E81" s="53">
        <v>717</v>
      </c>
      <c r="F81" s="55">
        <v>235326</v>
      </c>
      <c r="G81" s="55">
        <v>1135</v>
      </c>
      <c r="H81" s="53">
        <v>89.92</v>
      </c>
      <c r="I81" s="53">
        <v>207.34</v>
      </c>
      <c r="J81" s="286"/>
      <c r="K81" s="235">
        <v>1034.31</v>
      </c>
      <c r="L81" s="53">
        <v>0</v>
      </c>
      <c r="M81" s="54">
        <v>170639225</v>
      </c>
      <c r="N81" s="54">
        <v>4549200</v>
      </c>
      <c r="O81" s="54">
        <v>124763768</v>
      </c>
      <c r="P81" s="54">
        <v>3584177</v>
      </c>
      <c r="Q81" s="55">
        <v>57369</v>
      </c>
      <c r="R81" s="54">
        <v>175188425</v>
      </c>
      <c r="S81" s="54">
        <v>0</v>
      </c>
      <c r="T81" s="54">
        <v>41262031</v>
      </c>
      <c r="U81" s="54">
        <v>0</v>
      </c>
      <c r="V81" s="54">
        <v>101082602</v>
      </c>
      <c r="W81" s="54">
        <v>0</v>
      </c>
      <c r="X81" s="54">
        <v>29256391</v>
      </c>
      <c r="Y81" s="54">
        <v>0</v>
      </c>
      <c r="Z81" s="54">
        <v>3587401</v>
      </c>
      <c r="AA81" s="54">
        <v>0</v>
      </c>
      <c r="AB81" s="54">
        <v>0</v>
      </c>
      <c r="AC81" s="54">
        <v>0</v>
      </c>
      <c r="AD81" s="54">
        <v>0</v>
      </c>
      <c r="AE81" s="54">
        <v>128347945</v>
      </c>
      <c r="AF81" s="54">
        <v>136377492</v>
      </c>
      <c r="AG81" s="54">
        <v>147720315</v>
      </c>
      <c r="AH81" s="54">
        <v>152557451</v>
      </c>
      <c r="AI81" s="54">
        <v>-4837136</v>
      </c>
    </row>
    <row r="82" spans="1:35" x14ac:dyDescent="0.25">
      <c r="A82" s="228" t="s">
        <v>1723</v>
      </c>
      <c r="B82" s="234">
        <v>16580</v>
      </c>
      <c r="C82" s="53">
        <v>120</v>
      </c>
      <c r="D82" s="53">
        <v>120</v>
      </c>
      <c r="E82" s="53">
        <v>76</v>
      </c>
      <c r="F82" s="55">
        <v>27429</v>
      </c>
      <c r="G82" s="55">
        <v>2432</v>
      </c>
      <c r="H82" s="53">
        <v>98.88</v>
      </c>
      <c r="I82" s="53">
        <v>11.28</v>
      </c>
      <c r="J82" s="286"/>
      <c r="K82" s="53">
        <v>191</v>
      </c>
      <c r="L82" s="53">
        <v>0</v>
      </c>
      <c r="M82" s="54">
        <v>38418800</v>
      </c>
      <c r="N82" s="54">
        <v>2065450</v>
      </c>
      <c r="O82" s="54">
        <v>26637298</v>
      </c>
      <c r="P82" s="54">
        <v>1436862</v>
      </c>
      <c r="Q82" s="55">
        <v>4335</v>
      </c>
      <c r="R82" s="54">
        <v>40484250</v>
      </c>
      <c r="S82" s="54">
        <v>5985722</v>
      </c>
      <c r="T82" s="54">
        <v>7935312</v>
      </c>
      <c r="U82" s="54">
        <v>17200086</v>
      </c>
      <c r="V82" s="54">
        <v>664816</v>
      </c>
      <c r="W82" s="54">
        <v>0</v>
      </c>
      <c r="X82" s="54">
        <v>0</v>
      </c>
      <c r="Y82" s="54">
        <v>0</v>
      </c>
      <c r="Z82" s="54">
        <v>8622330</v>
      </c>
      <c r="AA82" s="54">
        <v>0</v>
      </c>
      <c r="AB82" s="54">
        <v>75984</v>
      </c>
      <c r="AC82" s="54">
        <v>0</v>
      </c>
      <c r="AD82" s="54">
        <v>0</v>
      </c>
      <c r="AE82" s="54">
        <v>28074160</v>
      </c>
      <c r="AF82" s="54">
        <v>29767596</v>
      </c>
      <c r="AG82" s="54">
        <v>29773550</v>
      </c>
      <c r="AH82" s="54">
        <v>32281061</v>
      </c>
      <c r="AI82" s="54">
        <v>-2507511</v>
      </c>
    </row>
    <row r="83" spans="1:35" x14ac:dyDescent="0.25">
      <c r="A83" s="228" t="s">
        <v>1727</v>
      </c>
      <c r="B83" s="234">
        <v>429</v>
      </c>
      <c r="C83" s="53">
        <v>273</v>
      </c>
      <c r="D83" s="53">
        <v>273</v>
      </c>
      <c r="E83" s="53">
        <v>273</v>
      </c>
      <c r="F83" s="55">
        <v>71644</v>
      </c>
      <c r="G83" s="53">
        <v>593</v>
      </c>
      <c r="H83" s="53">
        <v>71.900000000000006</v>
      </c>
      <c r="I83" s="53">
        <v>120.82</v>
      </c>
      <c r="J83" s="286"/>
      <c r="K83" s="53">
        <v>642.29999999999995</v>
      </c>
      <c r="L83" s="53">
        <v>0</v>
      </c>
      <c r="M83" s="54">
        <v>143385244</v>
      </c>
      <c r="N83" s="54">
        <v>9170676</v>
      </c>
      <c r="O83" s="54">
        <v>77799198</v>
      </c>
      <c r="P83" s="54">
        <v>920542</v>
      </c>
      <c r="Q83" s="55">
        <v>19508</v>
      </c>
      <c r="R83" s="54">
        <v>152555920</v>
      </c>
      <c r="S83" s="54">
        <v>0</v>
      </c>
      <c r="T83" s="54">
        <v>5598173</v>
      </c>
      <c r="U83" s="54">
        <v>0</v>
      </c>
      <c r="V83" s="54">
        <v>82074336</v>
      </c>
      <c r="W83" s="54">
        <v>0</v>
      </c>
      <c r="X83" s="54">
        <v>42509823</v>
      </c>
      <c r="Y83" s="54">
        <v>0</v>
      </c>
      <c r="Z83" s="54">
        <v>12484948</v>
      </c>
      <c r="AA83" s="54">
        <v>0</v>
      </c>
      <c r="AB83" s="54">
        <v>9888640</v>
      </c>
      <c r="AC83" s="54">
        <v>0</v>
      </c>
      <c r="AD83" s="54">
        <v>0</v>
      </c>
      <c r="AE83" s="54">
        <v>78719740</v>
      </c>
      <c r="AF83" s="54">
        <v>1</v>
      </c>
      <c r="AG83" s="54">
        <v>1</v>
      </c>
      <c r="AH83" s="54">
        <v>0</v>
      </c>
      <c r="AI83" s="54">
        <v>1</v>
      </c>
    </row>
    <row r="84" spans="1:35" x14ac:dyDescent="0.25">
      <c r="A84" s="228" t="s">
        <v>1728</v>
      </c>
      <c r="B84" s="234">
        <v>445</v>
      </c>
      <c r="C84" s="53">
        <v>392</v>
      </c>
      <c r="D84" s="53">
        <v>289</v>
      </c>
      <c r="E84" s="53">
        <v>289</v>
      </c>
      <c r="F84" s="55">
        <v>85224</v>
      </c>
      <c r="G84" s="55">
        <v>5802</v>
      </c>
      <c r="H84" s="53">
        <v>80.790000000000006</v>
      </c>
      <c r="I84" s="53">
        <v>14.69</v>
      </c>
      <c r="J84" s="286"/>
      <c r="K84" s="235">
        <v>1612.32</v>
      </c>
      <c r="L84" s="53">
        <v>0</v>
      </c>
      <c r="M84" s="54">
        <v>249367169</v>
      </c>
      <c r="N84" s="54">
        <v>88138090</v>
      </c>
      <c r="O84" s="54">
        <v>119519867</v>
      </c>
      <c r="P84" s="54">
        <v>53996200</v>
      </c>
      <c r="Q84" s="55">
        <v>105801</v>
      </c>
      <c r="R84" s="54">
        <v>337505259</v>
      </c>
      <c r="S84" s="54">
        <v>19802698</v>
      </c>
      <c r="T84" s="54">
        <v>68690791</v>
      </c>
      <c r="U84" s="54">
        <v>28388719</v>
      </c>
      <c r="V84" s="54">
        <v>30705575</v>
      </c>
      <c r="W84" s="54">
        <v>0</v>
      </c>
      <c r="X84" s="54">
        <v>7969635</v>
      </c>
      <c r="Y84" s="54">
        <v>1914376</v>
      </c>
      <c r="Z84" s="54">
        <v>122729459</v>
      </c>
      <c r="AA84" s="54">
        <v>56266092</v>
      </c>
      <c r="AB84" s="54">
        <v>0</v>
      </c>
      <c r="AC84" s="54">
        <v>819035</v>
      </c>
      <c r="AD84" s="54">
        <v>218879</v>
      </c>
      <c r="AE84" s="54">
        <v>173516067</v>
      </c>
      <c r="AF84" s="54">
        <v>301771000</v>
      </c>
      <c r="AG84" s="54">
        <v>288964000</v>
      </c>
      <c r="AH84" s="54">
        <v>330819000</v>
      </c>
      <c r="AI84" s="54">
        <v>-41855000</v>
      </c>
    </row>
    <row r="85" spans="1:35" x14ac:dyDescent="0.25">
      <c r="A85" s="228" t="s">
        <v>2452</v>
      </c>
      <c r="B85" s="234">
        <v>20195</v>
      </c>
      <c r="C85" s="53">
        <v>114</v>
      </c>
      <c r="D85" s="53">
        <v>114</v>
      </c>
      <c r="E85" s="53">
        <v>114</v>
      </c>
      <c r="F85" s="55">
        <v>21481</v>
      </c>
      <c r="G85" s="55">
        <v>2854</v>
      </c>
      <c r="H85" s="53">
        <v>51.62</v>
      </c>
      <c r="I85" s="53">
        <v>7.53</v>
      </c>
      <c r="J85" s="286"/>
      <c r="K85" s="53">
        <v>211.2</v>
      </c>
      <c r="L85" s="53">
        <v>0</v>
      </c>
      <c r="M85" s="54">
        <v>47666021</v>
      </c>
      <c r="N85" s="54">
        <v>8737033</v>
      </c>
      <c r="O85" s="54">
        <v>15541434</v>
      </c>
      <c r="P85" s="54">
        <v>2719480</v>
      </c>
      <c r="Q85" s="55">
        <v>73000</v>
      </c>
      <c r="R85" s="54">
        <v>56403054</v>
      </c>
      <c r="S85" s="54">
        <v>0</v>
      </c>
      <c r="T85" s="54">
        <v>7426231</v>
      </c>
      <c r="U85" s="54">
        <v>40526485</v>
      </c>
      <c r="V85" s="54">
        <v>880379</v>
      </c>
      <c r="W85" s="54">
        <v>0</v>
      </c>
      <c r="X85" s="54">
        <v>0</v>
      </c>
      <c r="Y85" s="54">
        <v>0</v>
      </c>
      <c r="Z85" s="54">
        <v>2331562</v>
      </c>
      <c r="AA85" s="54">
        <v>5238397</v>
      </c>
      <c r="AB85" s="54">
        <v>0</v>
      </c>
      <c r="AC85" s="54">
        <v>0</v>
      </c>
      <c r="AD85" s="54">
        <v>0</v>
      </c>
      <c r="AE85" s="54">
        <v>18260914</v>
      </c>
      <c r="AF85" s="54">
        <v>19905424</v>
      </c>
      <c r="AG85" s="54">
        <v>19905424</v>
      </c>
      <c r="AH85" s="54">
        <v>37399028</v>
      </c>
      <c r="AI85" s="54">
        <v>-17493604</v>
      </c>
    </row>
    <row r="86" spans="1:35" x14ac:dyDescent="0.25">
      <c r="A86" s="228" t="s">
        <v>1734</v>
      </c>
      <c r="B86" s="234">
        <v>410</v>
      </c>
      <c r="C86" s="53">
        <v>203</v>
      </c>
      <c r="D86" s="53">
        <v>203</v>
      </c>
      <c r="E86" s="53">
        <v>203</v>
      </c>
      <c r="F86" s="55">
        <v>28279</v>
      </c>
      <c r="G86" s="53">
        <v>557</v>
      </c>
      <c r="H86" s="53">
        <v>38.17</v>
      </c>
      <c r="I86" s="53">
        <v>50.77</v>
      </c>
      <c r="J86" s="286"/>
      <c r="K86" s="53">
        <v>293.14999999999998</v>
      </c>
      <c r="L86" s="53">
        <v>0</v>
      </c>
      <c r="M86" s="54">
        <v>74870730</v>
      </c>
      <c r="N86" s="54">
        <v>3842974</v>
      </c>
      <c r="O86" s="54">
        <v>34910536</v>
      </c>
      <c r="P86" s="54">
        <v>1902585</v>
      </c>
      <c r="Q86" s="55">
        <v>7752</v>
      </c>
      <c r="R86" s="54">
        <v>78713704</v>
      </c>
      <c r="S86" s="54">
        <v>16942775</v>
      </c>
      <c r="T86" s="54">
        <v>21915088</v>
      </c>
      <c r="U86" s="54">
        <v>1235927</v>
      </c>
      <c r="V86" s="54">
        <v>24988685</v>
      </c>
      <c r="W86" s="54">
        <v>71808</v>
      </c>
      <c r="X86" s="54">
        <v>1116949</v>
      </c>
      <c r="Y86" s="54">
        <v>2783078</v>
      </c>
      <c r="Z86" s="54">
        <v>8086307</v>
      </c>
      <c r="AA86" s="54">
        <v>1180750</v>
      </c>
      <c r="AB86" s="54">
        <v>0</v>
      </c>
      <c r="AC86" s="54">
        <v>392337</v>
      </c>
      <c r="AD86" s="54">
        <v>0</v>
      </c>
      <c r="AE86" s="54">
        <v>36813121</v>
      </c>
      <c r="AF86" s="54">
        <v>37588095</v>
      </c>
      <c r="AG86" s="54">
        <v>37588095</v>
      </c>
      <c r="AH86" s="54">
        <v>48577543</v>
      </c>
      <c r="AI86" s="54">
        <v>-10989448</v>
      </c>
    </row>
    <row r="87" spans="1:35" x14ac:dyDescent="0.25">
      <c r="A87" s="228" t="s">
        <v>1742</v>
      </c>
      <c r="B87" s="234">
        <v>430</v>
      </c>
      <c r="C87" s="53">
        <v>70</v>
      </c>
      <c r="D87" s="53">
        <v>70</v>
      </c>
      <c r="E87" s="53">
        <v>51</v>
      </c>
      <c r="F87" s="55">
        <v>17823</v>
      </c>
      <c r="G87" s="53">
        <v>47</v>
      </c>
      <c r="H87" s="53">
        <v>95.75</v>
      </c>
      <c r="I87" s="53">
        <v>379.21</v>
      </c>
      <c r="J87" s="286"/>
      <c r="K87" s="53">
        <v>197.71</v>
      </c>
      <c r="L87" s="53">
        <v>0</v>
      </c>
      <c r="M87" s="54">
        <v>33005201</v>
      </c>
      <c r="N87" s="54">
        <v>0</v>
      </c>
      <c r="O87" s="54">
        <v>27675939</v>
      </c>
      <c r="P87" s="54">
        <v>0</v>
      </c>
      <c r="Q87" s="53">
        <v>0</v>
      </c>
      <c r="R87" s="54">
        <v>33005201</v>
      </c>
      <c r="S87" s="54">
        <v>0</v>
      </c>
      <c r="T87" s="54">
        <v>28456</v>
      </c>
      <c r="U87" s="54">
        <v>0</v>
      </c>
      <c r="V87" s="54">
        <v>31741805</v>
      </c>
      <c r="W87" s="54">
        <v>0</v>
      </c>
      <c r="X87" s="54">
        <v>995502</v>
      </c>
      <c r="Y87" s="54">
        <v>0</v>
      </c>
      <c r="Z87" s="54">
        <v>0</v>
      </c>
      <c r="AA87" s="54">
        <v>0</v>
      </c>
      <c r="AB87" s="54">
        <v>239438</v>
      </c>
      <c r="AC87" s="54">
        <v>0</v>
      </c>
      <c r="AD87" s="54">
        <v>0</v>
      </c>
      <c r="AE87" s="54">
        <v>27675939</v>
      </c>
      <c r="AF87" s="54">
        <v>1</v>
      </c>
      <c r="AG87" s="54">
        <v>1</v>
      </c>
      <c r="AH87" s="54">
        <v>0</v>
      </c>
      <c r="AI87" s="54">
        <v>1</v>
      </c>
    </row>
    <row r="88" spans="1:35" x14ac:dyDescent="0.25">
      <c r="A88" s="228" t="s">
        <v>2453</v>
      </c>
      <c r="B88" s="234">
        <v>455</v>
      </c>
      <c r="C88" s="53">
        <v>190</v>
      </c>
      <c r="D88" s="53">
        <v>190</v>
      </c>
      <c r="E88" s="53">
        <v>117</v>
      </c>
      <c r="F88" s="55">
        <v>32155</v>
      </c>
      <c r="G88" s="53">
        <v>33</v>
      </c>
      <c r="H88" s="53">
        <v>75.3</v>
      </c>
      <c r="I88" s="53">
        <v>974.39</v>
      </c>
      <c r="J88" s="286"/>
      <c r="K88" s="53">
        <v>279.54000000000002</v>
      </c>
      <c r="L88" s="53">
        <v>0</v>
      </c>
      <c r="M88" s="54">
        <v>9014480</v>
      </c>
      <c r="N88" s="54">
        <v>0</v>
      </c>
      <c r="O88" s="54">
        <v>1346428</v>
      </c>
      <c r="P88" s="54">
        <v>0</v>
      </c>
      <c r="Q88" s="53">
        <v>0</v>
      </c>
      <c r="R88" s="54">
        <v>9014480</v>
      </c>
      <c r="S88" s="54">
        <v>0</v>
      </c>
      <c r="T88" s="54">
        <v>0</v>
      </c>
      <c r="U88" s="54">
        <v>0</v>
      </c>
      <c r="V88" s="54">
        <v>0</v>
      </c>
      <c r="W88" s="54">
        <v>0</v>
      </c>
      <c r="X88" s="54">
        <v>0</v>
      </c>
      <c r="Y88" s="54">
        <v>0</v>
      </c>
      <c r="Z88" s="54">
        <v>0</v>
      </c>
      <c r="AA88" s="54">
        <v>0</v>
      </c>
      <c r="AB88" s="54">
        <v>9014480</v>
      </c>
      <c r="AC88" s="54">
        <v>0</v>
      </c>
      <c r="AD88" s="54">
        <v>0</v>
      </c>
      <c r="AE88" s="54">
        <v>1346428</v>
      </c>
      <c r="AF88" s="54">
        <v>0</v>
      </c>
      <c r="AG88" s="54">
        <v>0</v>
      </c>
      <c r="AH88" s="54">
        <v>0</v>
      </c>
      <c r="AI88" s="54">
        <v>0</v>
      </c>
    </row>
    <row r="89" spans="1:35" x14ac:dyDescent="0.25">
      <c r="A89" s="228" t="s">
        <v>2454</v>
      </c>
      <c r="B89" s="234">
        <v>456</v>
      </c>
      <c r="C89" s="53">
        <v>92</v>
      </c>
      <c r="D89" s="53">
        <v>92</v>
      </c>
      <c r="E89" s="53">
        <v>92</v>
      </c>
      <c r="F89" s="55">
        <v>30719</v>
      </c>
      <c r="G89" s="53">
        <v>27</v>
      </c>
      <c r="H89" s="53">
        <v>91.48</v>
      </c>
      <c r="I89" s="235">
        <v>1137.74</v>
      </c>
      <c r="J89" s="287"/>
      <c r="K89" s="53">
        <v>271.39</v>
      </c>
      <c r="L89" s="53">
        <v>0</v>
      </c>
      <c r="M89" s="54">
        <v>5748489</v>
      </c>
      <c r="N89" s="54">
        <v>4867</v>
      </c>
      <c r="O89" s="54">
        <v>5008607</v>
      </c>
      <c r="P89" s="54">
        <v>0</v>
      </c>
      <c r="Q89" s="53">
        <v>83</v>
      </c>
      <c r="R89" s="54">
        <v>5753356</v>
      </c>
      <c r="S89" s="54">
        <v>0</v>
      </c>
      <c r="T89" s="54">
        <v>300495</v>
      </c>
      <c r="U89" s="54">
        <v>0</v>
      </c>
      <c r="V89" s="54">
        <v>0</v>
      </c>
      <c r="W89" s="54">
        <v>0</v>
      </c>
      <c r="X89" s="54">
        <v>0</v>
      </c>
      <c r="Y89" s="54">
        <v>5452861</v>
      </c>
      <c r="Z89" s="54">
        <v>0</v>
      </c>
      <c r="AA89" s="54">
        <v>0</v>
      </c>
      <c r="AB89" s="54">
        <v>0</v>
      </c>
      <c r="AC89" s="54">
        <v>0</v>
      </c>
      <c r="AD89" s="54">
        <v>0</v>
      </c>
      <c r="AE89" s="54">
        <v>5008607</v>
      </c>
      <c r="AF89" s="54">
        <v>3</v>
      </c>
      <c r="AG89" s="54">
        <v>8</v>
      </c>
      <c r="AH89" s="54">
        <v>5</v>
      </c>
      <c r="AI89" s="54">
        <v>3</v>
      </c>
    </row>
    <row r="90" spans="1:35" x14ac:dyDescent="0.25">
      <c r="A90" s="228" t="s">
        <v>1744</v>
      </c>
      <c r="B90" s="234">
        <v>423</v>
      </c>
      <c r="C90" s="53">
        <v>60</v>
      </c>
      <c r="D90" s="53">
        <v>60</v>
      </c>
      <c r="E90" s="53">
        <v>60</v>
      </c>
      <c r="F90" s="55">
        <v>19482</v>
      </c>
      <c r="G90" s="53">
        <v>279</v>
      </c>
      <c r="H90" s="53">
        <v>88.96</v>
      </c>
      <c r="I90" s="53">
        <v>69.83</v>
      </c>
      <c r="J90" s="286"/>
      <c r="K90" s="53">
        <v>145.19999999999999</v>
      </c>
      <c r="L90" s="53">
        <v>0</v>
      </c>
      <c r="M90" s="54">
        <v>31250108</v>
      </c>
      <c r="N90" s="54">
        <v>0</v>
      </c>
      <c r="O90" s="54">
        <v>4472421</v>
      </c>
      <c r="P90" s="54">
        <v>0</v>
      </c>
      <c r="Q90" s="53">
        <v>0</v>
      </c>
      <c r="R90" s="54">
        <v>31250108</v>
      </c>
      <c r="S90" s="54">
        <v>0</v>
      </c>
      <c r="T90" s="54">
        <v>2541137</v>
      </c>
      <c r="U90" s="54">
        <v>0</v>
      </c>
      <c r="V90" s="54">
        <v>1375051</v>
      </c>
      <c r="W90" s="54">
        <v>0</v>
      </c>
      <c r="X90" s="54">
        <v>24494488</v>
      </c>
      <c r="Y90" s="54">
        <v>0</v>
      </c>
      <c r="Z90" s="54">
        <v>0</v>
      </c>
      <c r="AA90" s="54">
        <v>0</v>
      </c>
      <c r="AB90" s="54">
        <v>2839432</v>
      </c>
      <c r="AC90" s="54">
        <v>0</v>
      </c>
      <c r="AD90" s="54">
        <v>0</v>
      </c>
      <c r="AE90" s="54">
        <v>4472421</v>
      </c>
      <c r="AF90" s="54">
        <v>1</v>
      </c>
      <c r="AG90" s="54">
        <v>1</v>
      </c>
      <c r="AH90" s="54">
        <v>0</v>
      </c>
      <c r="AI90" s="54">
        <v>1</v>
      </c>
    </row>
    <row r="91" spans="1:35" x14ac:dyDescent="0.25">
      <c r="A91" s="228" t="s">
        <v>1745</v>
      </c>
      <c r="B91" s="234">
        <v>13125</v>
      </c>
      <c r="C91" s="53">
        <v>146</v>
      </c>
      <c r="D91" s="53">
        <v>146</v>
      </c>
      <c r="E91" s="53">
        <v>146</v>
      </c>
      <c r="F91" s="55">
        <v>51411</v>
      </c>
      <c r="G91" s="55">
        <v>3094</v>
      </c>
      <c r="H91" s="53">
        <v>96.47</v>
      </c>
      <c r="I91" s="53">
        <v>16.62</v>
      </c>
      <c r="J91" s="286"/>
      <c r="K91" s="53">
        <v>315.74</v>
      </c>
      <c r="L91" s="53">
        <v>0</v>
      </c>
      <c r="M91" s="54">
        <v>69136310</v>
      </c>
      <c r="N91" s="54">
        <v>0</v>
      </c>
      <c r="O91" s="54">
        <v>50109458</v>
      </c>
      <c r="P91" s="54">
        <v>0</v>
      </c>
      <c r="Q91" s="53">
        <v>0</v>
      </c>
      <c r="R91" s="54">
        <v>69136310</v>
      </c>
      <c r="S91" s="54">
        <v>8630300</v>
      </c>
      <c r="T91" s="54">
        <v>14125100</v>
      </c>
      <c r="U91" s="54">
        <v>34402510</v>
      </c>
      <c r="V91" s="54">
        <v>4846100</v>
      </c>
      <c r="W91" s="54">
        <v>0</v>
      </c>
      <c r="X91" s="54">
        <v>0</v>
      </c>
      <c r="Y91" s="54">
        <v>39000</v>
      </c>
      <c r="Z91" s="54">
        <v>3335100</v>
      </c>
      <c r="AA91" s="54">
        <v>3758200</v>
      </c>
      <c r="AB91" s="54">
        <v>0</v>
      </c>
      <c r="AC91" s="54">
        <v>0</v>
      </c>
      <c r="AD91" s="54">
        <v>0</v>
      </c>
      <c r="AE91" s="54">
        <v>50109458</v>
      </c>
      <c r="AF91" s="54">
        <v>56001649</v>
      </c>
      <c r="AG91" s="54">
        <v>56001649</v>
      </c>
      <c r="AH91" s="54">
        <v>36826801</v>
      </c>
      <c r="AI91" s="54">
        <v>19174848</v>
      </c>
    </row>
    <row r="92" spans="1:35" x14ac:dyDescent="0.25">
      <c r="A92" s="228" t="s">
        <v>1748</v>
      </c>
      <c r="B92" s="234">
        <v>405</v>
      </c>
      <c r="C92" s="53">
        <v>180</v>
      </c>
      <c r="D92" s="53">
        <v>180</v>
      </c>
      <c r="E92" s="53">
        <v>180</v>
      </c>
      <c r="F92" s="55">
        <v>40086</v>
      </c>
      <c r="G92" s="53">
        <v>819</v>
      </c>
      <c r="H92" s="53">
        <v>61.01</v>
      </c>
      <c r="I92" s="53">
        <v>48.95</v>
      </c>
      <c r="J92" s="286"/>
      <c r="K92" s="53">
        <v>520.49</v>
      </c>
      <c r="L92" s="53">
        <v>0</v>
      </c>
      <c r="M92" s="54">
        <v>163796878</v>
      </c>
      <c r="N92" s="54">
        <v>0</v>
      </c>
      <c r="O92" s="54">
        <v>69877138</v>
      </c>
      <c r="P92" s="54">
        <v>0</v>
      </c>
      <c r="Q92" s="53">
        <v>0</v>
      </c>
      <c r="R92" s="54">
        <v>163796878</v>
      </c>
      <c r="S92" s="54">
        <v>12266187</v>
      </c>
      <c r="T92" s="54">
        <v>76187294</v>
      </c>
      <c r="U92" s="54">
        <v>3857351</v>
      </c>
      <c r="V92" s="54">
        <v>22565125</v>
      </c>
      <c r="W92" s="54">
        <v>1086393</v>
      </c>
      <c r="X92" s="54">
        <v>1966512</v>
      </c>
      <c r="Y92" s="54">
        <v>6137236</v>
      </c>
      <c r="Z92" s="54">
        <v>36047554</v>
      </c>
      <c r="AA92" s="54">
        <v>3411434</v>
      </c>
      <c r="AB92" s="54">
        <v>0</v>
      </c>
      <c r="AC92" s="54">
        <v>0</v>
      </c>
      <c r="AD92" s="54">
        <v>271792</v>
      </c>
      <c r="AE92" s="54">
        <v>69877138</v>
      </c>
      <c r="AF92" s="54">
        <v>80683000</v>
      </c>
      <c r="AG92" s="54">
        <v>80683000</v>
      </c>
      <c r="AH92" s="54">
        <v>97640000</v>
      </c>
      <c r="AI92" s="54">
        <v>-16957000</v>
      </c>
    </row>
    <row r="93" spans="1:35" x14ac:dyDescent="0.25">
      <c r="A93" s="228" t="s">
        <v>1749</v>
      </c>
      <c r="B93" s="234">
        <v>450</v>
      </c>
      <c r="C93" s="53">
        <v>132</v>
      </c>
      <c r="D93" s="53">
        <v>132</v>
      </c>
      <c r="E93" s="53">
        <v>132</v>
      </c>
      <c r="F93" s="55">
        <v>42592</v>
      </c>
      <c r="G93" s="55">
        <v>2044</v>
      </c>
      <c r="H93" s="53">
        <v>88.4</v>
      </c>
      <c r="I93" s="53">
        <v>20.84</v>
      </c>
      <c r="J93" s="286"/>
      <c r="K93" s="235">
        <v>1026.95</v>
      </c>
      <c r="L93" s="53">
        <v>0</v>
      </c>
      <c r="M93" s="54">
        <v>170149187</v>
      </c>
      <c r="N93" s="54">
        <v>185373103</v>
      </c>
      <c r="O93" s="54">
        <v>87393773</v>
      </c>
      <c r="P93" s="54">
        <v>57495227</v>
      </c>
      <c r="Q93" s="55">
        <v>384756</v>
      </c>
      <c r="R93" s="54">
        <v>355522290</v>
      </c>
      <c r="S93" s="54">
        <v>34767992</v>
      </c>
      <c r="T93" s="54">
        <v>107639062</v>
      </c>
      <c r="U93" s="54">
        <v>8593931</v>
      </c>
      <c r="V93" s="54">
        <v>35980143</v>
      </c>
      <c r="W93" s="54">
        <v>9254811</v>
      </c>
      <c r="X93" s="54">
        <v>5302401</v>
      </c>
      <c r="Y93" s="54">
        <v>16002403</v>
      </c>
      <c r="Z93" s="54">
        <v>120063112</v>
      </c>
      <c r="AA93" s="54">
        <v>17298714</v>
      </c>
      <c r="AB93" s="54">
        <v>0</v>
      </c>
      <c r="AC93" s="54">
        <v>556503</v>
      </c>
      <c r="AD93" s="54">
        <v>63218</v>
      </c>
      <c r="AE93" s="54">
        <v>144889000</v>
      </c>
      <c r="AF93" s="54">
        <v>167173000</v>
      </c>
      <c r="AG93" s="54">
        <v>166445000</v>
      </c>
      <c r="AH93" s="54">
        <v>194738000</v>
      </c>
      <c r="AI93" s="54">
        <v>-28293000</v>
      </c>
    </row>
    <row r="94" spans="1:35" x14ac:dyDescent="0.25">
      <c r="A94" s="228" t="s">
        <v>1751</v>
      </c>
      <c r="B94" s="234">
        <v>1471</v>
      </c>
      <c r="C94" s="53">
        <v>60</v>
      </c>
      <c r="D94" s="53">
        <v>60</v>
      </c>
      <c r="E94" s="53">
        <v>60</v>
      </c>
      <c r="F94" s="55">
        <v>14526</v>
      </c>
      <c r="G94" s="53">
        <v>927</v>
      </c>
      <c r="H94" s="53">
        <v>66.33</v>
      </c>
      <c r="I94" s="53">
        <v>15.67</v>
      </c>
      <c r="J94" s="286"/>
      <c r="K94" s="53">
        <v>374.38</v>
      </c>
      <c r="L94" s="53">
        <v>0</v>
      </c>
      <c r="M94" s="54">
        <v>44856300</v>
      </c>
      <c r="N94" s="54">
        <v>56381527</v>
      </c>
      <c r="O94" s="54">
        <v>28111614</v>
      </c>
      <c r="P94" s="54">
        <v>16192386</v>
      </c>
      <c r="Q94" s="55">
        <v>129360</v>
      </c>
      <c r="R94" s="54">
        <v>101237827</v>
      </c>
      <c r="S94" s="54">
        <v>11527988</v>
      </c>
      <c r="T94" s="54">
        <v>55398397</v>
      </c>
      <c r="U94" s="54">
        <v>2032484</v>
      </c>
      <c r="V94" s="54">
        <v>6707883</v>
      </c>
      <c r="W94" s="54">
        <v>1631890</v>
      </c>
      <c r="X94" s="54">
        <v>303417</v>
      </c>
      <c r="Y94" s="54">
        <v>3236983</v>
      </c>
      <c r="Z94" s="54">
        <v>18553692</v>
      </c>
      <c r="AA94" s="54">
        <v>1797752</v>
      </c>
      <c r="AB94" s="54">
        <v>0</v>
      </c>
      <c r="AC94" s="54">
        <v>46373</v>
      </c>
      <c r="AD94" s="54">
        <v>968</v>
      </c>
      <c r="AE94" s="54">
        <v>44304000</v>
      </c>
      <c r="AF94" s="54">
        <v>44877000</v>
      </c>
      <c r="AG94" s="54">
        <v>44726000</v>
      </c>
      <c r="AH94" s="54">
        <v>51814000</v>
      </c>
      <c r="AI94" s="54">
        <v>-7088000</v>
      </c>
    </row>
    <row r="95" spans="1:35" x14ac:dyDescent="0.25">
      <c r="A95" s="228" t="s">
        <v>1754</v>
      </c>
      <c r="B95" s="234">
        <v>13237</v>
      </c>
      <c r="C95" s="53">
        <v>108</v>
      </c>
      <c r="D95" s="53">
        <v>108</v>
      </c>
      <c r="E95" s="53">
        <v>108</v>
      </c>
      <c r="F95" s="55">
        <v>33646</v>
      </c>
      <c r="G95" s="55">
        <v>4206</v>
      </c>
      <c r="H95" s="53">
        <v>85.35</v>
      </c>
      <c r="I95" s="53">
        <v>8</v>
      </c>
      <c r="J95" s="286"/>
      <c r="K95" s="53">
        <v>259.3</v>
      </c>
      <c r="L95" s="53">
        <v>0</v>
      </c>
      <c r="M95" s="54">
        <v>76271815</v>
      </c>
      <c r="N95" s="54">
        <v>0</v>
      </c>
      <c r="O95" s="54">
        <v>35125775</v>
      </c>
      <c r="P95" s="54">
        <v>0</v>
      </c>
      <c r="Q95" s="53">
        <v>0</v>
      </c>
      <c r="R95" s="54">
        <v>76271815</v>
      </c>
      <c r="S95" s="54">
        <v>4533782</v>
      </c>
      <c r="T95" s="54">
        <v>6061667</v>
      </c>
      <c r="U95" s="54">
        <v>38206181</v>
      </c>
      <c r="V95" s="54">
        <v>1076773</v>
      </c>
      <c r="W95" s="54">
        <v>0</v>
      </c>
      <c r="X95" s="54">
        <v>0</v>
      </c>
      <c r="Y95" s="54">
        <v>0</v>
      </c>
      <c r="Z95" s="54">
        <v>12415762</v>
      </c>
      <c r="AA95" s="54">
        <v>13977650</v>
      </c>
      <c r="AB95" s="54">
        <v>0</v>
      </c>
      <c r="AC95" s="54">
        <v>0</v>
      </c>
      <c r="AD95" s="54">
        <v>0</v>
      </c>
      <c r="AE95" s="54">
        <v>35125775</v>
      </c>
      <c r="AF95" s="54">
        <v>35336668</v>
      </c>
      <c r="AG95" s="54">
        <v>36383957</v>
      </c>
      <c r="AH95" s="54">
        <v>39795558</v>
      </c>
      <c r="AI95" s="54">
        <v>-3411601</v>
      </c>
    </row>
    <row r="96" spans="1:35" x14ac:dyDescent="0.25">
      <c r="A96" s="228" t="s">
        <v>1757</v>
      </c>
      <c r="B96" s="234">
        <v>427</v>
      </c>
      <c r="C96" s="53">
        <v>45</v>
      </c>
      <c r="D96" s="53">
        <v>45</v>
      </c>
      <c r="E96" s="53">
        <v>45</v>
      </c>
      <c r="F96" s="55">
        <v>16228</v>
      </c>
      <c r="G96" s="53">
        <v>35</v>
      </c>
      <c r="H96" s="53">
        <v>98.8</v>
      </c>
      <c r="I96" s="53">
        <v>463.66</v>
      </c>
      <c r="J96" s="286"/>
      <c r="K96" s="53">
        <v>191.46</v>
      </c>
      <c r="L96" s="53">
        <v>0</v>
      </c>
      <c r="M96" s="54">
        <v>25363197</v>
      </c>
      <c r="N96" s="54">
        <v>0</v>
      </c>
      <c r="O96" s="54">
        <v>4172337</v>
      </c>
      <c r="P96" s="54">
        <v>0</v>
      </c>
      <c r="Q96" s="53">
        <v>0</v>
      </c>
      <c r="R96" s="54">
        <v>25363197</v>
      </c>
      <c r="S96" s="54">
        <v>0</v>
      </c>
      <c r="T96" s="54">
        <v>1783047</v>
      </c>
      <c r="U96" s="54">
        <v>0</v>
      </c>
      <c r="V96" s="54">
        <v>2505458</v>
      </c>
      <c r="W96" s="54">
        <v>0</v>
      </c>
      <c r="X96" s="54">
        <v>19276472</v>
      </c>
      <c r="Y96" s="54">
        <v>0</v>
      </c>
      <c r="Z96" s="54">
        <v>0</v>
      </c>
      <c r="AA96" s="54">
        <v>0</v>
      </c>
      <c r="AB96" s="54">
        <v>1798220</v>
      </c>
      <c r="AC96" s="54">
        <v>0</v>
      </c>
      <c r="AD96" s="54">
        <v>0</v>
      </c>
      <c r="AE96" s="54">
        <v>4172337</v>
      </c>
      <c r="AF96" s="54">
        <v>1</v>
      </c>
      <c r="AG96" s="54">
        <v>1</v>
      </c>
      <c r="AH96" s="54">
        <v>0</v>
      </c>
      <c r="AI96" s="54">
        <v>1</v>
      </c>
    </row>
    <row r="97" spans="1:35" x14ac:dyDescent="0.25">
      <c r="A97" s="228" t="s">
        <v>1758</v>
      </c>
      <c r="B97" s="234">
        <v>431</v>
      </c>
      <c r="C97" s="53">
        <v>540</v>
      </c>
      <c r="D97" s="53">
        <v>540</v>
      </c>
      <c r="E97" s="53">
        <v>381</v>
      </c>
      <c r="F97" s="55">
        <v>112085</v>
      </c>
      <c r="G97" s="53">
        <v>488</v>
      </c>
      <c r="H97" s="53">
        <v>80.599999999999994</v>
      </c>
      <c r="I97" s="53">
        <v>229.68</v>
      </c>
      <c r="J97" s="286"/>
      <c r="K97" s="53">
        <v>862.52</v>
      </c>
      <c r="L97" s="53">
        <v>0</v>
      </c>
      <c r="M97" s="54">
        <v>164401789</v>
      </c>
      <c r="N97" s="54">
        <v>0</v>
      </c>
      <c r="O97" s="54">
        <v>99838766</v>
      </c>
      <c r="P97" s="54">
        <v>0</v>
      </c>
      <c r="Q97" s="53">
        <v>0</v>
      </c>
      <c r="R97" s="54">
        <v>164401789</v>
      </c>
      <c r="S97" s="54">
        <v>0</v>
      </c>
      <c r="T97" s="54">
        <v>5253878</v>
      </c>
      <c r="U97" s="54">
        <v>0</v>
      </c>
      <c r="V97" s="54">
        <v>107294812</v>
      </c>
      <c r="W97" s="54">
        <v>0</v>
      </c>
      <c r="X97" s="54">
        <v>32801281</v>
      </c>
      <c r="Y97" s="54">
        <v>0</v>
      </c>
      <c r="Z97" s="54">
        <v>18722391</v>
      </c>
      <c r="AA97" s="54">
        <v>0</v>
      </c>
      <c r="AB97" s="54">
        <v>329427</v>
      </c>
      <c r="AC97" s="54">
        <v>0</v>
      </c>
      <c r="AD97" s="54">
        <v>0</v>
      </c>
      <c r="AE97" s="54">
        <v>99838766</v>
      </c>
      <c r="AF97" s="54">
        <v>1</v>
      </c>
      <c r="AG97" s="54">
        <v>1</v>
      </c>
      <c r="AH97" s="54">
        <v>0</v>
      </c>
      <c r="AI97" s="54">
        <v>1</v>
      </c>
    </row>
    <row r="98" spans="1:35" x14ac:dyDescent="0.25">
      <c r="A98" s="228" t="s">
        <v>1759</v>
      </c>
      <c r="B98" s="234">
        <v>6749</v>
      </c>
      <c r="C98" s="53">
        <v>90</v>
      </c>
      <c r="D98" s="53">
        <v>90</v>
      </c>
      <c r="E98" s="53">
        <v>90</v>
      </c>
      <c r="F98" s="55">
        <v>19479</v>
      </c>
      <c r="G98" s="53">
        <v>520</v>
      </c>
      <c r="H98" s="53">
        <v>59.3</v>
      </c>
      <c r="I98" s="53">
        <v>37.46</v>
      </c>
      <c r="J98" s="286"/>
      <c r="K98" s="53">
        <v>151.38</v>
      </c>
      <c r="L98" s="53">
        <v>0</v>
      </c>
      <c r="M98" s="54">
        <v>155265558</v>
      </c>
      <c r="N98" s="54">
        <v>0</v>
      </c>
      <c r="O98" s="54">
        <v>0</v>
      </c>
      <c r="P98" s="54">
        <v>0</v>
      </c>
      <c r="Q98" s="53">
        <v>0</v>
      </c>
      <c r="R98" s="54">
        <v>155265558</v>
      </c>
      <c r="S98" s="54">
        <v>9167914</v>
      </c>
      <c r="T98" s="54">
        <v>9721134</v>
      </c>
      <c r="U98" s="54">
        <v>17113784</v>
      </c>
      <c r="V98" s="54">
        <v>93413583</v>
      </c>
      <c r="W98" s="54">
        <v>0</v>
      </c>
      <c r="X98" s="54">
        <v>0</v>
      </c>
      <c r="Y98" s="54">
        <v>0</v>
      </c>
      <c r="Z98" s="54">
        <v>25849143</v>
      </c>
      <c r="AA98" s="54">
        <v>0</v>
      </c>
      <c r="AB98" s="54">
        <v>0</v>
      </c>
      <c r="AC98" s="54">
        <v>0</v>
      </c>
      <c r="AD98" s="54">
        <v>0</v>
      </c>
      <c r="AE98" s="54">
        <v>0</v>
      </c>
      <c r="AF98" s="54">
        <v>29145550</v>
      </c>
      <c r="AG98" s="54">
        <v>29145550</v>
      </c>
      <c r="AH98" s="54">
        <v>29315996</v>
      </c>
      <c r="AI98" s="54">
        <v>-170446</v>
      </c>
    </row>
    <row r="99" spans="1:35" x14ac:dyDescent="0.25">
      <c r="A99" s="228" t="s">
        <v>1761</v>
      </c>
      <c r="B99" s="234">
        <v>408</v>
      </c>
      <c r="C99" s="53">
        <v>77</v>
      </c>
      <c r="D99" s="53">
        <v>77</v>
      </c>
      <c r="E99" s="53">
        <v>77</v>
      </c>
      <c r="F99" s="55">
        <v>21807</v>
      </c>
      <c r="G99" s="53">
        <v>347</v>
      </c>
      <c r="H99" s="53">
        <v>77.59</v>
      </c>
      <c r="I99" s="53">
        <v>62.84</v>
      </c>
      <c r="J99" s="286"/>
      <c r="K99" s="53">
        <v>60.32</v>
      </c>
      <c r="L99" s="53">
        <v>0</v>
      </c>
      <c r="M99" s="54">
        <v>418828772</v>
      </c>
      <c r="N99" s="54">
        <v>0</v>
      </c>
      <c r="O99" s="54">
        <v>25453252</v>
      </c>
      <c r="P99" s="54">
        <v>0</v>
      </c>
      <c r="Q99" s="53">
        <v>0</v>
      </c>
      <c r="R99" s="54">
        <v>418828772</v>
      </c>
      <c r="S99" s="54">
        <v>55171517</v>
      </c>
      <c r="T99" s="54">
        <v>92816779</v>
      </c>
      <c r="U99" s="54">
        <v>21629271</v>
      </c>
      <c r="V99" s="54">
        <v>177915685</v>
      </c>
      <c r="W99" s="54">
        <v>0</v>
      </c>
      <c r="X99" s="54">
        <v>0</v>
      </c>
      <c r="Y99" s="54">
        <v>0</v>
      </c>
      <c r="Z99" s="54">
        <v>0</v>
      </c>
      <c r="AA99" s="54">
        <v>71295520</v>
      </c>
      <c r="AB99" s="54">
        <v>0</v>
      </c>
      <c r="AC99" s="54">
        <v>0</v>
      </c>
      <c r="AD99" s="54">
        <v>0</v>
      </c>
      <c r="AE99" s="54">
        <v>25453252</v>
      </c>
      <c r="AF99" s="54">
        <v>28396536</v>
      </c>
      <c r="AG99" s="54">
        <v>28396536</v>
      </c>
      <c r="AH99" s="54">
        <v>27586103</v>
      </c>
      <c r="AI99" s="54">
        <v>810433</v>
      </c>
    </row>
    <row r="100" spans="1:35" x14ac:dyDescent="0.25">
      <c r="A100" s="228" t="s">
        <v>1762</v>
      </c>
      <c r="B100" s="234">
        <v>8880</v>
      </c>
      <c r="C100" s="53">
        <v>51</v>
      </c>
      <c r="D100" s="53">
        <v>51</v>
      </c>
      <c r="E100" s="53">
        <v>51</v>
      </c>
      <c r="F100" s="55">
        <v>18128</v>
      </c>
      <c r="G100" s="53">
        <v>489</v>
      </c>
      <c r="H100" s="53">
        <v>97.38</v>
      </c>
      <c r="I100" s="53">
        <v>37.07</v>
      </c>
      <c r="J100" s="286"/>
      <c r="K100" s="53">
        <v>324.33</v>
      </c>
      <c r="L100" s="53">
        <v>0</v>
      </c>
      <c r="M100" s="54">
        <v>44510678</v>
      </c>
      <c r="N100" s="54">
        <v>0</v>
      </c>
      <c r="O100" s="54">
        <v>21372166</v>
      </c>
      <c r="P100" s="54">
        <v>0</v>
      </c>
      <c r="Q100" s="53">
        <v>0</v>
      </c>
      <c r="R100" s="54">
        <v>44510678</v>
      </c>
      <c r="S100" s="54">
        <v>2663711</v>
      </c>
      <c r="T100" s="54">
        <v>3193183</v>
      </c>
      <c r="U100" s="54">
        <v>8241953</v>
      </c>
      <c r="V100" s="54">
        <v>37924</v>
      </c>
      <c r="W100" s="54">
        <v>0</v>
      </c>
      <c r="X100" s="54">
        <v>415431</v>
      </c>
      <c r="Y100" s="54">
        <v>2554193</v>
      </c>
      <c r="Z100" s="54">
        <v>27404283</v>
      </c>
      <c r="AA100" s="54">
        <v>0</v>
      </c>
      <c r="AB100" s="54">
        <v>0</v>
      </c>
      <c r="AC100" s="54">
        <v>0</v>
      </c>
      <c r="AD100" s="54">
        <v>0</v>
      </c>
      <c r="AE100" s="54">
        <v>21372166</v>
      </c>
      <c r="AF100" s="54">
        <v>46800990</v>
      </c>
      <c r="AG100" s="54">
        <v>46822147</v>
      </c>
      <c r="AH100" s="54">
        <v>50760096</v>
      </c>
      <c r="AI100" s="54">
        <v>-3937949</v>
      </c>
    </row>
    <row r="101" spans="1:35" x14ac:dyDescent="0.25">
      <c r="A101" s="228" t="s">
        <v>1765</v>
      </c>
      <c r="B101" s="234">
        <v>14491</v>
      </c>
      <c r="C101" s="53">
        <v>120</v>
      </c>
      <c r="D101" s="53">
        <v>120</v>
      </c>
      <c r="E101" s="53">
        <v>120</v>
      </c>
      <c r="F101" s="55">
        <v>14107</v>
      </c>
      <c r="G101" s="53">
        <v>747</v>
      </c>
      <c r="H101" s="53">
        <v>32.21</v>
      </c>
      <c r="I101" s="53">
        <v>18.88</v>
      </c>
      <c r="J101" s="286"/>
      <c r="K101" s="53">
        <v>150.87</v>
      </c>
      <c r="L101" s="53">
        <v>0</v>
      </c>
      <c r="M101" s="54">
        <v>31119350</v>
      </c>
      <c r="N101" s="54">
        <v>4326525</v>
      </c>
      <c r="O101" s="54">
        <v>16000742</v>
      </c>
      <c r="P101" s="54">
        <v>2083214</v>
      </c>
      <c r="Q101" s="55">
        <v>6991</v>
      </c>
      <c r="R101" s="54">
        <v>35445875</v>
      </c>
      <c r="S101" s="54">
        <v>2725550</v>
      </c>
      <c r="T101" s="54">
        <v>3784925</v>
      </c>
      <c r="U101" s="54">
        <v>18936825</v>
      </c>
      <c r="V101" s="54">
        <v>677975</v>
      </c>
      <c r="W101" s="54">
        <v>0</v>
      </c>
      <c r="X101" s="54">
        <v>2400</v>
      </c>
      <c r="Y101" s="54">
        <v>155925</v>
      </c>
      <c r="Z101" s="54">
        <v>9112450</v>
      </c>
      <c r="AA101" s="54">
        <v>49825</v>
      </c>
      <c r="AB101" s="54">
        <v>0</v>
      </c>
      <c r="AC101" s="54">
        <v>0</v>
      </c>
      <c r="AD101" s="54">
        <v>0</v>
      </c>
      <c r="AE101" s="54">
        <v>18083956</v>
      </c>
      <c r="AF101" s="54">
        <v>18953366</v>
      </c>
      <c r="AG101" s="54">
        <v>18953366</v>
      </c>
      <c r="AH101" s="54">
        <v>26356578</v>
      </c>
      <c r="AI101" s="54">
        <v>-7403212</v>
      </c>
    </row>
    <row r="102" spans="1:35" x14ac:dyDescent="0.25">
      <c r="A102" s="228" t="s">
        <v>1769</v>
      </c>
      <c r="B102" s="234">
        <v>432</v>
      </c>
      <c r="C102" s="53">
        <v>87</v>
      </c>
      <c r="D102" s="53">
        <v>87</v>
      </c>
      <c r="E102" s="53">
        <v>87</v>
      </c>
      <c r="F102" s="55">
        <v>23841</v>
      </c>
      <c r="G102" s="53">
        <v>43</v>
      </c>
      <c r="H102" s="53">
        <v>75.08</v>
      </c>
      <c r="I102" s="53">
        <v>554.44000000000005</v>
      </c>
      <c r="J102" s="286"/>
      <c r="K102" s="53">
        <v>233.68</v>
      </c>
      <c r="L102" s="53">
        <v>0</v>
      </c>
      <c r="M102" s="54">
        <v>35887136</v>
      </c>
      <c r="N102" s="54">
        <v>0</v>
      </c>
      <c r="O102" s="54">
        <v>29485629</v>
      </c>
      <c r="P102" s="54">
        <v>0</v>
      </c>
      <c r="Q102" s="53">
        <v>0</v>
      </c>
      <c r="R102" s="54">
        <v>35887136</v>
      </c>
      <c r="S102" s="54">
        <v>0</v>
      </c>
      <c r="T102" s="54">
        <v>831565</v>
      </c>
      <c r="U102" s="54">
        <v>0</v>
      </c>
      <c r="V102" s="54">
        <v>33460745</v>
      </c>
      <c r="W102" s="54">
        <v>0</v>
      </c>
      <c r="X102" s="54">
        <v>895192</v>
      </c>
      <c r="Y102" s="54">
        <v>0</v>
      </c>
      <c r="Z102" s="54">
        <v>699634</v>
      </c>
      <c r="AA102" s="54">
        <v>0</v>
      </c>
      <c r="AB102" s="54">
        <v>0</v>
      </c>
      <c r="AC102" s="54">
        <v>0</v>
      </c>
      <c r="AD102" s="54">
        <v>0</v>
      </c>
      <c r="AE102" s="54">
        <v>29485629</v>
      </c>
      <c r="AF102" s="54">
        <v>1</v>
      </c>
      <c r="AG102" s="54">
        <v>1</v>
      </c>
      <c r="AH102" s="54">
        <v>0</v>
      </c>
      <c r="AI102" s="54">
        <v>1</v>
      </c>
    </row>
    <row r="103" spans="1:35" x14ac:dyDescent="0.25">
      <c r="A103" s="228" t="s">
        <v>1770</v>
      </c>
      <c r="B103" s="234">
        <v>437</v>
      </c>
      <c r="C103" s="53">
        <v>120</v>
      </c>
      <c r="D103" s="53">
        <v>120</v>
      </c>
      <c r="E103" s="53">
        <v>120</v>
      </c>
      <c r="F103" s="55">
        <v>29679</v>
      </c>
      <c r="G103" s="55">
        <v>3202</v>
      </c>
      <c r="H103" s="53">
        <v>67.760000000000005</v>
      </c>
      <c r="I103" s="53">
        <v>9.27</v>
      </c>
      <c r="J103" s="286"/>
      <c r="K103" s="53">
        <v>224.2</v>
      </c>
      <c r="L103" s="53">
        <v>0</v>
      </c>
      <c r="M103" s="54">
        <v>45267546</v>
      </c>
      <c r="N103" s="54">
        <v>5407160</v>
      </c>
      <c r="O103" s="54">
        <v>31147021</v>
      </c>
      <c r="P103" s="54">
        <v>2868598</v>
      </c>
      <c r="Q103" s="55">
        <v>8734</v>
      </c>
      <c r="R103" s="54">
        <v>50674706</v>
      </c>
      <c r="S103" s="54">
        <v>5218324</v>
      </c>
      <c r="T103" s="54">
        <v>9777346</v>
      </c>
      <c r="U103" s="54">
        <v>26332771</v>
      </c>
      <c r="V103" s="54">
        <v>447686</v>
      </c>
      <c r="W103" s="54">
        <v>0</v>
      </c>
      <c r="X103" s="54">
        <v>13934</v>
      </c>
      <c r="Y103" s="54">
        <v>0</v>
      </c>
      <c r="Z103" s="54">
        <v>4642898</v>
      </c>
      <c r="AA103" s="54">
        <v>4241747</v>
      </c>
      <c r="AB103" s="54">
        <v>0</v>
      </c>
      <c r="AC103" s="54">
        <v>0</v>
      </c>
      <c r="AD103" s="54">
        <v>0</v>
      </c>
      <c r="AE103" s="54">
        <v>34015619</v>
      </c>
      <c r="AF103" s="54">
        <v>35473397</v>
      </c>
      <c r="AG103" s="54">
        <v>35473397</v>
      </c>
      <c r="AH103" s="54">
        <v>29009632</v>
      </c>
      <c r="AI103" s="54">
        <v>6463765</v>
      </c>
    </row>
    <row r="104" spans="1:35" x14ac:dyDescent="0.25">
      <c r="A104" s="228" t="s">
        <v>1772</v>
      </c>
      <c r="B104" s="234">
        <v>449</v>
      </c>
      <c r="C104" s="53">
        <v>60</v>
      </c>
      <c r="D104" s="53">
        <v>60</v>
      </c>
      <c r="E104" s="53">
        <v>60</v>
      </c>
      <c r="F104" s="55">
        <v>14313</v>
      </c>
      <c r="G104" s="53">
        <v>826</v>
      </c>
      <c r="H104" s="53">
        <v>65.36</v>
      </c>
      <c r="I104" s="53">
        <v>17.329999999999998</v>
      </c>
      <c r="J104" s="286"/>
      <c r="K104" s="53">
        <v>191.57</v>
      </c>
      <c r="L104" s="53">
        <v>0</v>
      </c>
      <c r="M104" s="54">
        <v>36404662</v>
      </c>
      <c r="N104" s="54">
        <v>9470979</v>
      </c>
      <c r="O104" s="54">
        <v>24116652</v>
      </c>
      <c r="P104" s="54">
        <v>3757597</v>
      </c>
      <c r="Q104" s="55">
        <v>27052</v>
      </c>
      <c r="R104" s="54">
        <v>45875641</v>
      </c>
      <c r="S104" s="54">
        <v>3359597</v>
      </c>
      <c r="T104" s="54">
        <v>32915464</v>
      </c>
      <c r="U104" s="54">
        <v>2420097</v>
      </c>
      <c r="V104" s="54">
        <v>658872</v>
      </c>
      <c r="W104" s="54">
        <v>227303</v>
      </c>
      <c r="X104" s="54">
        <v>67017</v>
      </c>
      <c r="Y104" s="54">
        <v>0</v>
      </c>
      <c r="Z104" s="54">
        <v>6056344</v>
      </c>
      <c r="AA104" s="54">
        <v>170947</v>
      </c>
      <c r="AB104" s="54">
        <v>0</v>
      </c>
      <c r="AC104" s="54">
        <v>0</v>
      </c>
      <c r="AD104" s="54">
        <v>0</v>
      </c>
      <c r="AE104" s="54">
        <v>27874249</v>
      </c>
      <c r="AF104" s="54">
        <v>29682659</v>
      </c>
      <c r="AG104" s="54">
        <v>29682659</v>
      </c>
      <c r="AH104" s="54">
        <v>29228755</v>
      </c>
      <c r="AI104" s="54">
        <v>453904</v>
      </c>
    </row>
    <row r="105" spans="1:35" x14ac:dyDescent="0.25">
      <c r="A105" s="228" t="s">
        <v>1775</v>
      </c>
      <c r="B105" s="234">
        <v>4062</v>
      </c>
      <c r="C105" s="53">
        <v>88</v>
      </c>
      <c r="D105" s="53">
        <v>88</v>
      </c>
      <c r="E105" s="53">
        <v>88</v>
      </c>
      <c r="F105" s="55">
        <v>15270</v>
      </c>
      <c r="G105" s="55">
        <v>1005</v>
      </c>
      <c r="H105" s="53">
        <v>47.54</v>
      </c>
      <c r="I105" s="53">
        <v>15.19</v>
      </c>
      <c r="J105" s="286"/>
      <c r="K105" s="53">
        <v>158.13</v>
      </c>
      <c r="L105" s="53">
        <v>0</v>
      </c>
      <c r="M105" s="54">
        <v>36264355</v>
      </c>
      <c r="N105" s="54">
        <v>4188837</v>
      </c>
      <c r="O105" s="54">
        <v>25205879</v>
      </c>
      <c r="P105" s="54">
        <v>1001266</v>
      </c>
      <c r="Q105" s="55">
        <v>11618</v>
      </c>
      <c r="R105" s="54">
        <v>40453192</v>
      </c>
      <c r="S105" s="54">
        <v>2939034</v>
      </c>
      <c r="T105" s="54">
        <v>31249122</v>
      </c>
      <c r="U105" s="54">
        <v>438008</v>
      </c>
      <c r="V105" s="54">
        <v>436926</v>
      </c>
      <c r="W105" s="54">
        <v>113784</v>
      </c>
      <c r="X105" s="54">
        <v>57251</v>
      </c>
      <c r="Y105" s="54">
        <v>0</v>
      </c>
      <c r="Z105" s="54">
        <v>5153407</v>
      </c>
      <c r="AA105" s="54">
        <v>65660</v>
      </c>
      <c r="AB105" s="54">
        <v>0</v>
      </c>
      <c r="AC105" s="54">
        <v>0</v>
      </c>
      <c r="AD105" s="54">
        <v>0</v>
      </c>
      <c r="AE105" s="54">
        <v>26207145</v>
      </c>
      <c r="AF105" s="54">
        <v>28328370</v>
      </c>
      <c r="AG105" s="54">
        <v>28328370</v>
      </c>
      <c r="AH105" s="54">
        <v>25763107</v>
      </c>
      <c r="AI105" s="54">
        <v>2565263</v>
      </c>
    </row>
    <row r="106" spans="1:35" x14ac:dyDescent="0.25">
      <c r="A106" s="228" t="s">
        <v>1777</v>
      </c>
      <c r="B106" s="234">
        <v>428</v>
      </c>
      <c r="C106" s="53">
        <v>293</v>
      </c>
      <c r="D106" s="53">
        <v>293</v>
      </c>
      <c r="E106" s="53">
        <v>293</v>
      </c>
      <c r="F106" s="55">
        <v>98436</v>
      </c>
      <c r="G106" s="53">
        <v>569</v>
      </c>
      <c r="H106" s="53">
        <v>92.04</v>
      </c>
      <c r="I106" s="53">
        <v>173</v>
      </c>
      <c r="J106" s="286"/>
      <c r="K106" s="53">
        <v>780.69</v>
      </c>
      <c r="L106" s="53">
        <v>0</v>
      </c>
      <c r="M106" s="54">
        <v>146521049</v>
      </c>
      <c r="N106" s="54">
        <v>0</v>
      </c>
      <c r="O106" s="54">
        <v>25946717</v>
      </c>
      <c r="P106" s="54">
        <v>0</v>
      </c>
      <c r="Q106" s="53">
        <v>0</v>
      </c>
      <c r="R106" s="54">
        <v>146521049</v>
      </c>
      <c r="S106" s="54">
        <v>0</v>
      </c>
      <c r="T106" s="54">
        <v>5520946</v>
      </c>
      <c r="U106" s="54">
        <v>0</v>
      </c>
      <c r="V106" s="54">
        <v>18452727</v>
      </c>
      <c r="W106" s="54">
        <v>0</v>
      </c>
      <c r="X106" s="54">
        <v>112411162</v>
      </c>
      <c r="Y106" s="54">
        <v>0</v>
      </c>
      <c r="Z106" s="54">
        <v>0</v>
      </c>
      <c r="AA106" s="54">
        <v>0</v>
      </c>
      <c r="AB106" s="54">
        <v>10136214</v>
      </c>
      <c r="AC106" s="54">
        <v>0</v>
      </c>
      <c r="AD106" s="54">
        <v>0</v>
      </c>
      <c r="AE106" s="54">
        <v>25946717</v>
      </c>
      <c r="AF106" s="54">
        <v>1</v>
      </c>
      <c r="AG106" s="54">
        <v>1</v>
      </c>
      <c r="AH106" s="54">
        <v>0</v>
      </c>
      <c r="AI106" s="54">
        <v>1</v>
      </c>
    </row>
  </sheetData>
  <sheetProtection algorithmName="SHA-512" hashValue="xcCJsEHEPKc1ZQy6xLyq0KTyrZVyq6bWNtZ1xG6w1xNrKyVkSZ12gnpsaDdhKrteoWSMHodoMARP3jp3UP8pNA==" saltValue="lhBIuEMb8fhyJ7Oxy400ug=="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52126-21F1-4E9D-A71A-E3154A67CAED}">
  <sheetPr>
    <tabColor theme="9" tint="0.59999389629810485"/>
  </sheetPr>
  <dimension ref="A1:AI105"/>
  <sheetViews>
    <sheetView zoomScale="97" zoomScaleNormal="85" workbookViewId="0">
      <pane xSplit="2" ySplit="5" topLeftCell="C72" activePane="bottomRight" state="frozen"/>
      <selection pane="topRight" activeCell="C1" sqref="C1"/>
      <selection pane="bottomLeft" activeCell="A6" sqref="A6"/>
      <selection pane="bottomRight" activeCell="B73" sqref="B73"/>
    </sheetView>
  </sheetViews>
  <sheetFormatPr defaultColWidth="8.77734375" defaultRowHeight="14.4" x14ac:dyDescent="0.3"/>
  <cols>
    <col min="1" max="1" width="20.5546875" style="48" customWidth="1"/>
    <col min="2" max="2" width="8.44140625" style="48" customWidth="1"/>
    <col min="3" max="16" width="22.44140625" style="48" customWidth="1"/>
    <col min="17" max="17" width="22.44140625" style="313" customWidth="1"/>
    <col min="18" max="29" width="22.44140625" style="48" customWidth="1"/>
    <col min="30" max="30" width="22.77734375" style="48" customWidth="1"/>
    <col min="31" max="31" width="22.21875" style="48" customWidth="1"/>
    <col min="32" max="34" width="12.77734375" style="48" bestFit="1" customWidth="1"/>
    <col min="35" max="35" width="12.21875" style="48" bestFit="1" customWidth="1"/>
    <col min="36" max="16384" width="8.77734375" style="48"/>
  </cols>
  <sheetData>
    <row r="1" spans="1:35" ht="26.4" x14ac:dyDescent="0.3">
      <c r="A1" s="111" t="s">
        <v>687</v>
      </c>
      <c r="B1" s="112" t="s">
        <v>687</v>
      </c>
      <c r="C1" s="69" t="s">
        <v>688</v>
      </c>
      <c r="D1" s="69" t="s">
        <v>688</v>
      </c>
      <c r="E1" s="69" t="s">
        <v>688</v>
      </c>
      <c r="F1" s="69" t="s">
        <v>688</v>
      </c>
      <c r="G1" s="69" t="s">
        <v>688</v>
      </c>
      <c r="H1" s="69" t="s">
        <v>688</v>
      </c>
      <c r="I1" s="69" t="s">
        <v>688</v>
      </c>
      <c r="J1" s="69" t="s">
        <v>689</v>
      </c>
      <c r="K1" s="69" t="s">
        <v>689</v>
      </c>
      <c r="L1" s="69" t="s">
        <v>690</v>
      </c>
      <c r="M1" s="69" t="s">
        <v>690</v>
      </c>
      <c r="N1" s="69" t="s">
        <v>690</v>
      </c>
      <c r="O1" s="69" t="s">
        <v>690</v>
      </c>
      <c r="P1" s="69" t="s">
        <v>690</v>
      </c>
      <c r="Q1" s="310" t="s">
        <v>690</v>
      </c>
      <c r="R1" s="69" t="s">
        <v>690</v>
      </c>
      <c r="S1" s="69" t="s">
        <v>690</v>
      </c>
      <c r="T1" s="69" t="s">
        <v>690</v>
      </c>
      <c r="U1" s="69" t="s">
        <v>690</v>
      </c>
      <c r="V1" s="69" t="s">
        <v>690</v>
      </c>
      <c r="W1" s="69" t="s">
        <v>690</v>
      </c>
      <c r="X1" s="69" t="s">
        <v>690</v>
      </c>
      <c r="Y1" s="69" t="s">
        <v>690</v>
      </c>
      <c r="Z1" s="69" t="s">
        <v>690</v>
      </c>
      <c r="AA1" s="69" t="s">
        <v>690</v>
      </c>
      <c r="AB1" s="69" t="s">
        <v>690</v>
      </c>
      <c r="AC1" s="69" t="s">
        <v>690</v>
      </c>
      <c r="AD1" s="69" t="s">
        <v>690</v>
      </c>
      <c r="AE1" s="69" t="s">
        <v>690</v>
      </c>
      <c r="AF1" s="117" t="s">
        <v>2468</v>
      </c>
      <c r="AG1" s="117" t="s">
        <v>2468</v>
      </c>
      <c r="AH1" s="117" t="s">
        <v>2468</v>
      </c>
      <c r="AI1" s="117" t="s">
        <v>2468</v>
      </c>
    </row>
    <row r="2" spans="1:35" ht="105.6" x14ac:dyDescent="0.3">
      <c r="A2" s="71" t="s">
        <v>687</v>
      </c>
      <c r="B2" s="70" t="s">
        <v>687</v>
      </c>
      <c r="C2" s="69" t="s">
        <v>691</v>
      </c>
      <c r="D2" s="69" t="s">
        <v>691</v>
      </c>
      <c r="E2" s="69" t="s">
        <v>691</v>
      </c>
      <c r="F2" s="69" t="s">
        <v>691</v>
      </c>
      <c r="G2" s="69" t="s">
        <v>691</v>
      </c>
      <c r="H2" s="69" t="s">
        <v>691</v>
      </c>
      <c r="I2" s="69" t="s">
        <v>691</v>
      </c>
      <c r="J2" s="69" t="s">
        <v>2482</v>
      </c>
      <c r="K2" s="69" t="s">
        <v>2484</v>
      </c>
      <c r="L2" s="69" t="s">
        <v>2413</v>
      </c>
      <c r="M2" s="69" t="s">
        <v>2414</v>
      </c>
      <c r="N2" s="69" t="s">
        <v>2415</v>
      </c>
      <c r="O2" s="69" t="s">
        <v>2422</v>
      </c>
      <c r="P2" s="69" t="s">
        <v>2423</v>
      </c>
      <c r="Q2" s="310" t="s">
        <v>2416</v>
      </c>
      <c r="R2" s="69" t="s">
        <v>693</v>
      </c>
      <c r="S2" s="69" t="s">
        <v>693</v>
      </c>
      <c r="T2" s="69" t="s">
        <v>693</v>
      </c>
      <c r="U2" s="69" t="s">
        <v>693</v>
      </c>
      <c r="V2" s="69" t="s">
        <v>693</v>
      </c>
      <c r="W2" s="69" t="s">
        <v>693</v>
      </c>
      <c r="X2" s="69" t="s">
        <v>693</v>
      </c>
      <c r="Y2" s="69" t="s">
        <v>693</v>
      </c>
      <c r="Z2" s="69" t="s">
        <v>693</v>
      </c>
      <c r="AA2" s="69" t="s">
        <v>693</v>
      </c>
      <c r="AB2" s="69" t="s">
        <v>693</v>
      </c>
      <c r="AC2" s="69" t="s">
        <v>693</v>
      </c>
      <c r="AD2" s="69" t="s">
        <v>693</v>
      </c>
      <c r="AE2" s="69" t="s">
        <v>2417</v>
      </c>
      <c r="AF2" s="117" t="s">
        <v>2469</v>
      </c>
      <c r="AG2" s="117" t="s">
        <v>2470</v>
      </c>
      <c r="AH2" s="117" t="s">
        <v>2471</v>
      </c>
      <c r="AI2" s="117" t="s">
        <v>2472</v>
      </c>
    </row>
    <row r="3" spans="1:35" ht="39.6" x14ac:dyDescent="0.3">
      <c r="A3" s="71" t="s">
        <v>687</v>
      </c>
      <c r="B3" s="70" t="s">
        <v>687</v>
      </c>
      <c r="C3" s="69" t="s">
        <v>694</v>
      </c>
      <c r="D3" s="69" t="s">
        <v>695</v>
      </c>
      <c r="E3" s="69" t="s">
        <v>696</v>
      </c>
      <c r="F3" s="69" t="s">
        <v>2418</v>
      </c>
      <c r="G3" s="69" t="s">
        <v>2419</v>
      </c>
      <c r="H3" s="69" t="s">
        <v>697</v>
      </c>
      <c r="I3" s="69" t="s">
        <v>2420</v>
      </c>
      <c r="J3" s="69" t="s">
        <v>2483</v>
      </c>
      <c r="K3" s="69" t="s">
        <v>698</v>
      </c>
      <c r="L3" s="69" t="s">
        <v>699</v>
      </c>
      <c r="M3" s="69" t="s">
        <v>699</v>
      </c>
      <c r="N3" s="69" t="s">
        <v>699</v>
      </c>
      <c r="O3" s="69" t="s">
        <v>699</v>
      </c>
      <c r="P3" s="69" t="s">
        <v>699</v>
      </c>
      <c r="Q3" s="310" t="s">
        <v>699</v>
      </c>
      <c r="R3" s="69" t="s">
        <v>699</v>
      </c>
      <c r="S3" s="69" t="s">
        <v>700</v>
      </c>
      <c r="T3" s="69" t="s">
        <v>701</v>
      </c>
      <c r="U3" s="69" t="s">
        <v>702</v>
      </c>
      <c r="V3" s="69" t="s">
        <v>703</v>
      </c>
      <c r="W3" s="69" t="s">
        <v>704</v>
      </c>
      <c r="X3" s="69" t="s">
        <v>705</v>
      </c>
      <c r="Y3" s="69" t="s">
        <v>706</v>
      </c>
      <c r="Z3" s="69" t="s">
        <v>707</v>
      </c>
      <c r="AA3" s="69" t="s">
        <v>708</v>
      </c>
      <c r="AB3" s="69" t="s">
        <v>709</v>
      </c>
      <c r="AC3" s="69" t="s">
        <v>710</v>
      </c>
      <c r="AD3" s="69" t="s">
        <v>711</v>
      </c>
      <c r="AE3" s="69" t="s">
        <v>699</v>
      </c>
      <c r="AF3" s="117" t="s">
        <v>2473</v>
      </c>
      <c r="AG3" s="117" t="s">
        <v>2473</v>
      </c>
      <c r="AH3" s="117" t="s">
        <v>2473</v>
      </c>
      <c r="AI3" s="117" t="s">
        <v>2473</v>
      </c>
    </row>
    <row r="4" spans="1:35" x14ac:dyDescent="0.3">
      <c r="A4" s="71" t="s">
        <v>687</v>
      </c>
      <c r="B4" s="70" t="s">
        <v>687</v>
      </c>
      <c r="C4" s="69" t="s">
        <v>687</v>
      </c>
      <c r="D4" s="69" t="s">
        <v>687</v>
      </c>
      <c r="E4" s="69" t="s">
        <v>687</v>
      </c>
      <c r="F4" s="69" t="s">
        <v>687</v>
      </c>
      <c r="G4" s="69" t="s">
        <v>687</v>
      </c>
      <c r="H4" s="69" t="s">
        <v>687</v>
      </c>
      <c r="I4" s="69" t="s">
        <v>687</v>
      </c>
      <c r="J4" s="69"/>
      <c r="K4" s="69" t="s">
        <v>687</v>
      </c>
      <c r="L4" s="69" t="s">
        <v>687</v>
      </c>
      <c r="M4" s="69" t="s">
        <v>687</v>
      </c>
      <c r="N4" s="69" t="s">
        <v>687</v>
      </c>
      <c r="O4" s="69" t="s">
        <v>687</v>
      </c>
      <c r="P4" s="69" t="s">
        <v>687</v>
      </c>
      <c r="Q4" s="310" t="s">
        <v>687</v>
      </c>
      <c r="R4" s="69" t="s">
        <v>687</v>
      </c>
      <c r="S4" s="69" t="s">
        <v>687</v>
      </c>
      <c r="T4" s="69" t="s">
        <v>687</v>
      </c>
      <c r="U4" s="69" t="s">
        <v>687</v>
      </c>
      <c r="V4" s="69" t="s">
        <v>687</v>
      </c>
      <c r="W4" s="69" t="s">
        <v>687</v>
      </c>
      <c r="X4" s="69" t="s">
        <v>687</v>
      </c>
      <c r="Y4" s="69" t="s">
        <v>687</v>
      </c>
      <c r="Z4" s="69" t="s">
        <v>687</v>
      </c>
      <c r="AA4" s="69" t="s">
        <v>687</v>
      </c>
      <c r="AB4" s="69" t="s">
        <v>687</v>
      </c>
      <c r="AC4" s="69" t="s">
        <v>687</v>
      </c>
      <c r="AD4" s="69" t="s">
        <v>687</v>
      </c>
      <c r="AE4" s="69" t="s">
        <v>687</v>
      </c>
      <c r="AF4" s="117" t="s">
        <v>687</v>
      </c>
      <c r="AG4" s="117" t="s">
        <v>687</v>
      </c>
      <c r="AH4" s="117" t="s">
        <v>687</v>
      </c>
      <c r="AI4" s="117" t="s">
        <v>687</v>
      </c>
    </row>
    <row r="5" spans="1:35" x14ac:dyDescent="0.3">
      <c r="A5" s="73" t="s">
        <v>108</v>
      </c>
      <c r="B5" s="72" t="s">
        <v>127</v>
      </c>
      <c r="C5" s="74" t="s">
        <v>2424</v>
      </c>
      <c r="D5" s="74" t="s">
        <v>2424</v>
      </c>
      <c r="E5" s="74" t="s">
        <v>2424</v>
      </c>
      <c r="F5" s="74" t="s">
        <v>2424</v>
      </c>
      <c r="G5" s="74" t="s">
        <v>2424</v>
      </c>
      <c r="H5" s="74" t="s">
        <v>2424</v>
      </c>
      <c r="I5" s="74" t="s">
        <v>2424</v>
      </c>
      <c r="J5" s="74" t="s">
        <v>2424</v>
      </c>
      <c r="K5" s="74" t="s">
        <v>2424</v>
      </c>
      <c r="L5" s="74" t="s">
        <v>2424</v>
      </c>
      <c r="M5" s="74" t="s">
        <v>2424</v>
      </c>
      <c r="N5" s="74" t="s">
        <v>2424</v>
      </c>
      <c r="O5" s="74" t="s">
        <v>2424</v>
      </c>
      <c r="P5" s="74" t="s">
        <v>2424</v>
      </c>
      <c r="Q5" s="311" t="s">
        <v>2424</v>
      </c>
      <c r="R5" s="74" t="s">
        <v>2424</v>
      </c>
      <c r="S5" s="74" t="s">
        <v>2424</v>
      </c>
      <c r="T5" s="74" t="s">
        <v>2424</v>
      </c>
      <c r="U5" s="74" t="s">
        <v>2424</v>
      </c>
      <c r="V5" s="74" t="s">
        <v>2424</v>
      </c>
      <c r="W5" s="74" t="s">
        <v>2424</v>
      </c>
      <c r="X5" s="74" t="s">
        <v>2424</v>
      </c>
      <c r="Y5" s="74" t="s">
        <v>2424</v>
      </c>
      <c r="Z5" s="74" t="s">
        <v>2424</v>
      </c>
      <c r="AA5" s="74" t="s">
        <v>2424</v>
      </c>
      <c r="AB5" s="74" t="s">
        <v>2424</v>
      </c>
      <c r="AC5" s="74" t="s">
        <v>2424</v>
      </c>
      <c r="AD5" s="74" t="s">
        <v>2424</v>
      </c>
      <c r="AE5" s="74" t="s">
        <v>2424</v>
      </c>
      <c r="AF5" s="118" t="s">
        <v>2424</v>
      </c>
      <c r="AG5" s="118" t="s">
        <v>2424</v>
      </c>
      <c r="AH5" s="118" t="s">
        <v>2424</v>
      </c>
      <c r="AI5" s="118" t="s">
        <v>2424</v>
      </c>
    </row>
    <row r="6" spans="1:35" x14ac:dyDescent="0.3">
      <c r="A6" s="111" t="s">
        <v>713</v>
      </c>
      <c r="B6" s="113">
        <v>1</v>
      </c>
      <c r="C6" s="114">
        <v>140</v>
      </c>
      <c r="D6" s="114">
        <v>140</v>
      </c>
      <c r="E6" s="114">
        <v>140</v>
      </c>
      <c r="F6" s="115">
        <v>29390</v>
      </c>
      <c r="G6" s="115">
        <v>6030</v>
      </c>
      <c r="H6" s="114">
        <v>57.51</v>
      </c>
      <c r="I6" s="114">
        <v>4.87</v>
      </c>
      <c r="J6" s="114">
        <v>0</v>
      </c>
      <c r="K6" s="114">
        <v>692.56</v>
      </c>
      <c r="L6" s="115">
        <v>22519</v>
      </c>
      <c r="M6" s="47">
        <v>73874499</v>
      </c>
      <c r="N6" s="47">
        <v>219797173</v>
      </c>
      <c r="O6" s="115">
        <v>48707355</v>
      </c>
      <c r="P6" s="47">
        <v>82794284</v>
      </c>
      <c r="Q6" s="312">
        <v>60836</v>
      </c>
      <c r="R6" s="47">
        <v>293671672</v>
      </c>
      <c r="S6" s="47">
        <v>40364337</v>
      </c>
      <c r="T6" s="47">
        <v>109737325</v>
      </c>
      <c r="U6" s="47">
        <v>25754984</v>
      </c>
      <c r="V6" s="47">
        <v>3455095</v>
      </c>
      <c r="W6" s="47">
        <v>2328650</v>
      </c>
      <c r="X6" s="47">
        <v>3140223</v>
      </c>
      <c r="Y6" s="47">
        <v>2630134</v>
      </c>
      <c r="Z6" s="47">
        <v>81031243</v>
      </c>
      <c r="AA6" s="47">
        <v>19374958</v>
      </c>
      <c r="AB6" s="47">
        <v>0</v>
      </c>
      <c r="AC6" s="47">
        <v>5582636</v>
      </c>
      <c r="AD6" s="47">
        <v>272087</v>
      </c>
      <c r="AE6" s="47">
        <v>131501639</v>
      </c>
      <c r="AF6" s="127"/>
      <c r="AG6" s="127"/>
      <c r="AH6" s="127"/>
      <c r="AI6" s="127"/>
    </row>
    <row r="7" spans="1:35" x14ac:dyDescent="0.3">
      <c r="A7" s="111" t="s">
        <v>714</v>
      </c>
      <c r="B7" s="113">
        <v>2</v>
      </c>
      <c r="C7" s="114">
        <v>25</v>
      </c>
      <c r="D7" s="114">
        <v>21</v>
      </c>
      <c r="E7" s="114">
        <v>21</v>
      </c>
      <c r="F7" s="115">
        <v>3711</v>
      </c>
      <c r="G7" s="114">
        <v>526</v>
      </c>
      <c r="H7" s="114">
        <v>48.41</v>
      </c>
      <c r="I7" s="114">
        <v>7.06</v>
      </c>
      <c r="J7" s="114">
        <v>0</v>
      </c>
      <c r="K7" s="114">
        <v>156.54</v>
      </c>
      <c r="L7" s="115">
        <v>10072</v>
      </c>
      <c r="M7" s="47">
        <v>7385926</v>
      </c>
      <c r="N7" s="47">
        <v>86053735</v>
      </c>
      <c r="O7" s="115">
        <v>5935919</v>
      </c>
      <c r="P7" s="47">
        <v>32171624</v>
      </c>
      <c r="Q7" s="312">
        <v>26833</v>
      </c>
      <c r="R7" s="47">
        <v>93439661</v>
      </c>
      <c r="S7" s="47">
        <v>15856469</v>
      </c>
      <c r="T7" s="47">
        <v>27497901</v>
      </c>
      <c r="U7" s="47">
        <v>7814042</v>
      </c>
      <c r="V7" s="47">
        <v>12691417</v>
      </c>
      <c r="W7" s="47">
        <v>517156</v>
      </c>
      <c r="X7" s="47">
        <v>909979</v>
      </c>
      <c r="Y7" s="47">
        <v>1452411</v>
      </c>
      <c r="Z7" s="47">
        <v>22459083</v>
      </c>
      <c r="AA7" s="47">
        <v>2716530</v>
      </c>
      <c r="AB7" s="47">
        <v>0</v>
      </c>
      <c r="AC7" s="47">
        <v>1302292</v>
      </c>
      <c r="AD7" s="47">
        <v>222381</v>
      </c>
      <c r="AE7" s="47">
        <v>38107543</v>
      </c>
      <c r="AF7" s="127"/>
      <c r="AG7" s="127"/>
      <c r="AH7" s="127"/>
      <c r="AI7" s="127"/>
    </row>
    <row r="8" spans="1:35" ht="26.4" x14ac:dyDescent="0.3">
      <c r="A8" s="111" t="s">
        <v>715</v>
      </c>
      <c r="B8" s="113">
        <v>5</v>
      </c>
      <c r="C8" s="114">
        <v>107</v>
      </c>
      <c r="D8" s="114">
        <v>107</v>
      </c>
      <c r="E8" s="114">
        <v>107</v>
      </c>
      <c r="F8" s="115">
        <v>18304</v>
      </c>
      <c r="G8" s="115">
        <v>4711</v>
      </c>
      <c r="H8" s="114">
        <v>46.87</v>
      </c>
      <c r="I8" s="114">
        <v>3.89</v>
      </c>
      <c r="J8" s="114">
        <v>0.56000000000000005</v>
      </c>
      <c r="K8" s="114">
        <v>555.63</v>
      </c>
      <c r="L8" s="115">
        <v>21247</v>
      </c>
      <c r="M8" s="47">
        <v>66953155</v>
      </c>
      <c r="N8" s="47">
        <v>202163262</v>
      </c>
      <c r="O8" s="115">
        <v>36150574</v>
      </c>
      <c r="P8" s="47">
        <v>58676820</v>
      </c>
      <c r="Q8" s="312">
        <v>28719</v>
      </c>
      <c r="R8" s="47">
        <v>269116417</v>
      </c>
      <c r="S8" s="47">
        <v>34209246</v>
      </c>
      <c r="T8" s="47">
        <v>97032301</v>
      </c>
      <c r="U8" s="47">
        <v>13781330</v>
      </c>
      <c r="V8" s="47">
        <v>38699935</v>
      </c>
      <c r="W8" s="47">
        <v>1110247</v>
      </c>
      <c r="X8" s="47">
        <v>854498</v>
      </c>
      <c r="Y8" s="47">
        <v>10113125</v>
      </c>
      <c r="Z8" s="47">
        <v>69043331</v>
      </c>
      <c r="AA8" s="47">
        <v>2447994</v>
      </c>
      <c r="AB8" s="47">
        <v>0</v>
      </c>
      <c r="AC8" s="47">
        <v>76733</v>
      </c>
      <c r="AD8" s="47">
        <v>1747677</v>
      </c>
      <c r="AE8" s="47">
        <v>94827394</v>
      </c>
      <c r="AF8" s="127"/>
      <c r="AG8" s="127"/>
      <c r="AH8" s="127"/>
      <c r="AI8" s="127"/>
    </row>
    <row r="9" spans="1:35" ht="26.4" x14ac:dyDescent="0.3">
      <c r="A9" s="111" t="s">
        <v>716</v>
      </c>
      <c r="B9" s="113">
        <v>4</v>
      </c>
      <c r="C9" s="114">
        <v>791</v>
      </c>
      <c r="D9" s="114">
        <v>791</v>
      </c>
      <c r="E9" s="114">
        <v>791</v>
      </c>
      <c r="F9" s="115">
        <v>232431</v>
      </c>
      <c r="G9" s="115">
        <v>43233</v>
      </c>
      <c r="H9" s="114">
        <v>80.510000000000005</v>
      </c>
      <c r="I9" s="114">
        <v>5.38</v>
      </c>
      <c r="J9" s="114">
        <v>346.75</v>
      </c>
      <c r="K9" s="116">
        <v>6524.46</v>
      </c>
      <c r="L9" s="115">
        <v>89739</v>
      </c>
      <c r="M9" s="47">
        <v>1354032652</v>
      </c>
      <c r="N9" s="47">
        <v>1683568283</v>
      </c>
      <c r="O9" s="115">
        <v>683838289</v>
      </c>
      <c r="P9" s="47">
        <v>690052990</v>
      </c>
      <c r="Q9" s="312">
        <v>355864</v>
      </c>
      <c r="R9" s="47">
        <v>3037600935</v>
      </c>
      <c r="S9" s="47">
        <v>526034161</v>
      </c>
      <c r="T9" s="47">
        <v>836823507</v>
      </c>
      <c r="U9" s="47">
        <v>454803768</v>
      </c>
      <c r="V9" s="47">
        <v>244218040</v>
      </c>
      <c r="W9" s="47">
        <v>15153684</v>
      </c>
      <c r="X9" s="47">
        <v>14263932</v>
      </c>
      <c r="Y9" s="47">
        <v>96563774</v>
      </c>
      <c r="Z9" s="47">
        <v>764129598</v>
      </c>
      <c r="AA9" s="47">
        <v>66423037</v>
      </c>
      <c r="AB9" s="47">
        <v>0</v>
      </c>
      <c r="AC9" s="47">
        <v>7664631</v>
      </c>
      <c r="AD9" s="47">
        <v>11522803</v>
      </c>
      <c r="AE9" s="47">
        <v>1373891279</v>
      </c>
      <c r="AF9" s="127"/>
      <c r="AG9" s="127"/>
      <c r="AH9" s="127"/>
      <c r="AI9" s="127"/>
    </row>
    <row r="10" spans="1:35" x14ac:dyDescent="0.3">
      <c r="A10" s="111" t="s">
        <v>717</v>
      </c>
      <c r="B10" s="113">
        <v>106</v>
      </c>
      <c r="C10" s="114">
        <v>85</v>
      </c>
      <c r="D10" s="114">
        <v>85</v>
      </c>
      <c r="E10" s="114">
        <v>85</v>
      </c>
      <c r="F10" s="115">
        <v>16639</v>
      </c>
      <c r="G10" s="115">
        <v>3056</v>
      </c>
      <c r="H10" s="114">
        <v>53.63</v>
      </c>
      <c r="I10" s="114">
        <v>5.44</v>
      </c>
      <c r="J10" s="114">
        <v>0</v>
      </c>
      <c r="K10" s="114">
        <v>369.29</v>
      </c>
      <c r="L10" s="115">
        <v>24722</v>
      </c>
      <c r="M10" s="47">
        <v>53147051</v>
      </c>
      <c r="N10" s="47">
        <v>122000287</v>
      </c>
      <c r="O10" s="115">
        <v>30813579</v>
      </c>
      <c r="P10" s="47">
        <v>31758221</v>
      </c>
      <c r="Q10" s="312">
        <v>32918</v>
      </c>
      <c r="R10" s="47">
        <v>175147338</v>
      </c>
      <c r="S10" s="47">
        <v>30316985</v>
      </c>
      <c r="T10" s="47">
        <v>51402972</v>
      </c>
      <c r="U10" s="47">
        <v>22997066</v>
      </c>
      <c r="V10" s="47">
        <v>10206228</v>
      </c>
      <c r="W10" s="47">
        <v>845181</v>
      </c>
      <c r="X10" s="47">
        <v>1141705</v>
      </c>
      <c r="Y10" s="47">
        <v>5165657</v>
      </c>
      <c r="Z10" s="47">
        <v>48914429</v>
      </c>
      <c r="AA10" s="47">
        <v>2426039</v>
      </c>
      <c r="AB10" s="47">
        <v>0</v>
      </c>
      <c r="AC10" s="47">
        <v>853024</v>
      </c>
      <c r="AD10" s="47">
        <v>878052</v>
      </c>
      <c r="AE10" s="47">
        <v>62571800</v>
      </c>
      <c r="AF10" s="127"/>
      <c r="AG10" s="127"/>
      <c r="AH10" s="127"/>
      <c r="AI10" s="127"/>
    </row>
    <row r="11" spans="1:35" x14ac:dyDescent="0.3">
      <c r="A11" s="111" t="s">
        <v>718</v>
      </c>
      <c r="B11" s="113">
        <v>14495</v>
      </c>
      <c r="C11" s="114">
        <v>68</v>
      </c>
      <c r="D11" s="114">
        <v>68</v>
      </c>
      <c r="E11" s="114">
        <v>68</v>
      </c>
      <c r="F11" s="115">
        <v>20027</v>
      </c>
      <c r="G11" s="115">
        <v>3620</v>
      </c>
      <c r="H11" s="114">
        <v>80.69</v>
      </c>
      <c r="I11" s="114">
        <v>5.53</v>
      </c>
      <c r="J11" s="114">
        <v>0</v>
      </c>
      <c r="K11" s="114">
        <v>498.35</v>
      </c>
      <c r="L11" s="115">
        <v>31543</v>
      </c>
      <c r="M11" s="47">
        <v>68989001</v>
      </c>
      <c r="N11" s="47">
        <v>154753161</v>
      </c>
      <c r="O11" s="115">
        <v>41140510</v>
      </c>
      <c r="P11" s="47">
        <v>46875278</v>
      </c>
      <c r="Q11" s="312">
        <v>131924</v>
      </c>
      <c r="R11" s="47">
        <v>223742162</v>
      </c>
      <c r="S11" s="47">
        <v>36064611</v>
      </c>
      <c r="T11" s="47">
        <v>74014506</v>
      </c>
      <c r="U11" s="47">
        <v>21291166</v>
      </c>
      <c r="V11" s="47">
        <v>19258769</v>
      </c>
      <c r="W11" s="47">
        <v>1385532</v>
      </c>
      <c r="X11" s="47">
        <v>1070694</v>
      </c>
      <c r="Y11" s="47">
        <v>5611278</v>
      </c>
      <c r="Z11" s="47">
        <v>60346175</v>
      </c>
      <c r="AA11" s="47">
        <v>2485082</v>
      </c>
      <c r="AB11" s="47">
        <v>0</v>
      </c>
      <c r="AC11" s="47">
        <v>627969</v>
      </c>
      <c r="AD11" s="47">
        <v>1586380</v>
      </c>
      <c r="AE11" s="47">
        <v>88015788</v>
      </c>
      <c r="AF11" s="127"/>
      <c r="AG11" s="127"/>
      <c r="AH11" s="127"/>
      <c r="AI11" s="127"/>
    </row>
    <row r="12" spans="1:35" ht="26.4" x14ac:dyDescent="0.3">
      <c r="A12" s="111" t="s">
        <v>719</v>
      </c>
      <c r="B12" s="113">
        <v>6309</v>
      </c>
      <c r="C12" s="114">
        <v>318</v>
      </c>
      <c r="D12" s="114">
        <v>287</v>
      </c>
      <c r="E12" s="114">
        <v>188</v>
      </c>
      <c r="F12" s="115">
        <v>60051</v>
      </c>
      <c r="G12" s="115">
        <v>12458</v>
      </c>
      <c r="H12" s="114">
        <v>87.51</v>
      </c>
      <c r="I12" s="114">
        <v>4.82</v>
      </c>
      <c r="J12" s="114">
        <v>69.239999999999995</v>
      </c>
      <c r="K12" s="116">
        <v>2470.58</v>
      </c>
      <c r="L12" s="115">
        <v>45137</v>
      </c>
      <c r="M12" s="47">
        <v>322699589</v>
      </c>
      <c r="N12" s="47">
        <v>810314399</v>
      </c>
      <c r="O12" s="115">
        <v>169771867</v>
      </c>
      <c r="P12" s="47">
        <v>315545726</v>
      </c>
      <c r="Q12" s="312">
        <v>315696</v>
      </c>
      <c r="R12" s="47">
        <v>1133013988</v>
      </c>
      <c r="S12" s="47">
        <v>68419647</v>
      </c>
      <c r="T12" s="47">
        <v>515261233</v>
      </c>
      <c r="U12" s="47">
        <v>181159905</v>
      </c>
      <c r="V12" s="47">
        <v>28918536</v>
      </c>
      <c r="W12" s="47">
        <v>6470564</v>
      </c>
      <c r="X12" s="47">
        <v>16702589</v>
      </c>
      <c r="Y12" s="47">
        <v>26724346</v>
      </c>
      <c r="Z12" s="47">
        <v>182512287</v>
      </c>
      <c r="AA12" s="47">
        <v>79123179</v>
      </c>
      <c r="AB12" s="47">
        <v>0</v>
      </c>
      <c r="AC12" s="47">
        <v>25618538</v>
      </c>
      <c r="AD12" s="47">
        <v>2103164</v>
      </c>
      <c r="AE12" s="47">
        <v>485317593</v>
      </c>
      <c r="AF12" s="127"/>
      <c r="AG12" s="127"/>
      <c r="AH12" s="127"/>
      <c r="AI12" s="127"/>
    </row>
    <row r="13" spans="1:35" ht="26.4" x14ac:dyDescent="0.3">
      <c r="A13" s="111" t="s">
        <v>720</v>
      </c>
      <c r="B13" s="113">
        <v>98</v>
      </c>
      <c r="C13" s="114">
        <v>102</v>
      </c>
      <c r="D13" s="114">
        <v>102</v>
      </c>
      <c r="E13" s="114">
        <v>102</v>
      </c>
      <c r="F13" s="115">
        <v>23959</v>
      </c>
      <c r="G13" s="115">
        <v>5836</v>
      </c>
      <c r="H13" s="114">
        <v>64.349999999999994</v>
      </c>
      <c r="I13" s="114">
        <v>4.1100000000000003</v>
      </c>
      <c r="J13" s="114">
        <v>0</v>
      </c>
      <c r="K13" s="114">
        <v>644.17999999999995</v>
      </c>
      <c r="L13" s="115">
        <v>29842</v>
      </c>
      <c r="M13" s="47">
        <v>113961711</v>
      </c>
      <c r="N13" s="47">
        <v>189253777</v>
      </c>
      <c r="O13" s="115">
        <v>71236020</v>
      </c>
      <c r="P13" s="47">
        <v>64003835</v>
      </c>
      <c r="Q13" s="312">
        <v>44574</v>
      </c>
      <c r="R13" s="47">
        <v>303215488</v>
      </c>
      <c r="S13" s="47">
        <v>49237892</v>
      </c>
      <c r="T13" s="47">
        <v>103828144</v>
      </c>
      <c r="U13" s="47">
        <v>22426011</v>
      </c>
      <c r="V13" s="47">
        <v>5451931</v>
      </c>
      <c r="W13" s="47">
        <v>2260887</v>
      </c>
      <c r="X13" s="47">
        <v>3306496</v>
      </c>
      <c r="Y13" s="47">
        <v>1103629</v>
      </c>
      <c r="Z13" s="47">
        <v>91814407</v>
      </c>
      <c r="AA13" s="47">
        <v>8565484</v>
      </c>
      <c r="AB13" s="47">
        <v>0</v>
      </c>
      <c r="AC13" s="47">
        <v>14631029</v>
      </c>
      <c r="AD13" s="47">
        <v>589578</v>
      </c>
      <c r="AE13" s="47">
        <v>135239855</v>
      </c>
      <c r="AF13" s="127"/>
      <c r="AG13" s="127"/>
      <c r="AH13" s="127"/>
      <c r="AI13" s="127"/>
    </row>
    <row r="14" spans="1:35" ht="26.4" x14ac:dyDescent="0.3">
      <c r="A14" s="111" t="s">
        <v>721</v>
      </c>
      <c r="B14" s="113">
        <v>53</v>
      </c>
      <c r="C14" s="114">
        <v>58</v>
      </c>
      <c r="D14" s="114">
        <v>58</v>
      </c>
      <c r="E14" s="114">
        <v>57</v>
      </c>
      <c r="F14" s="115">
        <v>14541</v>
      </c>
      <c r="G14" s="115">
        <v>3729</v>
      </c>
      <c r="H14" s="114">
        <v>69.89</v>
      </c>
      <c r="I14" s="114">
        <v>3.9</v>
      </c>
      <c r="J14" s="114">
        <v>0</v>
      </c>
      <c r="K14" s="114">
        <v>556.23</v>
      </c>
      <c r="L14" s="115">
        <v>20966</v>
      </c>
      <c r="M14" s="47">
        <v>62107383</v>
      </c>
      <c r="N14" s="47">
        <v>208379848</v>
      </c>
      <c r="O14" s="115">
        <v>37930267</v>
      </c>
      <c r="P14" s="47">
        <v>80260624</v>
      </c>
      <c r="Q14" s="312">
        <v>59369</v>
      </c>
      <c r="R14" s="47">
        <v>270487231</v>
      </c>
      <c r="S14" s="47">
        <v>34754948</v>
      </c>
      <c r="T14" s="47">
        <v>96134962</v>
      </c>
      <c r="U14" s="47">
        <v>14535248</v>
      </c>
      <c r="V14" s="47">
        <v>4676011</v>
      </c>
      <c r="W14" s="47">
        <v>1682276</v>
      </c>
      <c r="X14" s="47">
        <v>1863166</v>
      </c>
      <c r="Y14" s="47">
        <v>946813</v>
      </c>
      <c r="Z14" s="47">
        <v>94257009</v>
      </c>
      <c r="AA14" s="47">
        <v>5992380</v>
      </c>
      <c r="AB14" s="47">
        <v>0</v>
      </c>
      <c r="AC14" s="47">
        <v>15019946</v>
      </c>
      <c r="AD14" s="47">
        <v>624472</v>
      </c>
      <c r="AE14" s="47">
        <v>118190891</v>
      </c>
      <c r="AF14" s="127"/>
      <c r="AG14" s="127"/>
      <c r="AH14" s="127"/>
      <c r="AI14" s="127"/>
    </row>
    <row r="15" spans="1:35" ht="26.4" x14ac:dyDescent="0.3">
      <c r="A15" s="111" t="s">
        <v>722</v>
      </c>
      <c r="B15" s="113">
        <v>79</v>
      </c>
      <c r="C15" s="114">
        <v>187</v>
      </c>
      <c r="D15" s="114">
        <v>187</v>
      </c>
      <c r="E15" s="114">
        <v>187</v>
      </c>
      <c r="F15" s="115">
        <v>55877</v>
      </c>
      <c r="G15" s="115">
        <v>11724</v>
      </c>
      <c r="H15" s="114">
        <v>81.87</v>
      </c>
      <c r="I15" s="114">
        <v>4.7699999999999996</v>
      </c>
      <c r="J15" s="114">
        <v>0</v>
      </c>
      <c r="K15" s="116">
        <v>1383.77</v>
      </c>
      <c r="L15" s="115">
        <v>39380</v>
      </c>
      <c r="M15" s="47">
        <v>237747192</v>
      </c>
      <c r="N15" s="47">
        <v>510542032</v>
      </c>
      <c r="O15" s="115">
        <v>142132348</v>
      </c>
      <c r="P15" s="47">
        <v>168463977</v>
      </c>
      <c r="Q15" s="312">
        <v>137328</v>
      </c>
      <c r="R15" s="47">
        <v>748289224</v>
      </c>
      <c r="S15" s="47">
        <v>87067888</v>
      </c>
      <c r="T15" s="47">
        <v>337628834</v>
      </c>
      <c r="U15" s="47">
        <v>62462243</v>
      </c>
      <c r="V15" s="47">
        <v>13817726</v>
      </c>
      <c r="W15" s="47">
        <v>5250640</v>
      </c>
      <c r="X15" s="47">
        <v>6770525</v>
      </c>
      <c r="Y15" s="47">
        <v>11610141</v>
      </c>
      <c r="Z15" s="47">
        <v>216994585</v>
      </c>
      <c r="AA15" s="47">
        <v>5420643</v>
      </c>
      <c r="AB15" s="47">
        <v>0</v>
      </c>
      <c r="AC15" s="47">
        <v>0</v>
      </c>
      <c r="AD15" s="47">
        <v>1265999</v>
      </c>
      <c r="AE15" s="47">
        <v>310596325</v>
      </c>
      <c r="AF15" s="127"/>
      <c r="AG15" s="127"/>
      <c r="AH15" s="127"/>
      <c r="AI15" s="127"/>
    </row>
    <row r="16" spans="1:35" ht="26.4" x14ac:dyDescent="0.3">
      <c r="A16" s="111" t="s">
        <v>723</v>
      </c>
      <c r="B16" s="113">
        <v>8702</v>
      </c>
      <c r="C16" s="114">
        <v>807</v>
      </c>
      <c r="D16" s="114">
        <v>807</v>
      </c>
      <c r="E16" s="114">
        <v>799</v>
      </c>
      <c r="F16" s="115">
        <v>241412</v>
      </c>
      <c r="G16" s="115">
        <v>37313</v>
      </c>
      <c r="H16" s="114">
        <v>82.78</v>
      </c>
      <c r="I16" s="114">
        <v>6.47</v>
      </c>
      <c r="J16" s="114">
        <v>724.73</v>
      </c>
      <c r="K16" s="116">
        <v>7945.29</v>
      </c>
      <c r="L16" s="115">
        <v>47780</v>
      </c>
      <c r="M16" s="47">
        <v>1371689869</v>
      </c>
      <c r="N16" s="47">
        <v>2073541407</v>
      </c>
      <c r="O16" s="115">
        <v>853429631</v>
      </c>
      <c r="P16" s="47">
        <v>692261690</v>
      </c>
      <c r="Q16" s="312">
        <v>876757</v>
      </c>
      <c r="R16" s="47">
        <v>3445231276</v>
      </c>
      <c r="S16" s="47">
        <v>441127257</v>
      </c>
      <c r="T16" s="47">
        <v>1054765029</v>
      </c>
      <c r="U16" s="47">
        <v>276381757</v>
      </c>
      <c r="V16" s="47">
        <v>193524047</v>
      </c>
      <c r="W16" s="47">
        <v>10286934</v>
      </c>
      <c r="X16" s="47">
        <v>37410403</v>
      </c>
      <c r="Y16" s="47">
        <v>16547402</v>
      </c>
      <c r="Z16" s="47">
        <v>1214756864</v>
      </c>
      <c r="AA16" s="47">
        <v>32655299</v>
      </c>
      <c r="AB16" s="47">
        <v>5522165</v>
      </c>
      <c r="AC16" s="47">
        <v>155449759</v>
      </c>
      <c r="AD16" s="47">
        <v>6804360</v>
      </c>
      <c r="AE16" s="47">
        <v>1545691321</v>
      </c>
      <c r="AF16" s="127"/>
      <c r="AG16" s="127"/>
      <c r="AH16" s="127"/>
      <c r="AI16" s="127"/>
    </row>
    <row r="17" spans="1:35" ht="26.4" x14ac:dyDescent="0.3">
      <c r="A17" s="111" t="s">
        <v>724</v>
      </c>
      <c r="B17" s="113">
        <v>46</v>
      </c>
      <c r="C17" s="114">
        <v>415</v>
      </c>
      <c r="D17" s="114">
        <v>415</v>
      </c>
      <c r="E17" s="114">
        <v>415</v>
      </c>
      <c r="F17" s="115">
        <v>116322</v>
      </c>
      <c r="G17" s="115">
        <v>12798</v>
      </c>
      <c r="H17" s="114">
        <v>76.790000000000006</v>
      </c>
      <c r="I17" s="114">
        <v>9.09</v>
      </c>
      <c r="J17" s="114">
        <v>813.41</v>
      </c>
      <c r="K17" s="116">
        <v>8668.5</v>
      </c>
      <c r="L17" s="115">
        <v>47621</v>
      </c>
      <c r="M17" s="47">
        <v>1426186860</v>
      </c>
      <c r="N17" s="47">
        <v>1415759636</v>
      </c>
      <c r="O17" s="115">
        <v>792410300</v>
      </c>
      <c r="P17" s="47">
        <v>674169187</v>
      </c>
      <c r="Q17" s="312">
        <v>261002</v>
      </c>
      <c r="R17" s="47">
        <v>2841946496</v>
      </c>
      <c r="S17" s="47">
        <v>0</v>
      </c>
      <c r="T17" s="47">
        <v>35746580</v>
      </c>
      <c r="U17" s="47">
        <v>455413867</v>
      </c>
      <c r="V17" s="47">
        <v>311966280</v>
      </c>
      <c r="W17" s="47">
        <v>0</v>
      </c>
      <c r="X17" s="47">
        <v>3960930</v>
      </c>
      <c r="Y17" s="47">
        <v>307425208</v>
      </c>
      <c r="Z17" s="47">
        <v>854488257</v>
      </c>
      <c r="AA17" s="47">
        <v>861083776</v>
      </c>
      <c r="AB17" s="47">
        <v>0</v>
      </c>
      <c r="AC17" s="47">
        <v>394983</v>
      </c>
      <c r="AD17" s="47">
        <v>11466615</v>
      </c>
      <c r="AE17" s="47">
        <v>1466579487</v>
      </c>
      <c r="AF17" s="127"/>
      <c r="AG17" s="127"/>
      <c r="AH17" s="127"/>
      <c r="AI17" s="127"/>
    </row>
    <row r="18" spans="1:35" x14ac:dyDescent="0.3">
      <c r="A18" s="111" t="s">
        <v>725</v>
      </c>
      <c r="B18" s="113">
        <v>3107</v>
      </c>
      <c r="C18" s="114">
        <v>449</v>
      </c>
      <c r="D18" s="114">
        <v>449</v>
      </c>
      <c r="E18" s="114">
        <v>449</v>
      </c>
      <c r="F18" s="115">
        <v>144493</v>
      </c>
      <c r="G18" s="115">
        <v>22667</v>
      </c>
      <c r="H18" s="114">
        <v>88.17</v>
      </c>
      <c r="I18" s="114">
        <v>6.37</v>
      </c>
      <c r="J18" s="114">
        <v>772</v>
      </c>
      <c r="K18" s="116">
        <v>8986</v>
      </c>
      <c r="L18" s="115">
        <v>102300</v>
      </c>
      <c r="M18" s="47">
        <v>1036840024</v>
      </c>
      <c r="N18" s="47">
        <v>2642233514</v>
      </c>
      <c r="O18" s="115">
        <v>540059615</v>
      </c>
      <c r="P18" s="47">
        <v>775118664</v>
      </c>
      <c r="Q18" s="312">
        <v>2162580</v>
      </c>
      <c r="R18" s="47">
        <v>3679073538</v>
      </c>
      <c r="S18" s="47">
        <v>481051215</v>
      </c>
      <c r="T18" s="47">
        <v>581751372</v>
      </c>
      <c r="U18" s="47">
        <v>1011009818</v>
      </c>
      <c r="V18" s="47">
        <v>415956229</v>
      </c>
      <c r="W18" s="47">
        <v>19216178</v>
      </c>
      <c r="X18" s="47">
        <v>40203557</v>
      </c>
      <c r="Y18" s="47">
        <v>24024566</v>
      </c>
      <c r="Z18" s="47">
        <v>421932682</v>
      </c>
      <c r="AA18" s="47">
        <v>274065954</v>
      </c>
      <c r="AB18" s="47">
        <v>0</v>
      </c>
      <c r="AC18" s="47">
        <v>187718047</v>
      </c>
      <c r="AD18" s="47">
        <v>222143920</v>
      </c>
      <c r="AE18" s="47">
        <v>1315178279</v>
      </c>
      <c r="AF18" s="127"/>
      <c r="AG18" s="127"/>
      <c r="AH18" s="127"/>
      <c r="AI18" s="127"/>
    </row>
    <row r="19" spans="1:35" ht="26.4" x14ac:dyDescent="0.3">
      <c r="A19" s="111" t="s">
        <v>726</v>
      </c>
      <c r="B19" s="113">
        <v>59</v>
      </c>
      <c r="C19" s="114">
        <v>171</v>
      </c>
      <c r="D19" s="114">
        <v>171</v>
      </c>
      <c r="E19" s="114">
        <v>171</v>
      </c>
      <c r="F19" s="115">
        <v>44292</v>
      </c>
      <c r="G19" s="115">
        <v>8495</v>
      </c>
      <c r="H19" s="114">
        <v>70.959999999999994</v>
      </c>
      <c r="I19" s="114">
        <v>5.21</v>
      </c>
      <c r="J19" s="114">
        <v>41.02</v>
      </c>
      <c r="K19" s="116">
        <v>1339.73</v>
      </c>
      <c r="L19" s="115">
        <v>25395</v>
      </c>
      <c r="M19" s="47">
        <v>295998139</v>
      </c>
      <c r="N19" s="47">
        <v>700072415</v>
      </c>
      <c r="O19" s="115">
        <v>124769436</v>
      </c>
      <c r="P19" s="47">
        <v>192499460</v>
      </c>
      <c r="Q19" s="312">
        <v>28631</v>
      </c>
      <c r="R19" s="47">
        <v>996070554</v>
      </c>
      <c r="S19" s="47">
        <v>101334435</v>
      </c>
      <c r="T19" s="47">
        <v>328408707</v>
      </c>
      <c r="U19" s="47">
        <v>39391767</v>
      </c>
      <c r="V19" s="47">
        <v>100596725</v>
      </c>
      <c r="W19" s="47">
        <v>5544508</v>
      </c>
      <c r="X19" s="47">
        <v>8506222</v>
      </c>
      <c r="Y19" s="47">
        <v>40161795</v>
      </c>
      <c r="Z19" s="47">
        <v>290069377</v>
      </c>
      <c r="AA19" s="47">
        <v>75077842</v>
      </c>
      <c r="AB19" s="47">
        <v>0</v>
      </c>
      <c r="AC19" s="47">
        <v>5027241</v>
      </c>
      <c r="AD19" s="47">
        <v>1951935</v>
      </c>
      <c r="AE19" s="47">
        <v>317268896</v>
      </c>
      <c r="AF19" s="127"/>
      <c r="AG19" s="127"/>
      <c r="AH19" s="127"/>
      <c r="AI19" s="127"/>
    </row>
    <row r="20" spans="1:35" ht="26.4" x14ac:dyDescent="0.3">
      <c r="A20" s="111" t="s">
        <v>727</v>
      </c>
      <c r="B20" s="113">
        <v>22</v>
      </c>
      <c r="C20" s="114">
        <v>901</v>
      </c>
      <c r="D20" s="114">
        <v>901</v>
      </c>
      <c r="E20" s="114">
        <v>901</v>
      </c>
      <c r="F20" s="115">
        <v>288018</v>
      </c>
      <c r="G20" s="115">
        <v>46597</v>
      </c>
      <c r="H20" s="114">
        <v>87.58</v>
      </c>
      <c r="I20" s="114">
        <v>6.18</v>
      </c>
      <c r="J20" s="114">
        <v>858.41</v>
      </c>
      <c r="K20" s="116">
        <v>9878.8700000000008</v>
      </c>
      <c r="L20" s="115">
        <v>54273</v>
      </c>
      <c r="M20" s="47">
        <v>4453812761</v>
      </c>
      <c r="N20" s="47">
        <v>3777021625</v>
      </c>
      <c r="O20" s="115">
        <v>1592224130</v>
      </c>
      <c r="P20" s="47">
        <v>1002997730</v>
      </c>
      <c r="Q20" s="312">
        <v>714990</v>
      </c>
      <c r="R20" s="47">
        <v>8230834386</v>
      </c>
      <c r="S20" s="47">
        <v>705838706</v>
      </c>
      <c r="T20" s="47">
        <v>2620467955</v>
      </c>
      <c r="U20" s="47">
        <v>222005061</v>
      </c>
      <c r="V20" s="47">
        <v>672932638</v>
      </c>
      <c r="W20" s="47">
        <v>28964034</v>
      </c>
      <c r="X20" s="47">
        <v>108037384</v>
      </c>
      <c r="Y20" s="47">
        <v>362803695</v>
      </c>
      <c r="Z20" s="47">
        <v>2608364187</v>
      </c>
      <c r="AA20" s="47">
        <v>868480284</v>
      </c>
      <c r="AB20" s="47">
        <v>0</v>
      </c>
      <c r="AC20" s="47">
        <v>24246654</v>
      </c>
      <c r="AD20" s="47">
        <v>8693788</v>
      </c>
      <c r="AE20" s="47">
        <v>2595221860</v>
      </c>
      <c r="AF20" s="127"/>
      <c r="AG20" s="127"/>
      <c r="AH20" s="127"/>
      <c r="AI20" s="127"/>
    </row>
    <row r="21" spans="1:35" ht="26.4" x14ac:dyDescent="0.3">
      <c r="A21" s="111" t="s">
        <v>728</v>
      </c>
      <c r="B21" s="113">
        <v>3108</v>
      </c>
      <c r="C21" s="114">
        <v>370</v>
      </c>
      <c r="D21" s="114">
        <v>370</v>
      </c>
      <c r="E21" s="114">
        <v>370</v>
      </c>
      <c r="F21" s="115">
        <v>57296</v>
      </c>
      <c r="G21" s="115">
        <v>9458</v>
      </c>
      <c r="H21" s="114">
        <v>42.43</v>
      </c>
      <c r="I21" s="114">
        <v>6.06</v>
      </c>
      <c r="J21" s="114">
        <v>142.93</v>
      </c>
      <c r="K21" s="116">
        <v>3727.17</v>
      </c>
      <c r="L21" s="115">
        <v>69274</v>
      </c>
      <c r="M21" s="47">
        <v>199623853</v>
      </c>
      <c r="N21" s="47">
        <v>666525794</v>
      </c>
      <c r="O21" s="115">
        <v>119593626</v>
      </c>
      <c r="P21" s="47">
        <v>239049461</v>
      </c>
      <c r="Q21" s="312">
        <v>755438</v>
      </c>
      <c r="R21" s="47">
        <v>866149647</v>
      </c>
      <c r="S21" s="47">
        <v>83953407</v>
      </c>
      <c r="T21" s="47">
        <v>115224758</v>
      </c>
      <c r="U21" s="47">
        <v>205726120</v>
      </c>
      <c r="V21" s="47">
        <v>151008208</v>
      </c>
      <c r="W21" s="47">
        <v>3896595</v>
      </c>
      <c r="X21" s="47">
        <v>10586216</v>
      </c>
      <c r="Y21" s="47">
        <v>9876112</v>
      </c>
      <c r="Z21" s="47">
        <v>170569641</v>
      </c>
      <c r="AA21" s="47">
        <v>29987660</v>
      </c>
      <c r="AB21" s="47">
        <v>0</v>
      </c>
      <c r="AC21" s="47">
        <v>54494964</v>
      </c>
      <c r="AD21" s="47">
        <v>30825966</v>
      </c>
      <c r="AE21" s="47">
        <v>358643087</v>
      </c>
      <c r="AF21" s="127"/>
      <c r="AG21" s="127"/>
      <c r="AH21" s="127"/>
      <c r="AI21" s="127"/>
    </row>
    <row r="22" spans="1:35" x14ac:dyDescent="0.3">
      <c r="A22" s="111" t="s">
        <v>729</v>
      </c>
      <c r="B22" s="113">
        <v>39</v>
      </c>
      <c r="C22" s="114">
        <v>269</v>
      </c>
      <c r="D22" s="114">
        <v>269</v>
      </c>
      <c r="E22" s="114">
        <v>269</v>
      </c>
      <c r="F22" s="115">
        <v>73533</v>
      </c>
      <c r="G22" s="115">
        <v>16983</v>
      </c>
      <c r="H22" s="114">
        <v>74.89</v>
      </c>
      <c r="I22" s="114">
        <v>4.33</v>
      </c>
      <c r="J22" s="114">
        <v>0</v>
      </c>
      <c r="K22" s="116">
        <v>2017.5</v>
      </c>
      <c r="L22" s="115">
        <v>69799</v>
      </c>
      <c r="M22" s="47">
        <v>566996568</v>
      </c>
      <c r="N22" s="47">
        <v>838107385</v>
      </c>
      <c r="O22" s="115">
        <v>319636033</v>
      </c>
      <c r="P22" s="47">
        <v>256502429</v>
      </c>
      <c r="Q22" s="312">
        <v>459904</v>
      </c>
      <c r="R22" s="47">
        <v>1405103953</v>
      </c>
      <c r="S22" s="47">
        <v>153916473</v>
      </c>
      <c r="T22" s="47">
        <v>682874418</v>
      </c>
      <c r="U22" s="47">
        <v>116843891</v>
      </c>
      <c r="V22" s="47">
        <v>54051049</v>
      </c>
      <c r="W22" s="47">
        <v>6387197</v>
      </c>
      <c r="X22" s="47">
        <v>16190663</v>
      </c>
      <c r="Y22" s="47">
        <v>35642697</v>
      </c>
      <c r="Z22" s="47">
        <v>252203079</v>
      </c>
      <c r="AA22" s="47">
        <v>25603402</v>
      </c>
      <c r="AB22" s="47">
        <v>1561840</v>
      </c>
      <c r="AC22" s="47">
        <v>53810325</v>
      </c>
      <c r="AD22" s="47">
        <v>6018919</v>
      </c>
      <c r="AE22" s="47">
        <v>576138462</v>
      </c>
      <c r="AF22" s="127"/>
      <c r="AG22" s="127"/>
      <c r="AH22" s="127"/>
      <c r="AI22" s="127"/>
    </row>
    <row r="23" spans="1:35" ht="26.4" x14ac:dyDescent="0.3">
      <c r="A23" s="111" t="s">
        <v>730</v>
      </c>
      <c r="B23" s="113">
        <v>50</v>
      </c>
      <c r="C23" s="114">
        <v>151</v>
      </c>
      <c r="D23" s="114">
        <v>151</v>
      </c>
      <c r="E23" s="114">
        <v>151</v>
      </c>
      <c r="F23" s="115">
        <v>30420</v>
      </c>
      <c r="G23" s="115">
        <v>6663</v>
      </c>
      <c r="H23" s="114">
        <v>55.19</v>
      </c>
      <c r="I23" s="114">
        <v>4.57</v>
      </c>
      <c r="J23" s="114">
        <v>0</v>
      </c>
      <c r="K23" s="114">
        <v>997.76</v>
      </c>
      <c r="L23" s="115">
        <v>31736</v>
      </c>
      <c r="M23" s="47">
        <v>157484873</v>
      </c>
      <c r="N23" s="47">
        <v>452525974</v>
      </c>
      <c r="O23" s="115">
        <v>58431346</v>
      </c>
      <c r="P23" s="47">
        <v>167899948</v>
      </c>
      <c r="Q23" s="312">
        <v>42042</v>
      </c>
      <c r="R23" s="47">
        <v>610010847</v>
      </c>
      <c r="S23" s="47">
        <v>74223679</v>
      </c>
      <c r="T23" s="47">
        <v>226220952</v>
      </c>
      <c r="U23" s="47">
        <v>15709876</v>
      </c>
      <c r="V23" s="47">
        <v>59538722</v>
      </c>
      <c r="W23" s="47">
        <v>2830333</v>
      </c>
      <c r="X23" s="47">
        <v>3035395</v>
      </c>
      <c r="Y23" s="47">
        <v>51401841</v>
      </c>
      <c r="Z23" s="47">
        <v>130754396</v>
      </c>
      <c r="AA23" s="47">
        <v>30778299</v>
      </c>
      <c r="AB23" s="47">
        <v>0</v>
      </c>
      <c r="AC23" s="47">
        <v>13327723</v>
      </c>
      <c r="AD23" s="47">
        <v>2189631</v>
      </c>
      <c r="AE23" s="47">
        <v>226331294</v>
      </c>
      <c r="AF23" s="127"/>
      <c r="AG23" s="127"/>
      <c r="AH23" s="127"/>
      <c r="AI23" s="127"/>
    </row>
    <row r="24" spans="1:35" ht="26.4" x14ac:dyDescent="0.3">
      <c r="A24" s="111" t="s">
        <v>731</v>
      </c>
      <c r="B24" s="113">
        <v>51</v>
      </c>
      <c r="C24" s="114">
        <v>30</v>
      </c>
      <c r="D24" s="114">
        <v>30</v>
      </c>
      <c r="E24" s="114">
        <v>30</v>
      </c>
      <c r="F24" s="115">
        <v>10059</v>
      </c>
      <c r="G24" s="115">
        <v>1436</v>
      </c>
      <c r="H24" s="114">
        <v>91.86</v>
      </c>
      <c r="I24" s="114">
        <v>7</v>
      </c>
      <c r="J24" s="114">
        <v>495.38</v>
      </c>
      <c r="K24" s="116">
        <v>5654.15</v>
      </c>
      <c r="L24" s="114">
        <v>0</v>
      </c>
      <c r="M24" s="47">
        <v>110109101</v>
      </c>
      <c r="N24" s="47">
        <v>4159365528</v>
      </c>
      <c r="O24" s="115">
        <v>39467550</v>
      </c>
      <c r="P24" s="47">
        <v>1346613003</v>
      </c>
      <c r="Q24" s="312">
        <v>355763</v>
      </c>
      <c r="R24" s="47">
        <v>4269474629</v>
      </c>
      <c r="S24" s="47">
        <v>426855129</v>
      </c>
      <c r="T24" s="47">
        <v>1565996983</v>
      </c>
      <c r="U24" s="47">
        <v>141770085</v>
      </c>
      <c r="V24" s="47">
        <v>135985487</v>
      </c>
      <c r="W24" s="47">
        <v>653473</v>
      </c>
      <c r="X24" s="47">
        <v>8849169</v>
      </c>
      <c r="Y24" s="47">
        <v>20909288</v>
      </c>
      <c r="Z24" s="47">
        <v>1762000811</v>
      </c>
      <c r="AA24" s="47">
        <v>164632757</v>
      </c>
      <c r="AB24" s="47">
        <v>0</v>
      </c>
      <c r="AC24" s="47">
        <v>21178461</v>
      </c>
      <c r="AD24" s="47">
        <v>20642986</v>
      </c>
      <c r="AE24" s="47">
        <v>1386080553</v>
      </c>
      <c r="AF24" s="127"/>
      <c r="AG24" s="127"/>
      <c r="AH24" s="127"/>
      <c r="AI24" s="127"/>
    </row>
    <row r="25" spans="1:35" x14ac:dyDescent="0.3">
      <c r="A25" s="111" t="s">
        <v>732</v>
      </c>
      <c r="B25" s="113">
        <v>57</v>
      </c>
      <c r="C25" s="114">
        <v>199</v>
      </c>
      <c r="D25" s="114">
        <v>199</v>
      </c>
      <c r="E25" s="114">
        <v>199</v>
      </c>
      <c r="F25" s="115">
        <v>35873</v>
      </c>
      <c r="G25" s="115">
        <v>8712</v>
      </c>
      <c r="H25" s="114">
        <v>49.39</v>
      </c>
      <c r="I25" s="114">
        <v>4.12</v>
      </c>
      <c r="J25" s="114">
        <v>0</v>
      </c>
      <c r="K25" s="116">
        <v>1456.58</v>
      </c>
      <c r="L25" s="115">
        <v>28583</v>
      </c>
      <c r="M25" s="47">
        <v>162232348</v>
      </c>
      <c r="N25" s="47">
        <v>611121121</v>
      </c>
      <c r="O25" s="115">
        <v>92906625</v>
      </c>
      <c r="P25" s="47">
        <v>208030317</v>
      </c>
      <c r="Q25" s="312">
        <v>63315</v>
      </c>
      <c r="R25" s="47">
        <v>773353469</v>
      </c>
      <c r="S25" s="47">
        <v>84313791</v>
      </c>
      <c r="T25" s="47">
        <v>235136008</v>
      </c>
      <c r="U25" s="47">
        <v>17693768</v>
      </c>
      <c r="V25" s="47">
        <v>33358603</v>
      </c>
      <c r="W25" s="47">
        <v>4007813</v>
      </c>
      <c r="X25" s="47">
        <v>9448855</v>
      </c>
      <c r="Y25" s="47">
        <v>13486365</v>
      </c>
      <c r="Z25" s="47">
        <v>277668322</v>
      </c>
      <c r="AA25" s="47">
        <v>75519326</v>
      </c>
      <c r="AB25" s="47">
        <v>0</v>
      </c>
      <c r="AC25" s="47">
        <v>21738439</v>
      </c>
      <c r="AD25" s="47">
        <v>982179</v>
      </c>
      <c r="AE25" s="47">
        <v>300936942</v>
      </c>
      <c r="AF25" s="127"/>
      <c r="AG25" s="127"/>
      <c r="AH25" s="127"/>
      <c r="AI25" s="127"/>
    </row>
    <row r="26" spans="1:35" x14ac:dyDescent="0.3">
      <c r="A26" s="111" t="s">
        <v>733</v>
      </c>
      <c r="B26" s="113">
        <v>8</v>
      </c>
      <c r="C26" s="114">
        <v>29</v>
      </c>
      <c r="D26" s="114">
        <v>28</v>
      </c>
      <c r="E26" s="114">
        <v>28</v>
      </c>
      <c r="F26" s="115">
        <v>3251</v>
      </c>
      <c r="G26" s="115">
        <v>1004</v>
      </c>
      <c r="H26" s="114">
        <v>31.81</v>
      </c>
      <c r="I26" s="114">
        <v>3.24</v>
      </c>
      <c r="J26" s="114">
        <v>0</v>
      </c>
      <c r="K26" s="114">
        <v>317.42</v>
      </c>
      <c r="L26" s="115">
        <v>10697</v>
      </c>
      <c r="M26" s="47">
        <v>16485835</v>
      </c>
      <c r="N26" s="47">
        <v>108605821</v>
      </c>
      <c r="O26" s="115">
        <v>13471134</v>
      </c>
      <c r="P26" s="47">
        <v>54650756</v>
      </c>
      <c r="Q26" s="312">
        <v>67262</v>
      </c>
      <c r="R26" s="47">
        <v>125091656</v>
      </c>
      <c r="S26" s="47">
        <v>8002268</v>
      </c>
      <c r="T26" s="47">
        <v>55913313</v>
      </c>
      <c r="U26" s="47">
        <v>13694994</v>
      </c>
      <c r="V26" s="47">
        <v>2535011</v>
      </c>
      <c r="W26" s="47">
        <v>870118</v>
      </c>
      <c r="X26" s="47">
        <v>2221160</v>
      </c>
      <c r="Y26" s="47">
        <v>3415728</v>
      </c>
      <c r="Z26" s="47">
        <v>22465874</v>
      </c>
      <c r="AA26" s="47">
        <v>11528169</v>
      </c>
      <c r="AB26" s="47">
        <v>0</v>
      </c>
      <c r="AC26" s="47">
        <v>4251533</v>
      </c>
      <c r="AD26" s="47">
        <v>193488</v>
      </c>
      <c r="AE26" s="47">
        <v>68121890</v>
      </c>
      <c r="AF26" s="127"/>
      <c r="AG26" s="127"/>
      <c r="AH26" s="127"/>
      <c r="AI26" s="127"/>
    </row>
    <row r="27" spans="1:35" x14ac:dyDescent="0.3">
      <c r="A27" s="111" t="s">
        <v>734</v>
      </c>
      <c r="B27" s="113">
        <v>40</v>
      </c>
      <c r="C27" s="114">
        <v>81</v>
      </c>
      <c r="D27" s="114">
        <v>81</v>
      </c>
      <c r="E27" s="114">
        <v>81</v>
      </c>
      <c r="F27" s="115">
        <v>20245</v>
      </c>
      <c r="G27" s="115">
        <v>5095</v>
      </c>
      <c r="H27" s="114">
        <v>68.48</v>
      </c>
      <c r="I27" s="114">
        <v>3.97</v>
      </c>
      <c r="J27" s="114">
        <v>0</v>
      </c>
      <c r="K27" s="114">
        <v>664.9</v>
      </c>
      <c r="L27" s="115">
        <v>28753</v>
      </c>
      <c r="M27" s="47">
        <v>147256581</v>
      </c>
      <c r="N27" s="47">
        <v>292371037</v>
      </c>
      <c r="O27" s="115">
        <v>70260303</v>
      </c>
      <c r="P27" s="47">
        <v>87786102</v>
      </c>
      <c r="Q27" s="312">
        <v>153219</v>
      </c>
      <c r="R27" s="47">
        <v>439627618</v>
      </c>
      <c r="S27" s="47">
        <v>39202341</v>
      </c>
      <c r="T27" s="47">
        <v>209561821</v>
      </c>
      <c r="U27" s="47">
        <v>23503471</v>
      </c>
      <c r="V27" s="47">
        <v>26086762</v>
      </c>
      <c r="W27" s="47">
        <v>2858008</v>
      </c>
      <c r="X27" s="47">
        <v>4388562</v>
      </c>
      <c r="Y27" s="47">
        <v>15485816</v>
      </c>
      <c r="Z27" s="47">
        <v>90880518</v>
      </c>
      <c r="AA27" s="47">
        <v>8075895</v>
      </c>
      <c r="AB27" s="47">
        <v>294584</v>
      </c>
      <c r="AC27" s="47">
        <v>17433017</v>
      </c>
      <c r="AD27" s="47">
        <v>1856823</v>
      </c>
      <c r="AE27" s="47">
        <v>158046405</v>
      </c>
      <c r="AF27" s="127"/>
      <c r="AG27" s="127"/>
      <c r="AH27" s="127"/>
      <c r="AI27" s="127"/>
    </row>
    <row r="28" spans="1:35" ht="26.4" x14ac:dyDescent="0.3">
      <c r="A28" s="111" t="s">
        <v>735</v>
      </c>
      <c r="B28" s="113">
        <v>68</v>
      </c>
      <c r="C28" s="114">
        <v>119</v>
      </c>
      <c r="D28" s="114">
        <v>119</v>
      </c>
      <c r="E28" s="114">
        <v>119</v>
      </c>
      <c r="F28" s="115">
        <v>22909</v>
      </c>
      <c r="G28" s="115">
        <v>4328</v>
      </c>
      <c r="H28" s="114">
        <v>52.74</v>
      </c>
      <c r="I28" s="114">
        <v>5.29</v>
      </c>
      <c r="J28" s="114">
        <v>0.62</v>
      </c>
      <c r="K28" s="114">
        <v>907.46</v>
      </c>
      <c r="L28" s="115">
        <v>35145</v>
      </c>
      <c r="M28" s="47">
        <v>78786093</v>
      </c>
      <c r="N28" s="47">
        <v>318876919</v>
      </c>
      <c r="O28" s="115">
        <v>36073149</v>
      </c>
      <c r="P28" s="47">
        <v>102570301</v>
      </c>
      <c r="Q28" s="312">
        <v>80037</v>
      </c>
      <c r="R28" s="47">
        <v>397663012</v>
      </c>
      <c r="S28" s="47">
        <v>80177170</v>
      </c>
      <c r="T28" s="47">
        <v>93504055</v>
      </c>
      <c r="U28" s="47">
        <v>62550977</v>
      </c>
      <c r="V28" s="47">
        <v>27539068</v>
      </c>
      <c r="W28" s="47">
        <v>3400759</v>
      </c>
      <c r="X28" s="47">
        <v>4453763</v>
      </c>
      <c r="Y28" s="47">
        <v>8122115</v>
      </c>
      <c r="Z28" s="47">
        <v>93899369</v>
      </c>
      <c r="AA28" s="47">
        <v>13763975</v>
      </c>
      <c r="AB28" s="47">
        <v>0</v>
      </c>
      <c r="AC28" s="47">
        <v>8651855</v>
      </c>
      <c r="AD28" s="47">
        <v>1599906</v>
      </c>
      <c r="AE28" s="47">
        <v>138643450</v>
      </c>
      <c r="AF28" s="127"/>
      <c r="AG28" s="127"/>
      <c r="AH28" s="127"/>
      <c r="AI28" s="127"/>
    </row>
    <row r="29" spans="1:35" x14ac:dyDescent="0.3">
      <c r="A29" s="111" t="s">
        <v>736</v>
      </c>
      <c r="B29" s="113">
        <v>14496</v>
      </c>
      <c r="C29" s="114">
        <v>173</v>
      </c>
      <c r="D29" s="114">
        <v>173</v>
      </c>
      <c r="E29" s="114">
        <v>116</v>
      </c>
      <c r="F29" s="115">
        <v>35907</v>
      </c>
      <c r="G29" s="115">
        <v>7866</v>
      </c>
      <c r="H29" s="114">
        <v>84.81</v>
      </c>
      <c r="I29" s="114">
        <v>4.5599999999999996</v>
      </c>
      <c r="J29" s="114">
        <v>9.5399999999999991</v>
      </c>
      <c r="K29" s="114">
        <v>910.13</v>
      </c>
      <c r="L29" s="115">
        <v>62646</v>
      </c>
      <c r="M29" s="47">
        <v>212255130</v>
      </c>
      <c r="N29" s="47">
        <v>473588534</v>
      </c>
      <c r="O29" s="115">
        <v>80191170</v>
      </c>
      <c r="P29" s="47">
        <v>109720211</v>
      </c>
      <c r="Q29" s="312">
        <v>89371</v>
      </c>
      <c r="R29" s="47">
        <v>685843664</v>
      </c>
      <c r="S29" s="47">
        <v>139584262</v>
      </c>
      <c r="T29" s="47">
        <v>202890930</v>
      </c>
      <c r="U29" s="47">
        <v>42803075</v>
      </c>
      <c r="V29" s="47">
        <v>94520010</v>
      </c>
      <c r="W29" s="47">
        <v>3784949</v>
      </c>
      <c r="X29" s="47">
        <v>1760187</v>
      </c>
      <c r="Y29" s="47">
        <v>15759746</v>
      </c>
      <c r="Z29" s="47">
        <v>155703757</v>
      </c>
      <c r="AA29" s="47">
        <v>9054048</v>
      </c>
      <c r="AB29" s="47">
        <v>0</v>
      </c>
      <c r="AC29" s="47">
        <v>15927266</v>
      </c>
      <c r="AD29" s="47">
        <v>4055434</v>
      </c>
      <c r="AE29" s="47">
        <v>189911381</v>
      </c>
      <c r="AF29" s="127"/>
      <c r="AG29" s="127"/>
      <c r="AH29" s="127"/>
      <c r="AI29" s="127"/>
    </row>
    <row r="30" spans="1:35" x14ac:dyDescent="0.3">
      <c r="A30" s="111" t="s">
        <v>737</v>
      </c>
      <c r="B30" s="113">
        <v>73</v>
      </c>
      <c r="C30" s="114">
        <v>147</v>
      </c>
      <c r="D30" s="114">
        <v>106</v>
      </c>
      <c r="E30" s="114">
        <v>106</v>
      </c>
      <c r="F30" s="115">
        <v>22314</v>
      </c>
      <c r="G30" s="115">
        <v>4121</v>
      </c>
      <c r="H30" s="114">
        <v>57.67</v>
      </c>
      <c r="I30" s="114">
        <v>5.41</v>
      </c>
      <c r="J30" s="114">
        <v>0</v>
      </c>
      <c r="K30" s="114">
        <v>762.36</v>
      </c>
      <c r="L30" s="115">
        <v>22404</v>
      </c>
      <c r="M30" s="47">
        <v>49036735</v>
      </c>
      <c r="N30" s="47">
        <v>253867968</v>
      </c>
      <c r="O30" s="115">
        <v>24838461</v>
      </c>
      <c r="P30" s="47">
        <v>109898393</v>
      </c>
      <c r="Q30" s="312">
        <v>70138</v>
      </c>
      <c r="R30" s="47">
        <v>302904703</v>
      </c>
      <c r="S30" s="47">
        <v>56845434</v>
      </c>
      <c r="T30" s="47">
        <v>82374221</v>
      </c>
      <c r="U30" s="47">
        <v>25615980</v>
      </c>
      <c r="V30" s="47">
        <v>30947542</v>
      </c>
      <c r="W30" s="47">
        <v>1408076</v>
      </c>
      <c r="X30" s="47">
        <v>5244938</v>
      </c>
      <c r="Y30" s="47">
        <v>5939986</v>
      </c>
      <c r="Z30" s="47">
        <v>84430806</v>
      </c>
      <c r="AA30" s="47">
        <v>4996578</v>
      </c>
      <c r="AB30" s="47">
        <v>0</v>
      </c>
      <c r="AC30" s="47">
        <v>4470155</v>
      </c>
      <c r="AD30" s="47">
        <v>630987</v>
      </c>
      <c r="AE30" s="47">
        <v>134736854</v>
      </c>
      <c r="AF30" s="127"/>
      <c r="AG30" s="127"/>
      <c r="AH30" s="127"/>
      <c r="AI30" s="127"/>
    </row>
    <row r="31" spans="1:35" x14ac:dyDescent="0.3">
      <c r="A31" s="111" t="s">
        <v>738</v>
      </c>
      <c r="B31" s="113">
        <v>77</v>
      </c>
      <c r="C31" s="114">
        <v>205</v>
      </c>
      <c r="D31" s="114">
        <v>205</v>
      </c>
      <c r="E31" s="114">
        <v>199</v>
      </c>
      <c r="F31" s="115">
        <v>28802</v>
      </c>
      <c r="G31" s="115">
        <v>5442</v>
      </c>
      <c r="H31" s="114">
        <v>39.65</v>
      </c>
      <c r="I31" s="114">
        <v>5.29</v>
      </c>
      <c r="J31" s="114">
        <v>0</v>
      </c>
      <c r="K31" s="116">
        <v>1112</v>
      </c>
      <c r="L31" s="115">
        <v>39834</v>
      </c>
      <c r="M31" s="47">
        <v>101800743</v>
      </c>
      <c r="N31" s="47">
        <v>302432832</v>
      </c>
      <c r="O31" s="115">
        <v>72298838</v>
      </c>
      <c r="P31" s="47">
        <v>78958998</v>
      </c>
      <c r="Q31" s="312">
        <v>159543</v>
      </c>
      <c r="R31" s="47">
        <v>404233575</v>
      </c>
      <c r="S31" s="47">
        <v>80532718</v>
      </c>
      <c r="T31" s="47">
        <v>108074665</v>
      </c>
      <c r="U31" s="47">
        <v>71706615</v>
      </c>
      <c r="V31" s="47">
        <v>48020861</v>
      </c>
      <c r="W31" s="47">
        <v>5138034</v>
      </c>
      <c r="X31" s="47">
        <v>5244040</v>
      </c>
      <c r="Y31" s="47">
        <v>13269716</v>
      </c>
      <c r="Z31" s="47">
        <v>60515536</v>
      </c>
      <c r="AA31" s="47">
        <v>10139425</v>
      </c>
      <c r="AB31" s="47">
        <v>0</v>
      </c>
      <c r="AC31" s="47">
        <v>698872</v>
      </c>
      <c r="AD31" s="47">
        <v>893093</v>
      </c>
      <c r="AE31" s="47">
        <v>151257836</v>
      </c>
      <c r="AF31" s="127"/>
      <c r="AG31" s="127"/>
      <c r="AH31" s="127"/>
      <c r="AI31" s="127"/>
    </row>
    <row r="32" spans="1:35" ht="26.4" x14ac:dyDescent="0.3">
      <c r="A32" s="111" t="s">
        <v>773</v>
      </c>
      <c r="B32" s="113">
        <v>138</v>
      </c>
      <c r="C32" s="114">
        <v>218</v>
      </c>
      <c r="D32" s="114">
        <v>218</v>
      </c>
      <c r="E32" s="114">
        <v>218</v>
      </c>
      <c r="F32" s="115">
        <v>52869</v>
      </c>
      <c r="G32" s="115">
        <v>14815</v>
      </c>
      <c r="H32" s="114">
        <v>66.44</v>
      </c>
      <c r="I32" s="114">
        <v>3.57</v>
      </c>
      <c r="J32" s="114">
        <v>0</v>
      </c>
      <c r="K32" s="116">
        <v>1428.83</v>
      </c>
      <c r="L32" s="115">
        <v>39445</v>
      </c>
      <c r="M32" s="47">
        <v>216705545</v>
      </c>
      <c r="N32" s="47">
        <v>442042157</v>
      </c>
      <c r="O32" s="115">
        <v>142577815</v>
      </c>
      <c r="P32" s="47">
        <v>157511716</v>
      </c>
      <c r="Q32" s="312">
        <v>259021</v>
      </c>
      <c r="R32" s="47">
        <v>658747702</v>
      </c>
      <c r="S32" s="47">
        <v>76228415</v>
      </c>
      <c r="T32" s="47">
        <v>188167216</v>
      </c>
      <c r="U32" s="47">
        <v>25815085</v>
      </c>
      <c r="V32" s="47">
        <v>17504094</v>
      </c>
      <c r="W32" s="47">
        <v>4370405</v>
      </c>
      <c r="X32" s="47">
        <v>5016575</v>
      </c>
      <c r="Y32" s="47">
        <v>4181737</v>
      </c>
      <c r="Z32" s="47">
        <v>276557038</v>
      </c>
      <c r="AA32" s="47">
        <v>37905485</v>
      </c>
      <c r="AB32" s="47">
        <v>0</v>
      </c>
      <c r="AC32" s="47">
        <v>21656019</v>
      </c>
      <c r="AD32" s="47">
        <v>1345633</v>
      </c>
      <c r="AE32" s="47">
        <v>300089531</v>
      </c>
      <c r="AF32" s="127"/>
      <c r="AG32" s="127"/>
      <c r="AH32" s="127"/>
      <c r="AI32" s="127"/>
    </row>
    <row r="33" spans="1:35" ht="26.4" x14ac:dyDescent="0.3">
      <c r="A33" s="111" t="s">
        <v>739</v>
      </c>
      <c r="B33" s="113">
        <v>6546</v>
      </c>
      <c r="C33" s="114">
        <v>345</v>
      </c>
      <c r="D33" s="114">
        <v>345</v>
      </c>
      <c r="E33" s="114">
        <v>345</v>
      </c>
      <c r="F33" s="115">
        <v>119431</v>
      </c>
      <c r="G33" s="115">
        <v>21448</v>
      </c>
      <c r="H33" s="114">
        <v>94.84</v>
      </c>
      <c r="I33" s="114">
        <v>5.57</v>
      </c>
      <c r="J33" s="114">
        <v>179.85</v>
      </c>
      <c r="K33" s="116">
        <v>3858.29</v>
      </c>
      <c r="L33" s="115">
        <v>61991</v>
      </c>
      <c r="M33" s="47">
        <v>790174393</v>
      </c>
      <c r="N33" s="47">
        <v>1596377569</v>
      </c>
      <c r="O33" s="115">
        <v>485690892</v>
      </c>
      <c r="P33" s="47">
        <v>544743548</v>
      </c>
      <c r="Q33" s="312">
        <v>1280787</v>
      </c>
      <c r="R33" s="47">
        <v>2386551962</v>
      </c>
      <c r="S33" s="47">
        <v>384505145</v>
      </c>
      <c r="T33" s="47">
        <v>858311712</v>
      </c>
      <c r="U33" s="47">
        <v>121882349</v>
      </c>
      <c r="V33" s="47">
        <v>65544736</v>
      </c>
      <c r="W33" s="47">
        <v>12286496</v>
      </c>
      <c r="X33" s="47">
        <v>10852206</v>
      </c>
      <c r="Y33" s="47">
        <v>43790379</v>
      </c>
      <c r="Z33" s="47">
        <v>686494018</v>
      </c>
      <c r="AA33" s="47">
        <v>141162039</v>
      </c>
      <c r="AB33" s="47">
        <v>0</v>
      </c>
      <c r="AC33" s="47">
        <v>57340394</v>
      </c>
      <c r="AD33" s="47">
        <v>4382488</v>
      </c>
      <c r="AE33" s="47">
        <v>1030434440</v>
      </c>
      <c r="AF33" s="127"/>
      <c r="AG33" s="127"/>
      <c r="AH33" s="127"/>
      <c r="AI33" s="127"/>
    </row>
    <row r="34" spans="1:35" ht="26.4" x14ac:dyDescent="0.3">
      <c r="A34" s="111" t="s">
        <v>740</v>
      </c>
      <c r="B34" s="113">
        <v>83</v>
      </c>
      <c r="C34" s="114">
        <v>227</v>
      </c>
      <c r="D34" s="114">
        <v>227</v>
      </c>
      <c r="E34" s="114">
        <v>227</v>
      </c>
      <c r="F34" s="115">
        <v>42021</v>
      </c>
      <c r="G34" s="115">
        <v>10422</v>
      </c>
      <c r="H34" s="114">
        <v>50.72</v>
      </c>
      <c r="I34" s="114">
        <v>4.03</v>
      </c>
      <c r="J34" s="114">
        <v>27.83</v>
      </c>
      <c r="K34" s="116">
        <v>1552.96</v>
      </c>
      <c r="L34" s="115">
        <v>54534</v>
      </c>
      <c r="M34" s="47">
        <v>235403510</v>
      </c>
      <c r="N34" s="47">
        <v>432973649</v>
      </c>
      <c r="O34" s="115">
        <v>122533982</v>
      </c>
      <c r="P34" s="47">
        <v>126596034</v>
      </c>
      <c r="Q34" s="312">
        <v>521048</v>
      </c>
      <c r="R34" s="47">
        <v>668377159</v>
      </c>
      <c r="S34" s="47">
        <v>88821929</v>
      </c>
      <c r="T34" s="47">
        <v>154908753</v>
      </c>
      <c r="U34" s="47">
        <v>113590006</v>
      </c>
      <c r="V34" s="47">
        <v>72850259</v>
      </c>
      <c r="W34" s="47">
        <v>4326663</v>
      </c>
      <c r="X34" s="47">
        <v>2515275</v>
      </c>
      <c r="Y34" s="47">
        <v>64744964</v>
      </c>
      <c r="Z34" s="47">
        <v>114639752</v>
      </c>
      <c r="AA34" s="47">
        <v>14620491</v>
      </c>
      <c r="AB34" s="47">
        <v>0</v>
      </c>
      <c r="AC34" s="47">
        <v>25914168</v>
      </c>
      <c r="AD34" s="47">
        <v>11444899</v>
      </c>
      <c r="AE34" s="47">
        <v>249130016</v>
      </c>
      <c r="AF34" s="127"/>
      <c r="AG34" s="127"/>
      <c r="AH34" s="127"/>
      <c r="AI34" s="127"/>
    </row>
    <row r="35" spans="1:35" x14ac:dyDescent="0.3">
      <c r="A35" s="111" t="s">
        <v>741</v>
      </c>
      <c r="B35" s="113">
        <v>85</v>
      </c>
      <c r="C35" s="114">
        <v>428</v>
      </c>
      <c r="D35" s="114">
        <v>428</v>
      </c>
      <c r="E35" s="114">
        <v>353</v>
      </c>
      <c r="F35" s="115">
        <v>78693</v>
      </c>
      <c r="G35" s="115">
        <v>17777</v>
      </c>
      <c r="H35" s="114">
        <v>61.08</v>
      </c>
      <c r="I35" s="114">
        <v>4.43</v>
      </c>
      <c r="J35" s="114">
        <v>0</v>
      </c>
      <c r="K35" s="116">
        <v>2489.7600000000002</v>
      </c>
      <c r="L35" s="115">
        <v>83429</v>
      </c>
      <c r="M35" s="47">
        <v>466471964</v>
      </c>
      <c r="N35" s="47">
        <v>862570007</v>
      </c>
      <c r="O35" s="115">
        <v>202619468</v>
      </c>
      <c r="P35" s="47">
        <v>248091781</v>
      </c>
      <c r="Q35" s="312">
        <v>159360</v>
      </c>
      <c r="R35" s="47">
        <v>1329041971</v>
      </c>
      <c r="S35" s="47">
        <v>231922145</v>
      </c>
      <c r="T35" s="47">
        <v>368960156</v>
      </c>
      <c r="U35" s="47">
        <v>206049112</v>
      </c>
      <c r="V35" s="47">
        <v>55427308</v>
      </c>
      <c r="W35" s="47">
        <v>6964895</v>
      </c>
      <c r="X35" s="47">
        <v>9908826</v>
      </c>
      <c r="Y35" s="47">
        <v>11248103</v>
      </c>
      <c r="Z35" s="47">
        <v>345450973</v>
      </c>
      <c r="AA35" s="47">
        <v>44232632</v>
      </c>
      <c r="AB35" s="47">
        <v>0</v>
      </c>
      <c r="AC35" s="47">
        <v>38518816</v>
      </c>
      <c r="AD35" s="47">
        <v>10359005</v>
      </c>
      <c r="AE35" s="47">
        <v>450711249</v>
      </c>
      <c r="AF35" s="127"/>
      <c r="AG35" s="127"/>
      <c r="AH35" s="127"/>
      <c r="AI35" s="127"/>
    </row>
    <row r="36" spans="1:35" x14ac:dyDescent="0.3">
      <c r="A36" s="111" t="s">
        <v>742</v>
      </c>
      <c r="B36" s="113">
        <v>133</v>
      </c>
      <c r="C36" s="114">
        <v>79</v>
      </c>
      <c r="D36" s="114">
        <v>67</v>
      </c>
      <c r="E36" s="114">
        <v>67</v>
      </c>
      <c r="F36" s="115">
        <v>17683</v>
      </c>
      <c r="G36" s="115">
        <v>3077</v>
      </c>
      <c r="H36" s="114">
        <v>72.31</v>
      </c>
      <c r="I36" s="114">
        <v>5.75</v>
      </c>
      <c r="J36" s="114">
        <v>0.49</v>
      </c>
      <c r="K36" s="114">
        <v>414.4</v>
      </c>
      <c r="L36" s="115">
        <v>25009</v>
      </c>
      <c r="M36" s="47">
        <v>88080511</v>
      </c>
      <c r="N36" s="47">
        <v>228929040</v>
      </c>
      <c r="O36" s="115">
        <v>30488604</v>
      </c>
      <c r="P36" s="47">
        <v>52094797</v>
      </c>
      <c r="Q36" s="312">
        <v>37698</v>
      </c>
      <c r="R36" s="47">
        <v>317009551</v>
      </c>
      <c r="S36" s="47">
        <v>51137360</v>
      </c>
      <c r="T36" s="47">
        <v>90430242</v>
      </c>
      <c r="U36" s="47">
        <v>17504336</v>
      </c>
      <c r="V36" s="47">
        <v>42299604</v>
      </c>
      <c r="W36" s="47">
        <v>3103845</v>
      </c>
      <c r="X36" s="47">
        <v>4605540</v>
      </c>
      <c r="Y36" s="47">
        <v>5397329</v>
      </c>
      <c r="Z36" s="47">
        <v>88795362</v>
      </c>
      <c r="AA36" s="47">
        <v>2908708</v>
      </c>
      <c r="AB36" s="47">
        <v>0</v>
      </c>
      <c r="AC36" s="47">
        <v>7905110</v>
      </c>
      <c r="AD36" s="47">
        <v>2922115</v>
      </c>
      <c r="AE36" s="47">
        <v>82583401</v>
      </c>
      <c r="AF36" s="127"/>
      <c r="AG36" s="127"/>
      <c r="AH36" s="127"/>
      <c r="AI36" s="127"/>
    </row>
    <row r="37" spans="1:35" ht="26.4" x14ac:dyDescent="0.3">
      <c r="A37" s="111" t="s">
        <v>743</v>
      </c>
      <c r="B37" s="113">
        <v>88</v>
      </c>
      <c r="C37" s="114">
        <v>31</v>
      </c>
      <c r="D37" s="114">
        <v>31</v>
      </c>
      <c r="E37" s="114">
        <v>31</v>
      </c>
      <c r="F37" s="115">
        <v>4398</v>
      </c>
      <c r="G37" s="115">
        <v>1364</v>
      </c>
      <c r="H37" s="114">
        <v>38.869999999999997</v>
      </c>
      <c r="I37" s="114">
        <v>3.22</v>
      </c>
      <c r="J37" s="114">
        <v>0</v>
      </c>
      <c r="K37" s="114">
        <v>420.04</v>
      </c>
      <c r="L37" s="115">
        <v>14068</v>
      </c>
      <c r="M37" s="47">
        <v>19803664</v>
      </c>
      <c r="N37" s="47">
        <v>194915974</v>
      </c>
      <c r="O37" s="115">
        <v>18476036</v>
      </c>
      <c r="P37" s="47">
        <v>89324706</v>
      </c>
      <c r="Q37" s="312">
        <v>60466</v>
      </c>
      <c r="R37" s="47">
        <v>214719638</v>
      </c>
      <c r="S37" s="47">
        <v>633280</v>
      </c>
      <c r="T37" s="47">
        <v>90581604</v>
      </c>
      <c r="U37" s="47">
        <v>589056</v>
      </c>
      <c r="V37" s="47">
        <v>33915133</v>
      </c>
      <c r="W37" s="47">
        <v>724426</v>
      </c>
      <c r="X37" s="47">
        <v>5101514</v>
      </c>
      <c r="Y37" s="47">
        <v>1619991</v>
      </c>
      <c r="Z37" s="47">
        <v>28808221</v>
      </c>
      <c r="AA37" s="47">
        <v>51579881</v>
      </c>
      <c r="AB37" s="47">
        <v>0</v>
      </c>
      <c r="AC37" s="47">
        <v>0</v>
      </c>
      <c r="AD37" s="47">
        <v>1166532</v>
      </c>
      <c r="AE37" s="47">
        <v>107800742</v>
      </c>
      <c r="AF37" s="127"/>
      <c r="AG37" s="127"/>
      <c r="AH37" s="127"/>
      <c r="AI37" s="127"/>
    </row>
    <row r="38" spans="1:35" ht="26.4" x14ac:dyDescent="0.3">
      <c r="A38" s="111" t="s">
        <v>744</v>
      </c>
      <c r="B38" s="113">
        <v>89</v>
      </c>
      <c r="C38" s="114">
        <v>41</v>
      </c>
      <c r="D38" s="114">
        <v>41</v>
      </c>
      <c r="E38" s="114">
        <v>41</v>
      </c>
      <c r="F38" s="115">
        <v>4234</v>
      </c>
      <c r="G38" s="115">
        <v>1033</v>
      </c>
      <c r="H38" s="114">
        <v>28.29</v>
      </c>
      <c r="I38" s="114">
        <v>4.0999999999999996</v>
      </c>
      <c r="J38" s="114">
        <v>56.79</v>
      </c>
      <c r="K38" s="114">
        <v>879.62</v>
      </c>
      <c r="L38" s="115">
        <v>19915</v>
      </c>
      <c r="M38" s="47">
        <v>44743253</v>
      </c>
      <c r="N38" s="47">
        <v>507874634</v>
      </c>
      <c r="O38" s="115">
        <v>19650937</v>
      </c>
      <c r="P38" s="47">
        <v>223055136</v>
      </c>
      <c r="Q38" s="312">
        <v>337618</v>
      </c>
      <c r="R38" s="47">
        <v>552617887</v>
      </c>
      <c r="S38" s="47">
        <v>54090578</v>
      </c>
      <c r="T38" s="47">
        <v>155603261</v>
      </c>
      <c r="U38" s="47">
        <v>22278733</v>
      </c>
      <c r="V38" s="47">
        <v>35609185</v>
      </c>
      <c r="W38" s="47">
        <v>2033780</v>
      </c>
      <c r="X38" s="47">
        <v>14151370</v>
      </c>
      <c r="Y38" s="47">
        <v>7669886</v>
      </c>
      <c r="Z38" s="47">
        <v>178251360</v>
      </c>
      <c r="AA38" s="47">
        <v>74990683</v>
      </c>
      <c r="AB38" s="47">
        <v>0</v>
      </c>
      <c r="AC38" s="47">
        <v>6826366</v>
      </c>
      <c r="AD38" s="47">
        <v>1112685</v>
      </c>
      <c r="AE38" s="47">
        <v>242706073</v>
      </c>
      <c r="AF38" s="127"/>
      <c r="AG38" s="127"/>
      <c r="AH38" s="127"/>
      <c r="AI38" s="127"/>
    </row>
    <row r="39" spans="1:35" ht="26.4" x14ac:dyDescent="0.3">
      <c r="A39" s="111" t="s">
        <v>745</v>
      </c>
      <c r="B39" s="113">
        <v>91</v>
      </c>
      <c r="C39" s="115">
        <v>1063</v>
      </c>
      <c r="D39" s="115">
        <v>1063</v>
      </c>
      <c r="E39" s="115">
        <v>1063</v>
      </c>
      <c r="F39" s="115">
        <v>339944</v>
      </c>
      <c r="G39" s="115">
        <v>50632</v>
      </c>
      <c r="H39" s="114">
        <v>87.62</v>
      </c>
      <c r="I39" s="114">
        <v>6.71</v>
      </c>
      <c r="J39" s="114">
        <v>930</v>
      </c>
      <c r="K39" s="116">
        <v>13135</v>
      </c>
      <c r="L39" s="115">
        <v>101640</v>
      </c>
      <c r="M39" s="47">
        <v>4926261203</v>
      </c>
      <c r="N39" s="47">
        <v>6197996807</v>
      </c>
      <c r="O39" s="115">
        <v>1579685495</v>
      </c>
      <c r="P39" s="47">
        <v>1785361357</v>
      </c>
      <c r="Q39" s="312">
        <v>833451</v>
      </c>
      <c r="R39" s="47">
        <v>11124258010</v>
      </c>
      <c r="S39" s="47">
        <v>976408393</v>
      </c>
      <c r="T39" s="47">
        <v>3635380703</v>
      </c>
      <c r="U39" s="47">
        <v>323241026</v>
      </c>
      <c r="V39" s="47">
        <v>1193059083</v>
      </c>
      <c r="W39" s="47">
        <v>60388972</v>
      </c>
      <c r="X39" s="47">
        <v>120172950</v>
      </c>
      <c r="Y39" s="47">
        <v>561261486</v>
      </c>
      <c r="Z39" s="47">
        <v>3076347104</v>
      </c>
      <c r="AA39" s="47">
        <v>1100424302</v>
      </c>
      <c r="AB39" s="47">
        <v>0</v>
      </c>
      <c r="AC39" s="47">
        <v>58327976</v>
      </c>
      <c r="AD39" s="47">
        <v>19246015</v>
      </c>
      <c r="AE39" s="47">
        <v>3365046852</v>
      </c>
      <c r="AF39" s="127"/>
      <c r="AG39" s="127"/>
      <c r="AH39" s="127"/>
      <c r="AI39" s="127"/>
    </row>
    <row r="40" spans="1:35" ht="26.4" x14ac:dyDescent="0.3">
      <c r="A40" s="111" t="s">
        <v>746</v>
      </c>
      <c r="B40" s="113">
        <v>3111</v>
      </c>
      <c r="C40" s="114">
        <v>232</v>
      </c>
      <c r="D40" s="114">
        <v>230</v>
      </c>
      <c r="E40" s="114">
        <v>172</v>
      </c>
      <c r="F40" s="115">
        <v>49712</v>
      </c>
      <c r="G40" s="115">
        <v>9166</v>
      </c>
      <c r="H40" s="114">
        <v>79.180000000000007</v>
      </c>
      <c r="I40" s="114">
        <v>5.42</v>
      </c>
      <c r="J40" s="114">
        <v>0</v>
      </c>
      <c r="K40" s="116">
        <v>1169.19</v>
      </c>
      <c r="L40" s="115">
        <v>31357</v>
      </c>
      <c r="M40" s="47">
        <v>166499575</v>
      </c>
      <c r="N40" s="47">
        <v>340375706</v>
      </c>
      <c r="O40" s="115">
        <v>99953661</v>
      </c>
      <c r="P40" s="47">
        <v>115121508</v>
      </c>
      <c r="Q40" s="312">
        <v>394267</v>
      </c>
      <c r="R40" s="47">
        <v>506875281</v>
      </c>
      <c r="S40" s="47">
        <v>77523992</v>
      </c>
      <c r="T40" s="47">
        <v>167429352</v>
      </c>
      <c r="U40" s="47">
        <v>73726557</v>
      </c>
      <c r="V40" s="47">
        <v>8635956</v>
      </c>
      <c r="W40" s="47">
        <v>3062701</v>
      </c>
      <c r="X40" s="47">
        <v>3697529</v>
      </c>
      <c r="Y40" s="47">
        <v>1483540</v>
      </c>
      <c r="Z40" s="47">
        <v>157328013</v>
      </c>
      <c r="AA40" s="47">
        <v>13093125</v>
      </c>
      <c r="AB40" s="47">
        <v>0</v>
      </c>
      <c r="AC40" s="47">
        <v>0</v>
      </c>
      <c r="AD40" s="47">
        <v>894516</v>
      </c>
      <c r="AE40" s="47">
        <v>215075169</v>
      </c>
      <c r="AF40" s="127"/>
      <c r="AG40" s="127"/>
      <c r="AH40" s="127"/>
      <c r="AI40" s="127"/>
    </row>
    <row r="41" spans="1:35" x14ac:dyDescent="0.3">
      <c r="A41" s="111" t="s">
        <v>747</v>
      </c>
      <c r="B41" s="113">
        <v>6547</v>
      </c>
      <c r="C41" s="114">
        <v>321</v>
      </c>
      <c r="D41" s="114">
        <v>291</v>
      </c>
      <c r="E41" s="114">
        <v>291</v>
      </c>
      <c r="F41" s="115">
        <v>47385</v>
      </c>
      <c r="G41" s="115">
        <v>12168</v>
      </c>
      <c r="H41" s="114">
        <v>44.61</v>
      </c>
      <c r="I41" s="114">
        <v>3.89</v>
      </c>
      <c r="J41" s="114">
        <v>0</v>
      </c>
      <c r="K41" s="116">
        <v>1185</v>
      </c>
      <c r="L41" s="115">
        <v>54670</v>
      </c>
      <c r="M41" s="47">
        <v>249229638</v>
      </c>
      <c r="N41" s="47">
        <v>421738520</v>
      </c>
      <c r="O41" s="115">
        <v>120179751</v>
      </c>
      <c r="P41" s="47">
        <v>165481319</v>
      </c>
      <c r="Q41" s="312">
        <v>217970</v>
      </c>
      <c r="R41" s="47">
        <v>670968158</v>
      </c>
      <c r="S41" s="47">
        <v>162097163</v>
      </c>
      <c r="T41" s="47">
        <v>173359663</v>
      </c>
      <c r="U41" s="47">
        <v>136365333</v>
      </c>
      <c r="V41" s="47">
        <v>30379241</v>
      </c>
      <c r="W41" s="47">
        <v>3553143</v>
      </c>
      <c r="X41" s="47">
        <v>6836590</v>
      </c>
      <c r="Y41" s="47">
        <v>12715361</v>
      </c>
      <c r="Z41" s="47">
        <v>116352960</v>
      </c>
      <c r="AA41" s="47">
        <v>26545091</v>
      </c>
      <c r="AB41" s="47">
        <v>92382</v>
      </c>
      <c r="AC41" s="47">
        <v>299694</v>
      </c>
      <c r="AD41" s="47">
        <v>2371537</v>
      </c>
      <c r="AE41" s="47">
        <v>285661070</v>
      </c>
      <c r="AF41" s="127"/>
      <c r="AG41" s="127"/>
      <c r="AH41" s="127"/>
      <c r="AI41" s="127"/>
    </row>
    <row r="42" spans="1:35" ht="26.4" x14ac:dyDescent="0.3">
      <c r="A42" s="111" t="s">
        <v>748</v>
      </c>
      <c r="B42" s="113">
        <v>3110</v>
      </c>
      <c r="C42" s="114">
        <v>333</v>
      </c>
      <c r="D42" s="114">
        <v>333</v>
      </c>
      <c r="E42" s="114">
        <v>333</v>
      </c>
      <c r="F42" s="115">
        <v>56416</v>
      </c>
      <c r="G42" s="115">
        <v>10494</v>
      </c>
      <c r="H42" s="114">
        <v>46.29</v>
      </c>
      <c r="I42" s="114">
        <v>5.38</v>
      </c>
      <c r="J42" s="114">
        <v>45.33</v>
      </c>
      <c r="K42" s="116">
        <v>1122.43</v>
      </c>
      <c r="L42" s="115">
        <v>31597</v>
      </c>
      <c r="M42" s="47">
        <v>440410797</v>
      </c>
      <c r="N42" s="47">
        <v>583957037</v>
      </c>
      <c r="O42" s="115">
        <v>119250992</v>
      </c>
      <c r="P42" s="47">
        <v>90277497</v>
      </c>
      <c r="Q42" s="312">
        <v>162042</v>
      </c>
      <c r="R42" s="47">
        <v>1024367834</v>
      </c>
      <c r="S42" s="47">
        <v>151754361</v>
      </c>
      <c r="T42" s="47">
        <v>307049078</v>
      </c>
      <c r="U42" s="47">
        <v>113462270</v>
      </c>
      <c r="V42" s="47">
        <v>101637926</v>
      </c>
      <c r="W42" s="47">
        <v>5364449</v>
      </c>
      <c r="X42" s="47">
        <v>10324396</v>
      </c>
      <c r="Y42" s="47">
        <v>2750993</v>
      </c>
      <c r="Z42" s="47">
        <v>254981732</v>
      </c>
      <c r="AA42" s="47">
        <v>43342233</v>
      </c>
      <c r="AB42" s="47">
        <v>0</v>
      </c>
      <c r="AC42" s="47">
        <v>28513123</v>
      </c>
      <c r="AD42" s="47">
        <v>5187273</v>
      </c>
      <c r="AE42" s="47">
        <v>209528489</v>
      </c>
      <c r="AF42" s="127"/>
      <c r="AG42" s="127"/>
      <c r="AH42" s="127"/>
      <c r="AI42" s="127"/>
    </row>
    <row r="43" spans="1:35" ht="26.4" x14ac:dyDescent="0.3">
      <c r="A43" s="111" t="s">
        <v>749</v>
      </c>
      <c r="B43" s="113">
        <v>97</v>
      </c>
      <c r="C43" s="114">
        <v>158</v>
      </c>
      <c r="D43" s="114">
        <v>158</v>
      </c>
      <c r="E43" s="114">
        <v>158</v>
      </c>
      <c r="F43" s="115">
        <v>35316</v>
      </c>
      <c r="G43" s="115">
        <v>9726</v>
      </c>
      <c r="H43" s="114">
        <v>61.24</v>
      </c>
      <c r="I43" s="114">
        <v>3.63</v>
      </c>
      <c r="J43" s="114">
        <v>12.8</v>
      </c>
      <c r="K43" s="116">
        <v>1300.7</v>
      </c>
      <c r="L43" s="115">
        <v>51502</v>
      </c>
      <c r="M43" s="47">
        <v>158726447</v>
      </c>
      <c r="N43" s="47">
        <v>434903841</v>
      </c>
      <c r="O43" s="115">
        <v>81421629</v>
      </c>
      <c r="P43" s="47">
        <v>149727803</v>
      </c>
      <c r="Q43" s="312">
        <v>93876</v>
      </c>
      <c r="R43" s="47">
        <v>593630288</v>
      </c>
      <c r="S43" s="47">
        <v>73202921</v>
      </c>
      <c r="T43" s="47">
        <v>182293419</v>
      </c>
      <c r="U43" s="47">
        <v>14705807</v>
      </c>
      <c r="V43" s="47">
        <v>52926268</v>
      </c>
      <c r="W43" s="47">
        <v>3744243</v>
      </c>
      <c r="X43" s="47">
        <v>6779680</v>
      </c>
      <c r="Y43" s="47">
        <v>3148669</v>
      </c>
      <c r="Z43" s="47">
        <v>140882444</v>
      </c>
      <c r="AA43" s="47">
        <v>95815267</v>
      </c>
      <c r="AB43" s="47">
        <v>0</v>
      </c>
      <c r="AC43" s="47">
        <v>14921815</v>
      </c>
      <c r="AD43" s="47">
        <v>5209755</v>
      </c>
      <c r="AE43" s="47">
        <v>231149432</v>
      </c>
      <c r="AF43" s="127"/>
      <c r="AG43" s="127"/>
      <c r="AH43" s="127"/>
      <c r="AI43" s="127"/>
    </row>
    <row r="44" spans="1:35" ht="39.6" x14ac:dyDescent="0.3">
      <c r="A44" s="111" t="s">
        <v>750</v>
      </c>
      <c r="B44" s="113">
        <v>99</v>
      </c>
      <c r="C44" s="114">
        <v>116</v>
      </c>
      <c r="D44" s="114">
        <v>121</v>
      </c>
      <c r="E44" s="114">
        <v>108</v>
      </c>
      <c r="F44" s="115">
        <v>32699</v>
      </c>
      <c r="G44" s="115">
        <v>6158</v>
      </c>
      <c r="H44" s="114">
        <v>82.95</v>
      </c>
      <c r="I44" s="114">
        <v>5.31</v>
      </c>
      <c r="J44" s="114">
        <v>0</v>
      </c>
      <c r="K44" s="114">
        <v>768.82</v>
      </c>
      <c r="L44" s="115">
        <v>42545</v>
      </c>
      <c r="M44" s="47">
        <v>104197870</v>
      </c>
      <c r="N44" s="47">
        <v>188360806</v>
      </c>
      <c r="O44" s="115">
        <v>67313517</v>
      </c>
      <c r="P44" s="47">
        <v>71743220</v>
      </c>
      <c r="Q44" s="312">
        <v>56334</v>
      </c>
      <c r="R44" s="47">
        <v>292558676</v>
      </c>
      <c r="S44" s="47">
        <v>30079429</v>
      </c>
      <c r="T44" s="47">
        <v>97146745</v>
      </c>
      <c r="U44" s="47">
        <v>24390547</v>
      </c>
      <c r="V44" s="47">
        <v>45112823</v>
      </c>
      <c r="W44" s="47">
        <v>4544518</v>
      </c>
      <c r="X44" s="47">
        <v>693538</v>
      </c>
      <c r="Y44" s="47">
        <v>3812531</v>
      </c>
      <c r="Z44" s="47">
        <v>71846632</v>
      </c>
      <c r="AA44" s="47">
        <v>4614644</v>
      </c>
      <c r="AB44" s="47">
        <v>0</v>
      </c>
      <c r="AC44" s="47">
        <v>9018464</v>
      </c>
      <c r="AD44" s="47">
        <v>1298805</v>
      </c>
      <c r="AE44" s="47">
        <v>139056737</v>
      </c>
      <c r="AF44" s="127"/>
      <c r="AG44" s="127"/>
      <c r="AH44" s="127"/>
      <c r="AI44" s="127"/>
    </row>
    <row r="45" spans="1:35" x14ac:dyDescent="0.3">
      <c r="A45" s="111" t="s">
        <v>751</v>
      </c>
      <c r="B45" s="113">
        <v>100</v>
      </c>
      <c r="C45" s="114">
        <v>252</v>
      </c>
      <c r="D45" s="114">
        <v>236</v>
      </c>
      <c r="E45" s="114">
        <v>236</v>
      </c>
      <c r="F45" s="115">
        <v>58899</v>
      </c>
      <c r="G45" s="115">
        <v>12741</v>
      </c>
      <c r="H45" s="114">
        <v>68.38</v>
      </c>
      <c r="I45" s="114">
        <v>4.62</v>
      </c>
      <c r="J45" s="114">
        <v>73.47</v>
      </c>
      <c r="K45" s="116">
        <v>1554.42</v>
      </c>
      <c r="L45" s="115">
        <v>29042</v>
      </c>
      <c r="M45" s="47">
        <v>203872380</v>
      </c>
      <c r="N45" s="47">
        <v>384691403</v>
      </c>
      <c r="O45" s="115">
        <v>154596553</v>
      </c>
      <c r="P45" s="47">
        <v>163121310</v>
      </c>
      <c r="Q45" s="312">
        <v>293526</v>
      </c>
      <c r="R45" s="47">
        <v>588563783</v>
      </c>
      <c r="S45" s="47">
        <v>79981695</v>
      </c>
      <c r="T45" s="47">
        <v>175616044</v>
      </c>
      <c r="U45" s="47">
        <v>27569975</v>
      </c>
      <c r="V45" s="47">
        <v>34698734</v>
      </c>
      <c r="W45" s="47">
        <v>2011453</v>
      </c>
      <c r="X45" s="47">
        <v>3710725</v>
      </c>
      <c r="Y45" s="47">
        <v>2129138</v>
      </c>
      <c r="Z45" s="47">
        <v>197391329</v>
      </c>
      <c r="AA45" s="47">
        <v>38206795</v>
      </c>
      <c r="AB45" s="47">
        <v>1190171</v>
      </c>
      <c r="AC45" s="47">
        <v>20863590</v>
      </c>
      <c r="AD45" s="47">
        <v>5194134</v>
      </c>
      <c r="AE45" s="47">
        <v>317717863</v>
      </c>
      <c r="AF45" s="127"/>
      <c r="AG45" s="127"/>
      <c r="AH45" s="127"/>
      <c r="AI45" s="127"/>
    </row>
    <row r="46" spans="1:35" ht="26.4" x14ac:dyDescent="0.3">
      <c r="A46" s="111" t="s">
        <v>752</v>
      </c>
      <c r="B46" s="113">
        <v>101</v>
      </c>
      <c r="C46" s="114">
        <v>18</v>
      </c>
      <c r="D46" s="114">
        <v>18</v>
      </c>
      <c r="E46" s="114">
        <v>18</v>
      </c>
      <c r="F46" s="115">
        <v>1839</v>
      </c>
      <c r="G46" s="114">
        <v>611</v>
      </c>
      <c r="H46" s="114">
        <v>27.99</v>
      </c>
      <c r="I46" s="114">
        <v>3.01</v>
      </c>
      <c r="J46" s="114">
        <v>0</v>
      </c>
      <c r="K46" s="114">
        <v>249.3</v>
      </c>
      <c r="L46" s="115">
        <v>10005</v>
      </c>
      <c r="M46" s="47">
        <v>11425881</v>
      </c>
      <c r="N46" s="47">
        <v>107539468</v>
      </c>
      <c r="O46" s="115">
        <v>6950791</v>
      </c>
      <c r="P46" s="47">
        <v>60545854</v>
      </c>
      <c r="Q46" s="312">
        <v>42022</v>
      </c>
      <c r="R46" s="47">
        <v>118965349</v>
      </c>
      <c r="S46" s="47">
        <v>1565427</v>
      </c>
      <c r="T46" s="47">
        <v>35868249</v>
      </c>
      <c r="U46" s="47">
        <v>647388</v>
      </c>
      <c r="V46" s="47">
        <v>19606508</v>
      </c>
      <c r="W46" s="47">
        <v>250213</v>
      </c>
      <c r="X46" s="47">
        <v>2517703</v>
      </c>
      <c r="Y46" s="47">
        <v>3552522</v>
      </c>
      <c r="Z46" s="47">
        <v>30593370</v>
      </c>
      <c r="AA46" s="47">
        <v>22175140</v>
      </c>
      <c r="AB46" s="47">
        <v>0</v>
      </c>
      <c r="AC46" s="47">
        <v>1150947</v>
      </c>
      <c r="AD46" s="47">
        <v>1037882</v>
      </c>
      <c r="AE46" s="47">
        <v>67496645</v>
      </c>
      <c r="AF46" s="127"/>
      <c r="AG46" s="127"/>
      <c r="AH46" s="127"/>
      <c r="AI46" s="127"/>
    </row>
    <row r="47" spans="1:35" ht="39.6" x14ac:dyDescent="0.3">
      <c r="A47" s="111" t="s">
        <v>753</v>
      </c>
      <c r="B47" s="113">
        <v>11467</v>
      </c>
      <c r="C47" s="114">
        <v>77</v>
      </c>
      <c r="D47" s="114">
        <v>46</v>
      </c>
      <c r="E47" s="114">
        <v>38</v>
      </c>
      <c r="F47" s="115">
        <v>12426</v>
      </c>
      <c r="G47" s="115">
        <v>1855</v>
      </c>
      <c r="H47" s="114">
        <v>89.59</v>
      </c>
      <c r="I47" s="114">
        <v>6.7</v>
      </c>
      <c r="J47" s="114">
        <v>0</v>
      </c>
      <c r="K47" s="114">
        <v>317.32</v>
      </c>
      <c r="L47" s="115">
        <v>13812</v>
      </c>
      <c r="M47" s="47">
        <v>43339369</v>
      </c>
      <c r="N47" s="47">
        <v>125260652</v>
      </c>
      <c r="O47" s="115">
        <v>22919210</v>
      </c>
      <c r="P47" s="47">
        <v>36550948</v>
      </c>
      <c r="Q47" s="312">
        <v>38643</v>
      </c>
      <c r="R47" s="47">
        <v>168600021</v>
      </c>
      <c r="S47" s="47">
        <v>26099236</v>
      </c>
      <c r="T47" s="47">
        <v>52052502</v>
      </c>
      <c r="U47" s="47">
        <v>6017548</v>
      </c>
      <c r="V47" s="47">
        <v>16082605</v>
      </c>
      <c r="W47" s="47">
        <v>2304357</v>
      </c>
      <c r="X47" s="47">
        <v>1976860</v>
      </c>
      <c r="Y47" s="47">
        <v>7161542</v>
      </c>
      <c r="Z47" s="47">
        <v>49088160</v>
      </c>
      <c r="AA47" s="47">
        <v>2145422</v>
      </c>
      <c r="AB47" s="47">
        <v>0</v>
      </c>
      <c r="AC47" s="47">
        <v>4751440</v>
      </c>
      <c r="AD47" s="47">
        <v>920349</v>
      </c>
      <c r="AE47" s="47">
        <v>59470158</v>
      </c>
      <c r="AF47" s="127"/>
      <c r="AG47" s="127"/>
      <c r="AH47" s="127"/>
      <c r="AI47" s="127"/>
    </row>
    <row r="48" spans="1:35" ht="26.4" x14ac:dyDescent="0.3">
      <c r="A48" s="111" t="s">
        <v>754</v>
      </c>
      <c r="B48" s="113">
        <v>103</v>
      </c>
      <c r="C48" s="114">
        <v>118</v>
      </c>
      <c r="D48" s="114">
        <v>118</v>
      </c>
      <c r="E48" s="114">
        <v>85</v>
      </c>
      <c r="F48" s="115">
        <v>13698</v>
      </c>
      <c r="G48" s="115">
        <v>6137</v>
      </c>
      <c r="H48" s="114">
        <v>44.15</v>
      </c>
      <c r="I48" s="114">
        <v>2.23</v>
      </c>
      <c r="J48" s="114">
        <v>0</v>
      </c>
      <c r="K48" s="114">
        <v>831.37</v>
      </c>
      <c r="L48" s="114">
        <v>0</v>
      </c>
      <c r="M48" s="47">
        <v>209999572</v>
      </c>
      <c r="N48" s="47">
        <v>170930765</v>
      </c>
      <c r="O48" s="115">
        <v>140396457</v>
      </c>
      <c r="P48" s="47">
        <v>75645134</v>
      </c>
      <c r="Q48" s="312">
        <v>112733</v>
      </c>
      <c r="R48" s="47">
        <v>380930337</v>
      </c>
      <c r="S48" s="47">
        <v>38836740</v>
      </c>
      <c r="T48" s="47">
        <v>152689828</v>
      </c>
      <c r="U48" s="47">
        <v>4374117</v>
      </c>
      <c r="V48" s="47">
        <v>3384311</v>
      </c>
      <c r="W48" s="47">
        <v>12014278</v>
      </c>
      <c r="X48" s="47">
        <v>603473</v>
      </c>
      <c r="Y48" s="47">
        <v>746121</v>
      </c>
      <c r="Z48" s="47">
        <v>151007330</v>
      </c>
      <c r="AA48" s="47">
        <v>1025762</v>
      </c>
      <c r="AB48" s="47">
        <v>2615862</v>
      </c>
      <c r="AC48" s="47">
        <v>13565671</v>
      </c>
      <c r="AD48" s="47">
        <v>66844</v>
      </c>
      <c r="AE48" s="47">
        <v>216041591</v>
      </c>
      <c r="AF48" s="127"/>
      <c r="AG48" s="127"/>
      <c r="AH48" s="127"/>
      <c r="AI48" s="127"/>
    </row>
    <row r="49" spans="1:35" ht="26.4" x14ac:dyDescent="0.3">
      <c r="A49" s="111" t="s">
        <v>755</v>
      </c>
      <c r="B49" s="113">
        <v>105</v>
      </c>
      <c r="C49" s="114">
        <v>341</v>
      </c>
      <c r="D49" s="114">
        <v>341</v>
      </c>
      <c r="E49" s="114">
        <v>341</v>
      </c>
      <c r="F49" s="115">
        <v>78378</v>
      </c>
      <c r="G49" s="115">
        <v>20072</v>
      </c>
      <c r="H49" s="114">
        <v>62.97</v>
      </c>
      <c r="I49" s="114">
        <v>3.9</v>
      </c>
      <c r="J49" s="114">
        <v>54.28</v>
      </c>
      <c r="K49" s="116">
        <v>2360.11</v>
      </c>
      <c r="L49" s="115">
        <v>46910</v>
      </c>
      <c r="M49" s="47">
        <v>524913734</v>
      </c>
      <c r="N49" s="47">
        <v>1161049591</v>
      </c>
      <c r="O49" s="115">
        <v>224997024</v>
      </c>
      <c r="P49" s="47">
        <v>360076644</v>
      </c>
      <c r="Q49" s="312">
        <v>104231</v>
      </c>
      <c r="R49" s="47">
        <v>1685963325</v>
      </c>
      <c r="S49" s="47">
        <v>137300594</v>
      </c>
      <c r="T49" s="47">
        <v>512233063</v>
      </c>
      <c r="U49" s="47">
        <v>32506745</v>
      </c>
      <c r="V49" s="47">
        <v>74619170</v>
      </c>
      <c r="W49" s="47">
        <v>8168212</v>
      </c>
      <c r="X49" s="47">
        <v>10217326</v>
      </c>
      <c r="Y49" s="47">
        <v>50715888</v>
      </c>
      <c r="Z49" s="47">
        <v>680444480</v>
      </c>
      <c r="AA49" s="47">
        <v>171082154</v>
      </c>
      <c r="AB49" s="47">
        <v>0</v>
      </c>
      <c r="AC49" s="47">
        <v>6609629</v>
      </c>
      <c r="AD49" s="47">
        <v>2066064</v>
      </c>
      <c r="AE49" s="47">
        <v>585073668</v>
      </c>
      <c r="AF49" s="127"/>
      <c r="AG49" s="127"/>
      <c r="AH49" s="127"/>
      <c r="AI49" s="127"/>
    </row>
    <row r="50" spans="1:35" ht="26.4" x14ac:dyDescent="0.3">
      <c r="A50" s="111" t="s">
        <v>756</v>
      </c>
      <c r="B50" s="113">
        <v>345</v>
      </c>
      <c r="C50" s="114">
        <v>399</v>
      </c>
      <c r="D50" s="114">
        <v>399</v>
      </c>
      <c r="E50" s="114">
        <v>399</v>
      </c>
      <c r="F50" s="115">
        <v>104310</v>
      </c>
      <c r="G50" s="115">
        <v>18203</v>
      </c>
      <c r="H50" s="114">
        <v>71.62</v>
      </c>
      <c r="I50" s="114">
        <v>5.73</v>
      </c>
      <c r="J50" s="114">
        <v>33.119999999999997</v>
      </c>
      <c r="K50" s="116">
        <v>2378.27</v>
      </c>
      <c r="L50" s="115">
        <v>66475</v>
      </c>
      <c r="M50" s="47">
        <v>588301005</v>
      </c>
      <c r="N50" s="47">
        <v>990697299</v>
      </c>
      <c r="O50" s="115">
        <v>251107899</v>
      </c>
      <c r="P50" s="47">
        <v>227767210</v>
      </c>
      <c r="Q50" s="312">
        <v>93413</v>
      </c>
      <c r="R50" s="47">
        <v>1578998304</v>
      </c>
      <c r="S50" s="47">
        <v>210383894</v>
      </c>
      <c r="T50" s="47">
        <v>487079671</v>
      </c>
      <c r="U50" s="47">
        <v>87335761</v>
      </c>
      <c r="V50" s="47">
        <v>252241062</v>
      </c>
      <c r="W50" s="47">
        <v>4680543</v>
      </c>
      <c r="X50" s="47">
        <v>15346311</v>
      </c>
      <c r="Y50" s="47">
        <v>62450480</v>
      </c>
      <c r="Z50" s="47">
        <v>353203462</v>
      </c>
      <c r="AA50" s="47">
        <v>73939356</v>
      </c>
      <c r="AB50" s="47">
        <v>0</v>
      </c>
      <c r="AC50" s="47">
        <v>26233213</v>
      </c>
      <c r="AD50" s="47">
        <v>6104551</v>
      </c>
      <c r="AE50" s="47">
        <v>478875109</v>
      </c>
      <c r="AF50" s="127"/>
      <c r="AG50" s="127"/>
      <c r="AH50" s="127"/>
      <c r="AI50" s="127"/>
    </row>
    <row r="51" spans="1:35" x14ac:dyDescent="0.3">
      <c r="A51" s="111" t="s">
        <v>757</v>
      </c>
      <c r="B51" s="113">
        <v>3112</v>
      </c>
      <c r="C51" s="114">
        <v>377</v>
      </c>
      <c r="D51" s="114">
        <v>377</v>
      </c>
      <c r="E51" s="114">
        <v>377</v>
      </c>
      <c r="F51" s="115">
        <v>90443</v>
      </c>
      <c r="G51" s="115">
        <v>18872</v>
      </c>
      <c r="H51" s="114">
        <v>65.73</v>
      </c>
      <c r="I51" s="114">
        <v>4.79</v>
      </c>
      <c r="J51" s="114">
        <v>0</v>
      </c>
      <c r="K51" s="116">
        <v>1912.21</v>
      </c>
      <c r="L51" s="115">
        <v>55392</v>
      </c>
      <c r="M51" s="47">
        <v>320961252</v>
      </c>
      <c r="N51" s="47">
        <v>625854556</v>
      </c>
      <c r="O51" s="115">
        <v>171786188</v>
      </c>
      <c r="P51" s="47">
        <v>209848074</v>
      </c>
      <c r="Q51" s="312">
        <v>407050</v>
      </c>
      <c r="R51" s="47">
        <v>946815808</v>
      </c>
      <c r="S51" s="47">
        <v>148146381</v>
      </c>
      <c r="T51" s="47">
        <v>322929581</v>
      </c>
      <c r="U51" s="47">
        <v>65978661</v>
      </c>
      <c r="V51" s="47">
        <v>65902073</v>
      </c>
      <c r="W51" s="47">
        <v>4285881</v>
      </c>
      <c r="X51" s="47">
        <v>5910457</v>
      </c>
      <c r="Y51" s="47">
        <v>9646898</v>
      </c>
      <c r="Z51" s="47">
        <v>256319317</v>
      </c>
      <c r="AA51" s="47">
        <v>39612506</v>
      </c>
      <c r="AB51" s="47">
        <v>0</v>
      </c>
      <c r="AC51" s="47">
        <v>25399072</v>
      </c>
      <c r="AD51" s="47">
        <v>2684981</v>
      </c>
      <c r="AE51" s="47">
        <v>381634262</v>
      </c>
      <c r="AF51" s="127"/>
      <c r="AG51" s="127"/>
      <c r="AH51" s="127"/>
      <c r="AI51" s="127"/>
    </row>
    <row r="52" spans="1:35" x14ac:dyDescent="0.3">
      <c r="A52" s="111" t="s">
        <v>758</v>
      </c>
      <c r="B52" s="113">
        <v>127</v>
      </c>
      <c r="C52" s="114">
        <v>314</v>
      </c>
      <c r="D52" s="114">
        <v>314</v>
      </c>
      <c r="E52" s="114">
        <v>314</v>
      </c>
      <c r="F52" s="115">
        <v>71510</v>
      </c>
      <c r="G52" s="115">
        <v>16957</v>
      </c>
      <c r="H52" s="114">
        <v>62.22</v>
      </c>
      <c r="I52" s="114">
        <v>4.22</v>
      </c>
      <c r="J52" s="114">
        <v>115.29</v>
      </c>
      <c r="K52" s="116">
        <v>1805.64</v>
      </c>
      <c r="L52" s="115">
        <v>44548</v>
      </c>
      <c r="M52" s="47">
        <v>812713581</v>
      </c>
      <c r="N52" s="47">
        <v>1224363727</v>
      </c>
      <c r="O52" s="115">
        <v>179538659</v>
      </c>
      <c r="P52" s="47">
        <v>263606584</v>
      </c>
      <c r="Q52" s="312">
        <v>204925</v>
      </c>
      <c r="R52" s="47">
        <v>2037077308</v>
      </c>
      <c r="S52" s="47">
        <v>551537867</v>
      </c>
      <c r="T52" s="47">
        <v>519834354</v>
      </c>
      <c r="U52" s="47">
        <v>128037891</v>
      </c>
      <c r="V52" s="47">
        <v>171300708</v>
      </c>
      <c r="W52" s="47">
        <v>8431868</v>
      </c>
      <c r="X52" s="47">
        <v>12316449</v>
      </c>
      <c r="Y52" s="47">
        <v>29534655</v>
      </c>
      <c r="Z52" s="47">
        <v>487355406</v>
      </c>
      <c r="AA52" s="47">
        <v>102139898</v>
      </c>
      <c r="AB52" s="47">
        <v>0</v>
      </c>
      <c r="AC52" s="47">
        <v>22870753</v>
      </c>
      <c r="AD52" s="47">
        <v>3717459</v>
      </c>
      <c r="AE52" s="47">
        <v>443145243</v>
      </c>
      <c r="AF52" s="127"/>
      <c r="AG52" s="127"/>
      <c r="AH52" s="127"/>
      <c r="AI52" s="127"/>
    </row>
    <row r="53" spans="1:35" ht="26.4" x14ac:dyDescent="0.3">
      <c r="A53" s="111" t="s">
        <v>759</v>
      </c>
      <c r="B53" s="113">
        <v>6963</v>
      </c>
      <c r="C53" s="114">
        <v>9</v>
      </c>
      <c r="D53" s="114">
        <v>9</v>
      </c>
      <c r="E53" s="114">
        <v>9</v>
      </c>
      <c r="F53" s="114">
        <v>882</v>
      </c>
      <c r="G53" s="114">
        <v>77</v>
      </c>
      <c r="H53" s="114">
        <v>26.85</v>
      </c>
      <c r="I53" s="114">
        <v>11.45</v>
      </c>
      <c r="J53" s="114">
        <v>0</v>
      </c>
      <c r="K53" s="114">
        <v>167.32</v>
      </c>
      <c r="L53" s="114">
        <v>0</v>
      </c>
      <c r="M53" s="47">
        <v>11133010</v>
      </c>
      <c r="N53" s="47">
        <v>21385826</v>
      </c>
      <c r="O53" s="115">
        <v>1351403</v>
      </c>
      <c r="P53" s="47">
        <v>4182231</v>
      </c>
      <c r="Q53" s="312">
        <v>9365</v>
      </c>
      <c r="R53" s="47">
        <v>32518836</v>
      </c>
      <c r="S53" s="47">
        <v>0</v>
      </c>
      <c r="T53" s="47">
        <v>0</v>
      </c>
      <c r="U53" s="47">
        <v>7984385</v>
      </c>
      <c r="V53" s="47">
        <v>5409361</v>
      </c>
      <c r="W53" s="47">
        <v>0</v>
      </c>
      <c r="X53" s="47">
        <v>8285413</v>
      </c>
      <c r="Y53" s="47">
        <v>0</v>
      </c>
      <c r="Z53" s="47">
        <v>10536176</v>
      </c>
      <c r="AA53" s="47">
        <v>0</v>
      </c>
      <c r="AB53" s="47">
        <v>303501</v>
      </c>
      <c r="AC53" s="47">
        <v>0</v>
      </c>
      <c r="AD53" s="47">
        <v>0</v>
      </c>
      <c r="AE53" s="47">
        <v>5533634</v>
      </c>
      <c r="AF53" s="127"/>
      <c r="AG53" s="127"/>
      <c r="AH53" s="127"/>
      <c r="AI53" s="127"/>
    </row>
    <row r="54" spans="1:35" ht="26.4" x14ac:dyDescent="0.3">
      <c r="A54" s="111" t="s">
        <v>760</v>
      </c>
      <c r="B54" s="113">
        <v>11718</v>
      </c>
      <c r="C54" s="114">
        <v>20</v>
      </c>
      <c r="D54" s="114">
        <v>20</v>
      </c>
      <c r="E54" s="114">
        <v>20</v>
      </c>
      <c r="F54" s="114">
        <v>143</v>
      </c>
      <c r="G54" s="114">
        <v>79</v>
      </c>
      <c r="H54" s="114">
        <v>1.96</v>
      </c>
      <c r="I54" s="114">
        <v>1.81</v>
      </c>
      <c r="J54" s="114">
        <v>0</v>
      </c>
      <c r="K54" s="114">
        <v>160.05000000000001</v>
      </c>
      <c r="L54" s="114">
        <v>0</v>
      </c>
      <c r="M54" s="47">
        <v>4478037</v>
      </c>
      <c r="N54" s="47">
        <v>28369684</v>
      </c>
      <c r="O54" s="115">
        <v>1039114</v>
      </c>
      <c r="P54" s="47">
        <v>6583097</v>
      </c>
      <c r="Q54" s="312">
        <v>26698</v>
      </c>
      <c r="R54" s="47">
        <v>32847721</v>
      </c>
      <c r="S54" s="47">
        <v>0</v>
      </c>
      <c r="T54" s="47">
        <v>0</v>
      </c>
      <c r="U54" s="47">
        <v>11633312</v>
      </c>
      <c r="V54" s="47">
        <v>6255531</v>
      </c>
      <c r="W54" s="47">
        <v>0</v>
      </c>
      <c r="X54" s="47">
        <v>1140523</v>
      </c>
      <c r="Y54" s="47">
        <v>0</v>
      </c>
      <c r="Z54" s="47">
        <v>13160974</v>
      </c>
      <c r="AA54" s="47">
        <v>130240</v>
      </c>
      <c r="AB54" s="47">
        <v>527141</v>
      </c>
      <c r="AC54" s="47">
        <v>0</v>
      </c>
      <c r="AD54" s="47">
        <v>0</v>
      </c>
      <c r="AE54" s="47">
        <v>7622211</v>
      </c>
      <c r="AF54" s="127"/>
      <c r="AG54" s="127"/>
      <c r="AH54" s="127"/>
      <c r="AI54" s="127"/>
    </row>
    <row r="55" spans="1:35" ht="26.4" x14ac:dyDescent="0.3">
      <c r="A55" s="111" t="s">
        <v>761</v>
      </c>
      <c r="B55" s="113">
        <v>25</v>
      </c>
      <c r="C55" s="114">
        <v>216</v>
      </c>
      <c r="D55" s="114">
        <v>216</v>
      </c>
      <c r="E55" s="114">
        <v>216</v>
      </c>
      <c r="F55" s="115">
        <v>53719</v>
      </c>
      <c r="G55" s="115">
        <v>11524</v>
      </c>
      <c r="H55" s="114">
        <v>68.14</v>
      </c>
      <c r="I55" s="114">
        <v>4.66</v>
      </c>
      <c r="J55" s="114">
        <v>8.9700000000000006</v>
      </c>
      <c r="K55" s="116">
        <v>1601.18</v>
      </c>
      <c r="L55" s="115">
        <v>51452</v>
      </c>
      <c r="M55" s="47">
        <v>322568265</v>
      </c>
      <c r="N55" s="47">
        <v>581039466</v>
      </c>
      <c r="O55" s="115">
        <v>132189796</v>
      </c>
      <c r="P55" s="47">
        <v>137023280</v>
      </c>
      <c r="Q55" s="312">
        <v>285510</v>
      </c>
      <c r="R55" s="47">
        <v>903607731</v>
      </c>
      <c r="S55" s="47">
        <v>162026669</v>
      </c>
      <c r="T55" s="47">
        <v>245432420</v>
      </c>
      <c r="U55" s="47">
        <v>214064976</v>
      </c>
      <c r="V55" s="47">
        <v>47162352</v>
      </c>
      <c r="W55" s="47">
        <v>6191491</v>
      </c>
      <c r="X55" s="47">
        <v>3065966</v>
      </c>
      <c r="Y55" s="47">
        <v>13419678</v>
      </c>
      <c r="Z55" s="47">
        <v>154270720</v>
      </c>
      <c r="AA55" s="47">
        <v>35781374</v>
      </c>
      <c r="AB55" s="47">
        <v>0</v>
      </c>
      <c r="AC55" s="47">
        <v>17633502</v>
      </c>
      <c r="AD55" s="47">
        <v>4558583</v>
      </c>
      <c r="AE55" s="47">
        <v>269213076</v>
      </c>
      <c r="AF55" s="127"/>
      <c r="AG55" s="127"/>
      <c r="AH55" s="127"/>
      <c r="AI55" s="127"/>
    </row>
    <row r="56" spans="1:35" x14ac:dyDescent="0.3">
      <c r="A56" s="111" t="s">
        <v>762</v>
      </c>
      <c r="B56" s="113">
        <v>122</v>
      </c>
      <c r="C56" s="114">
        <v>460</v>
      </c>
      <c r="D56" s="114">
        <v>445</v>
      </c>
      <c r="E56" s="114">
        <v>445</v>
      </c>
      <c r="F56" s="115">
        <v>132068</v>
      </c>
      <c r="G56" s="115">
        <v>30486</v>
      </c>
      <c r="H56" s="114">
        <v>81.31</v>
      </c>
      <c r="I56" s="114">
        <v>4.33</v>
      </c>
      <c r="J56" s="114">
        <v>0</v>
      </c>
      <c r="K56" s="116">
        <v>3910</v>
      </c>
      <c r="L56" s="115">
        <v>63944</v>
      </c>
      <c r="M56" s="47">
        <v>601815440</v>
      </c>
      <c r="N56" s="47">
        <v>841914723</v>
      </c>
      <c r="O56" s="115">
        <v>380515774</v>
      </c>
      <c r="P56" s="47">
        <v>314286501</v>
      </c>
      <c r="Q56" s="312">
        <v>541739</v>
      </c>
      <c r="R56" s="47">
        <v>1443730163</v>
      </c>
      <c r="S56" s="47">
        <v>165495377</v>
      </c>
      <c r="T56" s="47">
        <v>529269847</v>
      </c>
      <c r="U56" s="47">
        <v>44203604</v>
      </c>
      <c r="V56" s="47">
        <v>135741742</v>
      </c>
      <c r="W56" s="47">
        <v>11522836</v>
      </c>
      <c r="X56" s="47">
        <v>776011</v>
      </c>
      <c r="Y56" s="47">
        <v>14192297</v>
      </c>
      <c r="Z56" s="47">
        <v>460474964</v>
      </c>
      <c r="AA56" s="47">
        <v>36192269</v>
      </c>
      <c r="AB56" s="47">
        <v>20936735</v>
      </c>
      <c r="AC56" s="47">
        <v>19524757</v>
      </c>
      <c r="AD56" s="47">
        <v>5399724</v>
      </c>
      <c r="AE56" s="47">
        <v>694802275</v>
      </c>
      <c r="AF56" s="127"/>
      <c r="AG56" s="127"/>
      <c r="AH56" s="127"/>
      <c r="AI56" s="127"/>
    </row>
    <row r="57" spans="1:35" ht="26.4" x14ac:dyDescent="0.3">
      <c r="A57" s="111" t="s">
        <v>763</v>
      </c>
      <c r="B57" s="113">
        <v>3113</v>
      </c>
      <c r="C57" s="114">
        <v>852</v>
      </c>
      <c r="D57" s="114">
        <v>699</v>
      </c>
      <c r="E57" s="114">
        <v>522</v>
      </c>
      <c r="F57" s="115">
        <v>163138</v>
      </c>
      <c r="G57" s="115">
        <v>32767</v>
      </c>
      <c r="H57" s="114">
        <v>85.62</v>
      </c>
      <c r="I57" s="114">
        <v>4.9800000000000004</v>
      </c>
      <c r="J57" s="114">
        <v>0</v>
      </c>
      <c r="K57" s="116">
        <v>4465.7700000000004</v>
      </c>
      <c r="L57" s="115">
        <v>128249</v>
      </c>
      <c r="M57" s="47">
        <v>902565141</v>
      </c>
      <c r="N57" s="47">
        <v>1511372162</v>
      </c>
      <c r="O57" s="115">
        <v>343341623</v>
      </c>
      <c r="P57" s="47">
        <v>476566399</v>
      </c>
      <c r="Q57" s="312">
        <v>1039928</v>
      </c>
      <c r="R57" s="47">
        <v>2413937303</v>
      </c>
      <c r="S57" s="47">
        <v>365839908</v>
      </c>
      <c r="T57" s="47">
        <v>877160337</v>
      </c>
      <c r="U57" s="47">
        <v>450075109</v>
      </c>
      <c r="V57" s="47">
        <v>70984641</v>
      </c>
      <c r="W57" s="47">
        <v>19342568</v>
      </c>
      <c r="X57" s="47">
        <v>7774460</v>
      </c>
      <c r="Y57" s="47">
        <v>26159225</v>
      </c>
      <c r="Z57" s="47">
        <v>498196686</v>
      </c>
      <c r="AA57" s="47">
        <v>53834112</v>
      </c>
      <c r="AB57" s="47">
        <v>0</v>
      </c>
      <c r="AC57" s="47">
        <v>33231184</v>
      </c>
      <c r="AD57" s="47">
        <v>11339073</v>
      </c>
      <c r="AE57" s="47">
        <v>819908022</v>
      </c>
      <c r="AF57" s="127"/>
      <c r="AG57" s="127"/>
      <c r="AH57" s="127"/>
      <c r="AI57" s="127"/>
    </row>
    <row r="58" spans="1:35" ht="26.4" x14ac:dyDescent="0.3">
      <c r="A58" s="111" t="s">
        <v>764</v>
      </c>
      <c r="B58" s="113">
        <v>42</v>
      </c>
      <c r="C58" s="114">
        <v>159</v>
      </c>
      <c r="D58" s="114">
        <v>122</v>
      </c>
      <c r="E58" s="114">
        <v>91</v>
      </c>
      <c r="F58" s="115">
        <v>25463</v>
      </c>
      <c r="G58" s="115">
        <v>3799</v>
      </c>
      <c r="H58" s="114">
        <v>76.66</v>
      </c>
      <c r="I58" s="114">
        <v>6.7</v>
      </c>
      <c r="J58" s="114">
        <v>30.83</v>
      </c>
      <c r="K58" s="114">
        <v>642.5</v>
      </c>
      <c r="L58" s="115">
        <v>31782</v>
      </c>
      <c r="M58" s="47">
        <v>63613375</v>
      </c>
      <c r="N58" s="47">
        <v>104109952</v>
      </c>
      <c r="O58" s="115">
        <v>48466258</v>
      </c>
      <c r="P58" s="47">
        <v>40627262</v>
      </c>
      <c r="Q58" s="312">
        <v>65272</v>
      </c>
      <c r="R58" s="47">
        <v>167723327</v>
      </c>
      <c r="S58" s="47">
        <v>26425484</v>
      </c>
      <c r="T58" s="47">
        <v>36016999</v>
      </c>
      <c r="U58" s="47">
        <v>31571277</v>
      </c>
      <c r="V58" s="47">
        <v>29546711</v>
      </c>
      <c r="W58" s="47">
        <v>1559350</v>
      </c>
      <c r="X58" s="47">
        <v>535689</v>
      </c>
      <c r="Y58" s="47">
        <v>1948318</v>
      </c>
      <c r="Z58" s="47">
        <v>30155658</v>
      </c>
      <c r="AA58" s="47">
        <v>3711204</v>
      </c>
      <c r="AB58" s="47">
        <v>0</v>
      </c>
      <c r="AC58" s="47">
        <v>5394022</v>
      </c>
      <c r="AD58" s="47">
        <v>858615</v>
      </c>
      <c r="AE58" s="47">
        <v>89093520</v>
      </c>
      <c r="AF58" s="127"/>
      <c r="AG58" s="127"/>
      <c r="AH58" s="127"/>
      <c r="AI58" s="127"/>
    </row>
    <row r="59" spans="1:35" ht="39.6" x14ac:dyDescent="0.3">
      <c r="A59" s="111" t="s">
        <v>765</v>
      </c>
      <c r="B59" s="113">
        <v>8701</v>
      </c>
      <c r="C59" s="114">
        <v>294</v>
      </c>
      <c r="D59" s="114">
        <v>294</v>
      </c>
      <c r="E59" s="114">
        <v>205</v>
      </c>
      <c r="F59" s="115">
        <v>67998</v>
      </c>
      <c r="G59" s="115">
        <v>14600</v>
      </c>
      <c r="H59" s="114">
        <v>90.88</v>
      </c>
      <c r="I59" s="114">
        <v>4.66</v>
      </c>
      <c r="J59" s="114">
        <v>0</v>
      </c>
      <c r="K59" s="116">
        <v>1209.93</v>
      </c>
      <c r="L59" s="115">
        <v>53628</v>
      </c>
      <c r="M59" s="47">
        <v>302468217</v>
      </c>
      <c r="N59" s="47">
        <v>314020034</v>
      </c>
      <c r="O59" s="115">
        <v>180080908</v>
      </c>
      <c r="P59" s="47">
        <v>116450839</v>
      </c>
      <c r="Q59" s="312">
        <v>68299</v>
      </c>
      <c r="R59" s="47">
        <v>616488251</v>
      </c>
      <c r="S59" s="47">
        <v>92973443</v>
      </c>
      <c r="T59" s="47">
        <v>208950102</v>
      </c>
      <c r="U59" s="47">
        <v>35542988</v>
      </c>
      <c r="V59" s="47">
        <v>79837580</v>
      </c>
      <c r="W59" s="47">
        <v>9566520</v>
      </c>
      <c r="X59" s="47">
        <v>1650758</v>
      </c>
      <c r="Y59" s="47">
        <v>10627254</v>
      </c>
      <c r="Z59" s="47">
        <v>144779106</v>
      </c>
      <c r="AA59" s="47">
        <v>13795559</v>
      </c>
      <c r="AB59" s="47">
        <v>0</v>
      </c>
      <c r="AC59" s="47">
        <v>16685219</v>
      </c>
      <c r="AD59" s="47">
        <v>2079722</v>
      </c>
      <c r="AE59" s="47">
        <v>296531747</v>
      </c>
      <c r="AF59" s="127"/>
      <c r="AG59" s="127"/>
      <c r="AH59" s="127"/>
      <c r="AI59" s="127"/>
    </row>
    <row r="60" spans="1:35" ht="26.4" x14ac:dyDescent="0.3">
      <c r="A60" s="111" t="s">
        <v>766</v>
      </c>
      <c r="B60" s="113">
        <v>75</v>
      </c>
      <c r="C60" s="114">
        <v>348</v>
      </c>
      <c r="D60" s="114">
        <v>289</v>
      </c>
      <c r="E60" s="114">
        <v>211</v>
      </c>
      <c r="F60" s="115">
        <v>62155</v>
      </c>
      <c r="G60" s="115">
        <v>13473</v>
      </c>
      <c r="H60" s="114">
        <v>80.709999999999994</v>
      </c>
      <c r="I60" s="114">
        <v>4.6100000000000003</v>
      </c>
      <c r="J60" s="114">
        <v>0</v>
      </c>
      <c r="K60" s="116">
        <v>1319.05</v>
      </c>
      <c r="L60" s="115">
        <v>67236</v>
      </c>
      <c r="M60" s="47">
        <v>236011367</v>
      </c>
      <c r="N60" s="47">
        <v>306278306</v>
      </c>
      <c r="O60" s="115">
        <v>151503002</v>
      </c>
      <c r="P60" s="47">
        <v>119938587</v>
      </c>
      <c r="Q60" s="312">
        <v>120005</v>
      </c>
      <c r="R60" s="47">
        <v>542289673</v>
      </c>
      <c r="S60" s="47">
        <v>72351458</v>
      </c>
      <c r="T60" s="47">
        <v>155665347</v>
      </c>
      <c r="U60" s="47">
        <v>64509714</v>
      </c>
      <c r="V60" s="47">
        <v>76699887</v>
      </c>
      <c r="W60" s="47">
        <v>4339597</v>
      </c>
      <c r="X60" s="47">
        <v>3168869</v>
      </c>
      <c r="Y60" s="47">
        <v>5456812</v>
      </c>
      <c r="Z60" s="47">
        <v>135675997</v>
      </c>
      <c r="AA60" s="47">
        <v>7186418</v>
      </c>
      <c r="AB60" s="47">
        <v>0</v>
      </c>
      <c r="AC60" s="47">
        <v>14874089</v>
      </c>
      <c r="AD60" s="47">
        <v>2361485</v>
      </c>
      <c r="AE60" s="47">
        <v>271441589</v>
      </c>
      <c r="AF60" s="127"/>
      <c r="AG60" s="127"/>
      <c r="AH60" s="127"/>
      <c r="AI60" s="127"/>
    </row>
    <row r="61" spans="1:35" ht="26.4" x14ac:dyDescent="0.3">
      <c r="A61" s="111" t="s">
        <v>767</v>
      </c>
      <c r="B61" s="113">
        <v>41</v>
      </c>
      <c r="C61" s="114">
        <v>231</v>
      </c>
      <c r="D61" s="114">
        <v>0</v>
      </c>
      <c r="E61" s="114">
        <v>0</v>
      </c>
      <c r="F61" s="114">
        <v>0</v>
      </c>
      <c r="G61" s="114">
        <v>0</v>
      </c>
      <c r="H61" s="114">
        <v>0</v>
      </c>
      <c r="I61" s="114">
        <v>0</v>
      </c>
      <c r="J61" s="114">
        <v>0</v>
      </c>
      <c r="K61" s="114">
        <v>109.71</v>
      </c>
      <c r="L61" s="114">
        <v>0</v>
      </c>
      <c r="M61" s="47">
        <v>0</v>
      </c>
      <c r="N61" s="47">
        <v>60844249</v>
      </c>
      <c r="O61" s="115">
        <v>0</v>
      </c>
      <c r="P61" s="47">
        <v>24102808</v>
      </c>
      <c r="Q61" s="312">
        <v>9134</v>
      </c>
      <c r="R61" s="47">
        <v>60844249</v>
      </c>
      <c r="S61" s="47">
        <v>7889118</v>
      </c>
      <c r="T61" s="47">
        <v>26370263</v>
      </c>
      <c r="U61" s="47">
        <v>1086133</v>
      </c>
      <c r="V61" s="47">
        <v>4613543</v>
      </c>
      <c r="W61" s="47">
        <v>249018</v>
      </c>
      <c r="X61" s="47">
        <v>46583</v>
      </c>
      <c r="Y61" s="47">
        <v>522565</v>
      </c>
      <c r="Z61" s="47">
        <v>16894234</v>
      </c>
      <c r="AA61" s="47">
        <v>234495</v>
      </c>
      <c r="AB61" s="47">
        <v>0</v>
      </c>
      <c r="AC61" s="47">
        <v>2889534</v>
      </c>
      <c r="AD61" s="47">
        <v>48763</v>
      </c>
      <c r="AE61" s="47">
        <v>24102808</v>
      </c>
      <c r="AF61" s="127"/>
      <c r="AG61" s="127"/>
      <c r="AH61" s="127"/>
      <c r="AI61" s="127"/>
    </row>
    <row r="62" spans="1:35" ht="26.4" x14ac:dyDescent="0.3">
      <c r="A62" s="111" t="s">
        <v>768</v>
      </c>
      <c r="B62" s="113">
        <v>114</v>
      </c>
      <c r="C62" s="114">
        <v>211</v>
      </c>
      <c r="D62" s="114">
        <v>206</v>
      </c>
      <c r="E62" s="114">
        <v>187</v>
      </c>
      <c r="F62" s="115">
        <v>50857</v>
      </c>
      <c r="G62" s="115">
        <v>9514</v>
      </c>
      <c r="H62" s="114">
        <v>74.510000000000005</v>
      </c>
      <c r="I62" s="114">
        <v>5.35</v>
      </c>
      <c r="J62" s="114">
        <v>0</v>
      </c>
      <c r="K62" s="116">
        <v>1127.6600000000001</v>
      </c>
      <c r="L62" s="115">
        <v>44963</v>
      </c>
      <c r="M62" s="47">
        <v>246731757</v>
      </c>
      <c r="N62" s="47">
        <v>539292430</v>
      </c>
      <c r="O62" s="115">
        <v>127618037</v>
      </c>
      <c r="P62" s="47">
        <v>187702913</v>
      </c>
      <c r="Q62" s="312">
        <v>175034</v>
      </c>
      <c r="R62" s="47">
        <v>786024187</v>
      </c>
      <c r="S62" s="47">
        <v>128336770</v>
      </c>
      <c r="T62" s="47">
        <v>293152213</v>
      </c>
      <c r="U62" s="47">
        <v>49914951</v>
      </c>
      <c r="V62" s="47">
        <v>83838489</v>
      </c>
      <c r="W62" s="47">
        <v>5804395</v>
      </c>
      <c r="X62" s="47">
        <v>949676</v>
      </c>
      <c r="Y62" s="47">
        <v>6453652</v>
      </c>
      <c r="Z62" s="47">
        <v>190991141</v>
      </c>
      <c r="AA62" s="47">
        <v>7008081</v>
      </c>
      <c r="AB62" s="47">
        <v>0</v>
      </c>
      <c r="AC62" s="47">
        <v>18203019</v>
      </c>
      <c r="AD62" s="47">
        <v>1371800</v>
      </c>
      <c r="AE62" s="47">
        <v>315320950</v>
      </c>
      <c r="AF62" s="127"/>
      <c r="AG62" s="127"/>
      <c r="AH62" s="127"/>
      <c r="AI62" s="127"/>
    </row>
    <row r="63" spans="1:35" ht="26.4" x14ac:dyDescent="0.3">
      <c r="A63" s="111" t="s">
        <v>769</v>
      </c>
      <c r="B63" s="113">
        <v>126</v>
      </c>
      <c r="C63" s="114">
        <v>328</v>
      </c>
      <c r="D63" s="114">
        <v>320</v>
      </c>
      <c r="E63" s="114">
        <v>226</v>
      </c>
      <c r="F63" s="115">
        <v>80132</v>
      </c>
      <c r="G63" s="115">
        <v>13638</v>
      </c>
      <c r="H63" s="114">
        <v>97.14</v>
      </c>
      <c r="I63" s="114">
        <v>5.88</v>
      </c>
      <c r="J63" s="114">
        <v>188.2</v>
      </c>
      <c r="K63" s="116">
        <v>1771.83</v>
      </c>
      <c r="L63" s="115">
        <v>26059</v>
      </c>
      <c r="M63" s="47">
        <v>484472855</v>
      </c>
      <c r="N63" s="47">
        <v>319111714</v>
      </c>
      <c r="O63" s="115">
        <v>296225256</v>
      </c>
      <c r="P63" s="47">
        <v>126108311</v>
      </c>
      <c r="Q63" s="312">
        <v>127584</v>
      </c>
      <c r="R63" s="47">
        <v>803584569</v>
      </c>
      <c r="S63" s="47">
        <v>112714774</v>
      </c>
      <c r="T63" s="47">
        <v>266101870</v>
      </c>
      <c r="U63" s="47">
        <v>48892602</v>
      </c>
      <c r="V63" s="47">
        <v>94966678</v>
      </c>
      <c r="W63" s="47">
        <v>4474400</v>
      </c>
      <c r="X63" s="47">
        <v>2846566</v>
      </c>
      <c r="Y63" s="47">
        <v>19695229</v>
      </c>
      <c r="Z63" s="47">
        <v>220412925</v>
      </c>
      <c r="AA63" s="47">
        <v>8060957</v>
      </c>
      <c r="AB63" s="47">
        <v>0</v>
      </c>
      <c r="AC63" s="47">
        <v>23397142</v>
      </c>
      <c r="AD63" s="47">
        <v>2021426</v>
      </c>
      <c r="AE63" s="47">
        <v>422333567</v>
      </c>
      <c r="AF63" s="127"/>
      <c r="AG63" s="127"/>
      <c r="AH63" s="127"/>
      <c r="AI63" s="127"/>
    </row>
    <row r="64" spans="1:35" ht="26.4" x14ac:dyDescent="0.3">
      <c r="A64" s="111" t="s">
        <v>770</v>
      </c>
      <c r="B64" s="113">
        <v>129</v>
      </c>
      <c r="C64" s="114">
        <v>153</v>
      </c>
      <c r="D64" s="114">
        <v>153</v>
      </c>
      <c r="E64" s="114">
        <v>153</v>
      </c>
      <c r="F64" s="115">
        <v>34377</v>
      </c>
      <c r="G64" s="115">
        <v>7990</v>
      </c>
      <c r="H64" s="114">
        <v>61.56</v>
      </c>
      <c r="I64" s="114">
        <v>4.3</v>
      </c>
      <c r="J64" s="114">
        <v>0</v>
      </c>
      <c r="K64" s="116">
        <v>1086.76</v>
      </c>
      <c r="L64" s="115">
        <v>44893</v>
      </c>
      <c r="M64" s="47">
        <v>124160464</v>
      </c>
      <c r="N64" s="47">
        <v>318075866</v>
      </c>
      <c r="O64" s="115">
        <v>68084541</v>
      </c>
      <c r="P64" s="47">
        <v>142980232</v>
      </c>
      <c r="Q64" s="312">
        <v>107693</v>
      </c>
      <c r="R64" s="47">
        <v>442236330</v>
      </c>
      <c r="S64" s="47">
        <v>49464148</v>
      </c>
      <c r="T64" s="47">
        <v>166614660</v>
      </c>
      <c r="U64" s="47">
        <v>43571546</v>
      </c>
      <c r="V64" s="47">
        <v>24157389</v>
      </c>
      <c r="W64" s="47">
        <v>3324847</v>
      </c>
      <c r="X64" s="47">
        <v>3609370</v>
      </c>
      <c r="Y64" s="47">
        <v>3025291</v>
      </c>
      <c r="Z64" s="47">
        <v>42329461</v>
      </c>
      <c r="AA64" s="47">
        <v>89915417</v>
      </c>
      <c r="AB64" s="47">
        <v>0</v>
      </c>
      <c r="AC64" s="47">
        <v>15669973</v>
      </c>
      <c r="AD64" s="47">
        <v>554228</v>
      </c>
      <c r="AE64" s="47">
        <v>211064773</v>
      </c>
      <c r="AF64" s="127"/>
      <c r="AG64" s="127"/>
      <c r="AH64" s="127"/>
      <c r="AI64" s="127"/>
    </row>
    <row r="65" spans="1:35" x14ac:dyDescent="0.3">
      <c r="A65" s="111" t="s">
        <v>771</v>
      </c>
      <c r="B65" s="113">
        <v>104</v>
      </c>
      <c r="C65" s="114">
        <v>439</v>
      </c>
      <c r="D65" s="114">
        <v>428</v>
      </c>
      <c r="E65" s="114">
        <v>288</v>
      </c>
      <c r="F65" s="115">
        <v>105882</v>
      </c>
      <c r="G65" s="115">
        <v>17438</v>
      </c>
      <c r="H65" s="114">
        <v>100.72</v>
      </c>
      <c r="I65" s="114">
        <v>6.07</v>
      </c>
      <c r="J65" s="114">
        <v>382.66</v>
      </c>
      <c r="K65" s="116">
        <v>4590.55</v>
      </c>
      <c r="L65" s="115">
        <v>37753</v>
      </c>
      <c r="M65" s="47">
        <v>1100774774</v>
      </c>
      <c r="N65" s="47">
        <v>1304950327</v>
      </c>
      <c r="O65" s="115">
        <v>518629030</v>
      </c>
      <c r="P65" s="47">
        <v>477456201</v>
      </c>
      <c r="Q65" s="312">
        <v>374679</v>
      </c>
      <c r="R65" s="47">
        <v>2405725101</v>
      </c>
      <c r="S65" s="47">
        <v>266305334</v>
      </c>
      <c r="T65" s="47">
        <v>585840066</v>
      </c>
      <c r="U65" s="47">
        <v>461969434</v>
      </c>
      <c r="V65" s="47">
        <v>122250153</v>
      </c>
      <c r="W65" s="47">
        <v>9057030</v>
      </c>
      <c r="X65" s="47">
        <v>17145495</v>
      </c>
      <c r="Y65" s="47">
        <v>39840565</v>
      </c>
      <c r="Z65" s="47">
        <v>764709822</v>
      </c>
      <c r="AA65" s="47">
        <v>52550625</v>
      </c>
      <c r="AB65" s="47">
        <v>0</v>
      </c>
      <c r="AC65" s="47">
        <v>53153096</v>
      </c>
      <c r="AD65" s="47">
        <v>32903481</v>
      </c>
      <c r="AE65" s="47">
        <v>996085231</v>
      </c>
      <c r="AF65" s="127"/>
      <c r="AG65" s="127"/>
      <c r="AH65" s="127"/>
      <c r="AI65" s="127"/>
    </row>
    <row r="66" spans="1:35" ht="26.4" x14ac:dyDescent="0.3">
      <c r="A66" s="111" t="s">
        <v>772</v>
      </c>
      <c r="B66" s="113">
        <v>3115</v>
      </c>
      <c r="C66" s="114">
        <v>818</v>
      </c>
      <c r="D66" s="114">
        <v>818</v>
      </c>
      <c r="E66" s="114">
        <v>793</v>
      </c>
      <c r="F66" s="115">
        <v>244037</v>
      </c>
      <c r="G66" s="115">
        <v>39789</v>
      </c>
      <c r="H66" s="114">
        <v>84.31</v>
      </c>
      <c r="I66" s="114">
        <v>6.13</v>
      </c>
      <c r="J66" s="114">
        <v>532.88</v>
      </c>
      <c r="K66" s="116">
        <v>7901.26</v>
      </c>
      <c r="L66" s="115">
        <v>108168</v>
      </c>
      <c r="M66" s="47">
        <v>2561886588</v>
      </c>
      <c r="N66" s="47">
        <v>3396524449</v>
      </c>
      <c r="O66" s="115">
        <v>906082736</v>
      </c>
      <c r="P66" s="47">
        <v>897734383</v>
      </c>
      <c r="Q66" s="312">
        <v>940820</v>
      </c>
      <c r="R66" s="47">
        <v>5958411037</v>
      </c>
      <c r="S66" s="47">
        <v>837254337</v>
      </c>
      <c r="T66" s="47">
        <v>1685909485</v>
      </c>
      <c r="U66" s="47">
        <v>248015332</v>
      </c>
      <c r="V66" s="47">
        <v>1059566774</v>
      </c>
      <c r="W66" s="47">
        <v>22055242</v>
      </c>
      <c r="X66" s="47">
        <v>40087469</v>
      </c>
      <c r="Y66" s="47">
        <v>117332388</v>
      </c>
      <c r="Z66" s="47">
        <v>1605879392</v>
      </c>
      <c r="AA66" s="47">
        <v>202859718</v>
      </c>
      <c r="AB66" s="47">
        <v>0</v>
      </c>
      <c r="AC66" s="47">
        <v>115898558</v>
      </c>
      <c r="AD66" s="47">
        <v>23552342</v>
      </c>
      <c r="AE66" s="47">
        <v>1803817119</v>
      </c>
      <c r="AF66" s="127"/>
      <c r="AG66" s="127"/>
      <c r="AH66" s="127"/>
      <c r="AI66" s="127"/>
    </row>
    <row r="67" spans="1:35" ht="26.4" x14ac:dyDescent="0.3">
      <c r="A67" s="314" t="s">
        <v>1694</v>
      </c>
      <c r="B67" s="315">
        <v>454</v>
      </c>
      <c r="C67" s="316">
        <v>114</v>
      </c>
      <c r="D67" s="316">
        <v>114</v>
      </c>
      <c r="E67" s="316">
        <v>114</v>
      </c>
      <c r="F67" s="317">
        <v>31025</v>
      </c>
      <c r="G67" s="317">
        <v>5378</v>
      </c>
      <c r="H67" s="316">
        <v>74.56</v>
      </c>
      <c r="I67" s="316">
        <v>5.77</v>
      </c>
      <c r="J67" s="316">
        <v>0</v>
      </c>
      <c r="K67" s="316">
        <v>310.73</v>
      </c>
      <c r="L67" s="316">
        <v>0</v>
      </c>
      <c r="M67" s="318">
        <v>49904796</v>
      </c>
      <c r="N67" s="318">
        <v>18290096</v>
      </c>
      <c r="O67" s="318">
        <v>29073094</v>
      </c>
      <c r="P67" s="318">
        <v>6286244</v>
      </c>
      <c r="Q67" s="317">
        <v>80883</v>
      </c>
      <c r="R67" s="318">
        <v>68194892</v>
      </c>
      <c r="S67" s="318">
        <v>8559833</v>
      </c>
      <c r="T67" s="318">
        <v>25435110</v>
      </c>
      <c r="U67" s="318">
        <v>25585329</v>
      </c>
      <c r="V67" s="318">
        <v>274385</v>
      </c>
      <c r="W67" s="318">
        <v>0</v>
      </c>
      <c r="X67" s="318">
        <v>66226</v>
      </c>
      <c r="Y67" s="318">
        <v>109187</v>
      </c>
      <c r="Z67" s="318">
        <v>566236</v>
      </c>
      <c r="AA67" s="318">
        <v>6697505</v>
      </c>
      <c r="AB67" s="318">
        <v>0</v>
      </c>
      <c r="AC67" s="318">
        <v>901081</v>
      </c>
      <c r="AD67" s="318">
        <v>0</v>
      </c>
      <c r="AE67" s="318">
        <v>35359338</v>
      </c>
      <c r="AF67" s="318">
        <v>36320226</v>
      </c>
      <c r="AG67" s="318">
        <v>36687659</v>
      </c>
      <c r="AH67" s="318">
        <v>36602246</v>
      </c>
      <c r="AI67" s="318">
        <v>85413</v>
      </c>
    </row>
    <row r="68" spans="1:35" x14ac:dyDescent="0.3">
      <c r="A68" s="314" t="s">
        <v>1696</v>
      </c>
      <c r="B68" s="315">
        <v>442</v>
      </c>
      <c r="C68" s="316">
        <v>136</v>
      </c>
      <c r="D68" s="316">
        <v>136</v>
      </c>
      <c r="E68" s="316">
        <v>136</v>
      </c>
      <c r="F68" s="317">
        <v>44527</v>
      </c>
      <c r="G68" s="317">
        <v>2697</v>
      </c>
      <c r="H68" s="316">
        <v>89.7</v>
      </c>
      <c r="I68" s="316">
        <v>16.510000000000002</v>
      </c>
      <c r="J68" s="316">
        <v>0</v>
      </c>
      <c r="K68" s="316">
        <v>335.4</v>
      </c>
      <c r="L68" s="316">
        <v>0</v>
      </c>
      <c r="M68" s="318">
        <v>64160495</v>
      </c>
      <c r="N68" s="318">
        <v>16064164</v>
      </c>
      <c r="O68" s="318">
        <v>38109687</v>
      </c>
      <c r="P68" s="318">
        <v>7620400</v>
      </c>
      <c r="Q68" s="317">
        <v>47970</v>
      </c>
      <c r="R68" s="318">
        <v>80224659</v>
      </c>
      <c r="S68" s="318">
        <v>7111739</v>
      </c>
      <c r="T68" s="318">
        <v>8429276</v>
      </c>
      <c r="U68" s="318">
        <v>47597486</v>
      </c>
      <c r="V68" s="318">
        <v>6276814</v>
      </c>
      <c r="W68" s="318">
        <v>0</v>
      </c>
      <c r="X68" s="318">
        <v>376449</v>
      </c>
      <c r="Y68" s="318">
        <v>0</v>
      </c>
      <c r="Z68" s="318">
        <v>8751124</v>
      </c>
      <c r="AA68" s="318">
        <v>1173635</v>
      </c>
      <c r="AB68" s="318">
        <v>508136</v>
      </c>
      <c r="AC68" s="318">
        <v>0</v>
      </c>
      <c r="AD68" s="318">
        <v>0</v>
      </c>
      <c r="AE68" s="318">
        <v>45730087</v>
      </c>
      <c r="AF68" s="318">
        <v>49524760</v>
      </c>
      <c r="AG68" s="318">
        <v>49524760</v>
      </c>
      <c r="AH68" s="318">
        <v>43059578</v>
      </c>
      <c r="AI68" s="318">
        <v>6465182</v>
      </c>
    </row>
    <row r="69" spans="1:35" x14ac:dyDescent="0.3">
      <c r="A69" s="314" t="s">
        <v>1699</v>
      </c>
      <c r="B69" s="315">
        <v>436</v>
      </c>
      <c r="C69" s="316">
        <v>109</v>
      </c>
      <c r="D69" s="316">
        <v>109</v>
      </c>
      <c r="E69" s="316">
        <v>109</v>
      </c>
      <c r="F69" s="317">
        <v>28086</v>
      </c>
      <c r="G69" s="317">
        <v>1597</v>
      </c>
      <c r="H69" s="316">
        <v>70.59</v>
      </c>
      <c r="I69" s="316">
        <v>17.59</v>
      </c>
      <c r="J69" s="316">
        <v>0</v>
      </c>
      <c r="K69" s="316">
        <v>253.9</v>
      </c>
      <c r="L69" s="316">
        <v>0</v>
      </c>
      <c r="M69" s="318">
        <v>35484241</v>
      </c>
      <c r="N69" s="318">
        <v>16876787</v>
      </c>
      <c r="O69" s="318">
        <v>23657509</v>
      </c>
      <c r="P69" s="318">
        <v>8263965</v>
      </c>
      <c r="Q69" s="317">
        <v>31678</v>
      </c>
      <c r="R69" s="318">
        <v>52361028</v>
      </c>
      <c r="S69" s="318">
        <v>3762823</v>
      </c>
      <c r="T69" s="318">
        <v>7967679</v>
      </c>
      <c r="U69" s="318">
        <v>27582471</v>
      </c>
      <c r="V69" s="318">
        <v>2673511</v>
      </c>
      <c r="W69" s="318">
        <v>0</v>
      </c>
      <c r="X69" s="318">
        <v>9197</v>
      </c>
      <c r="Y69" s="318">
        <v>0</v>
      </c>
      <c r="Z69" s="318">
        <v>5829503</v>
      </c>
      <c r="AA69" s="318">
        <v>4287393</v>
      </c>
      <c r="AB69" s="318">
        <v>248451</v>
      </c>
      <c r="AC69" s="318">
        <v>0</v>
      </c>
      <c r="AD69" s="318">
        <v>0</v>
      </c>
      <c r="AE69" s="318">
        <v>31921474</v>
      </c>
      <c r="AF69" s="318">
        <v>34142269</v>
      </c>
      <c r="AG69" s="318">
        <v>34142269</v>
      </c>
      <c r="AH69" s="318">
        <v>26828297</v>
      </c>
      <c r="AI69" s="318">
        <v>7313972</v>
      </c>
    </row>
    <row r="70" spans="1:35" x14ac:dyDescent="0.3">
      <c r="A70" s="314" t="s">
        <v>1701</v>
      </c>
      <c r="B70" s="315">
        <v>438</v>
      </c>
      <c r="C70" s="316">
        <v>62</v>
      </c>
      <c r="D70" s="316">
        <v>62</v>
      </c>
      <c r="E70" s="316">
        <v>62</v>
      </c>
      <c r="F70" s="317">
        <v>20095</v>
      </c>
      <c r="G70" s="317">
        <v>1297</v>
      </c>
      <c r="H70" s="316">
        <v>88.8</v>
      </c>
      <c r="I70" s="316">
        <v>15.49</v>
      </c>
      <c r="J70" s="316">
        <v>0</v>
      </c>
      <c r="K70" s="316">
        <v>185.9</v>
      </c>
      <c r="L70" s="316">
        <v>0</v>
      </c>
      <c r="M70" s="318">
        <v>25530622</v>
      </c>
      <c r="N70" s="318">
        <v>24080210</v>
      </c>
      <c r="O70" s="318">
        <v>17700579</v>
      </c>
      <c r="P70" s="318">
        <v>11561467</v>
      </c>
      <c r="Q70" s="317">
        <v>41712</v>
      </c>
      <c r="R70" s="318">
        <v>49610832</v>
      </c>
      <c r="S70" s="318">
        <v>4940518</v>
      </c>
      <c r="T70" s="318">
        <v>5371602</v>
      </c>
      <c r="U70" s="318">
        <v>19203248</v>
      </c>
      <c r="V70" s="318">
        <v>1638985</v>
      </c>
      <c r="W70" s="318">
        <v>0</v>
      </c>
      <c r="X70" s="318">
        <v>26316</v>
      </c>
      <c r="Y70" s="318">
        <v>0</v>
      </c>
      <c r="Z70" s="318">
        <v>9282928</v>
      </c>
      <c r="AA70" s="318">
        <v>8190522</v>
      </c>
      <c r="AB70" s="318">
        <v>956713</v>
      </c>
      <c r="AC70" s="318">
        <v>0</v>
      </c>
      <c r="AD70" s="318">
        <v>0</v>
      </c>
      <c r="AE70" s="318">
        <v>29262046</v>
      </c>
      <c r="AF70" s="318">
        <v>30400779</v>
      </c>
      <c r="AG70" s="318">
        <v>30400779</v>
      </c>
      <c r="AH70" s="318">
        <v>22418582</v>
      </c>
      <c r="AI70" s="318">
        <v>7982197</v>
      </c>
    </row>
    <row r="71" spans="1:35" x14ac:dyDescent="0.3">
      <c r="A71" s="314" t="s">
        <v>1703</v>
      </c>
      <c r="B71" s="315">
        <v>443</v>
      </c>
      <c r="C71" s="316">
        <v>102</v>
      </c>
      <c r="D71" s="316">
        <v>102</v>
      </c>
      <c r="E71" s="316">
        <v>102</v>
      </c>
      <c r="F71" s="317">
        <v>32787</v>
      </c>
      <c r="G71" s="317">
        <v>2836</v>
      </c>
      <c r="H71" s="316">
        <v>88.07</v>
      </c>
      <c r="I71" s="316">
        <v>11.56</v>
      </c>
      <c r="J71" s="316">
        <v>0</v>
      </c>
      <c r="K71" s="316">
        <v>266.60000000000002</v>
      </c>
      <c r="L71" s="316">
        <v>0</v>
      </c>
      <c r="M71" s="318">
        <v>54100144</v>
      </c>
      <c r="N71" s="318">
        <v>12510251</v>
      </c>
      <c r="O71" s="318">
        <v>32248876</v>
      </c>
      <c r="P71" s="318">
        <v>5620561</v>
      </c>
      <c r="Q71" s="317">
        <v>36917</v>
      </c>
      <c r="R71" s="318">
        <v>66610395</v>
      </c>
      <c r="S71" s="318">
        <v>0</v>
      </c>
      <c r="T71" s="318">
        <v>8860527</v>
      </c>
      <c r="U71" s="318">
        <v>40679660</v>
      </c>
      <c r="V71" s="318">
        <v>763770</v>
      </c>
      <c r="W71" s="318">
        <v>0</v>
      </c>
      <c r="X71" s="318">
        <v>0</v>
      </c>
      <c r="Y71" s="318">
        <v>0</v>
      </c>
      <c r="Z71" s="318">
        <v>5995463</v>
      </c>
      <c r="AA71" s="318">
        <v>10310975</v>
      </c>
      <c r="AB71" s="318">
        <v>0</v>
      </c>
      <c r="AC71" s="318">
        <v>0</v>
      </c>
      <c r="AD71" s="318">
        <v>0</v>
      </c>
      <c r="AE71" s="318">
        <v>37869437</v>
      </c>
      <c r="AF71" s="318">
        <v>38667858</v>
      </c>
      <c r="AG71" s="318">
        <v>38671137</v>
      </c>
      <c r="AH71" s="318">
        <v>34521491</v>
      </c>
      <c r="AI71" s="318">
        <v>4149646</v>
      </c>
    </row>
    <row r="72" spans="1:35" ht="39.6" x14ac:dyDescent="0.3">
      <c r="A72" s="314" t="s">
        <v>1704</v>
      </c>
      <c r="B72" s="315">
        <v>424</v>
      </c>
      <c r="C72" s="316">
        <v>16</v>
      </c>
      <c r="D72" s="316">
        <v>16</v>
      </c>
      <c r="E72" s="316">
        <v>14</v>
      </c>
      <c r="F72" s="317">
        <v>4555</v>
      </c>
      <c r="G72" s="316">
        <v>137</v>
      </c>
      <c r="H72" s="316">
        <v>89.14</v>
      </c>
      <c r="I72" s="316">
        <v>33.25</v>
      </c>
      <c r="J72" s="316">
        <v>0</v>
      </c>
      <c r="K72" s="316">
        <v>61.31</v>
      </c>
      <c r="L72" s="316">
        <v>0</v>
      </c>
      <c r="M72" s="318">
        <v>11194118</v>
      </c>
      <c r="N72" s="318">
        <v>858365</v>
      </c>
      <c r="O72" s="318">
        <v>6399173</v>
      </c>
      <c r="P72" s="318">
        <v>463197</v>
      </c>
      <c r="Q72" s="317">
        <v>1318</v>
      </c>
      <c r="R72" s="318">
        <v>12052483</v>
      </c>
      <c r="S72" s="318">
        <v>0</v>
      </c>
      <c r="T72" s="318">
        <v>2299125</v>
      </c>
      <c r="U72" s="318">
        <v>0</v>
      </c>
      <c r="V72" s="318">
        <v>5092914</v>
      </c>
      <c r="W72" s="318">
        <v>0</v>
      </c>
      <c r="X72" s="318">
        <v>1423956</v>
      </c>
      <c r="Y72" s="318">
        <v>0</v>
      </c>
      <c r="Z72" s="318">
        <v>0</v>
      </c>
      <c r="AA72" s="318">
        <v>0</v>
      </c>
      <c r="AB72" s="318">
        <v>3236488</v>
      </c>
      <c r="AC72" s="318">
        <v>0</v>
      </c>
      <c r="AD72" s="318">
        <v>0</v>
      </c>
      <c r="AE72" s="318">
        <v>6862370</v>
      </c>
      <c r="AF72" s="318">
        <v>1</v>
      </c>
      <c r="AG72" s="318">
        <v>1</v>
      </c>
      <c r="AH72" s="318">
        <v>0</v>
      </c>
      <c r="AI72" s="318">
        <v>1</v>
      </c>
    </row>
    <row r="73" spans="1:35" ht="26.4" x14ac:dyDescent="0.3">
      <c r="A73" s="314" t="s">
        <v>1706</v>
      </c>
      <c r="B73" s="315">
        <v>422</v>
      </c>
      <c r="C73" s="316">
        <v>16</v>
      </c>
      <c r="D73" s="316">
        <v>16</v>
      </c>
      <c r="E73" s="316">
        <v>16</v>
      </c>
      <c r="F73" s="317">
        <v>4515</v>
      </c>
      <c r="G73" s="316">
        <v>129</v>
      </c>
      <c r="H73" s="316">
        <v>77.31</v>
      </c>
      <c r="I73" s="316">
        <v>35</v>
      </c>
      <c r="J73" s="316">
        <v>0</v>
      </c>
      <c r="K73" s="316">
        <v>77.22</v>
      </c>
      <c r="L73" s="316">
        <v>0</v>
      </c>
      <c r="M73" s="318">
        <v>14080946</v>
      </c>
      <c r="N73" s="318">
        <v>984921</v>
      </c>
      <c r="O73" s="318">
        <v>5897206</v>
      </c>
      <c r="P73" s="318">
        <v>647987</v>
      </c>
      <c r="Q73" s="317">
        <v>3040</v>
      </c>
      <c r="R73" s="318">
        <v>15065867</v>
      </c>
      <c r="S73" s="318">
        <v>0</v>
      </c>
      <c r="T73" s="318">
        <v>2687237</v>
      </c>
      <c r="U73" s="318">
        <v>0</v>
      </c>
      <c r="V73" s="318">
        <v>4581406</v>
      </c>
      <c r="W73" s="318">
        <v>0</v>
      </c>
      <c r="X73" s="318">
        <v>4413663</v>
      </c>
      <c r="Y73" s="318">
        <v>0</v>
      </c>
      <c r="Z73" s="318">
        <v>0</v>
      </c>
      <c r="AA73" s="318">
        <v>0</v>
      </c>
      <c r="AB73" s="318">
        <v>3383561</v>
      </c>
      <c r="AC73" s="318">
        <v>0</v>
      </c>
      <c r="AD73" s="318">
        <v>0</v>
      </c>
      <c r="AE73" s="318">
        <v>6545193</v>
      </c>
      <c r="AF73" s="318">
        <v>1</v>
      </c>
      <c r="AG73" s="318">
        <v>1</v>
      </c>
      <c r="AH73" s="318">
        <v>0</v>
      </c>
      <c r="AI73" s="318">
        <v>1</v>
      </c>
    </row>
    <row r="74" spans="1:35" x14ac:dyDescent="0.3">
      <c r="A74" s="314" t="s">
        <v>2451</v>
      </c>
      <c r="B74" s="315">
        <v>414</v>
      </c>
      <c r="C74" s="316">
        <v>88</v>
      </c>
      <c r="D74" s="316">
        <v>88</v>
      </c>
      <c r="E74" s="316">
        <v>88</v>
      </c>
      <c r="F74" s="317">
        <v>19711</v>
      </c>
      <c r="G74" s="316">
        <v>353</v>
      </c>
      <c r="H74" s="316">
        <v>61.37</v>
      </c>
      <c r="I74" s="316">
        <v>55.84</v>
      </c>
      <c r="J74" s="316">
        <v>0</v>
      </c>
      <c r="K74" s="316">
        <v>110</v>
      </c>
      <c r="L74" s="316">
        <v>0</v>
      </c>
      <c r="M74" s="318">
        <v>55411759</v>
      </c>
      <c r="N74" s="318">
        <v>0</v>
      </c>
      <c r="O74" s="318">
        <v>22268451</v>
      </c>
      <c r="P74" s="318">
        <v>0</v>
      </c>
      <c r="Q74" s="316">
        <v>0</v>
      </c>
      <c r="R74" s="318">
        <v>55411759</v>
      </c>
      <c r="S74" s="318">
        <v>2013613</v>
      </c>
      <c r="T74" s="318">
        <v>13380881</v>
      </c>
      <c r="U74" s="318">
        <v>7301764</v>
      </c>
      <c r="V74" s="318">
        <v>25146088</v>
      </c>
      <c r="W74" s="318">
        <v>0</v>
      </c>
      <c r="X74" s="318">
        <v>0</v>
      </c>
      <c r="Y74" s="318">
        <v>0</v>
      </c>
      <c r="Z74" s="318">
        <v>7569413</v>
      </c>
      <c r="AA74" s="318">
        <v>0</v>
      </c>
      <c r="AB74" s="318">
        <v>0</v>
      </c>
      <c r="AC74" s="318">
        <v>0</v>
      </c>
      <c r="AD74" s="318">
        <v>0</v>
      </c>
      <c r="AE74" s="318">
        <v>22268451</v>
      </c>
      <c r="AF74" s="318">
        <v>23207715</v>
      </c>
      <c r="AG74" s="318">
        <v>23207715</v>
      </c>
      <c r="AH74" s="318">
        <v>17289764</v>
      </c>
      <c r="AI74" s="318">
        <v>5917951</v>
      </c>
    </row>
    <row r="75" spans="1:35" ht="26.4" x14ac:dyDescent="0.3">
      <c r="A75" s="314" t="s">
        <v>1707</v>
      </c>
      <c r="B75" s="315">
        <v>452</v>
      </c>
      <c r="C75" s="316">
        <v>187</v>
      </c>
      <c r="D75" s="316">
        <v>187</v>
      </c>
      <c r="E75" s="316">
        <v>187</v>
      </c>
      <c r="F75" s="317">
        <v>37183</v>
      </c>
      <c r="G75" s="317">
        <v>2574</v>
      </c>
      <c r="H75" s="316">
        <v>54.48</v>
      </c>
      <c r="I75" s="316">
        <v>14.45</v>
      </c>
      <c r="J75" s="316">
        <v>0</v>
      </c>
      <c r="K75" s="316">
        <v>365</v>
      </c>
      <c r="L75" s="316">
        <v>0</v>
      </c>
      <c r="M75" s="318">
        <v>80045700</v>
      </c>
      <c r="N75" s="318">
        <v>9168693</v>
      </c>
      <c r="O75" s="318">
        <v>60506899</v>
      </c>
      <c r="P75" s="318">
        <v>3590027</v>
      </c>
      <c r="Q75" s="317">
        <v>27975</v>
      </c>
      <c r="R75" s="318">
        <v>89214393</v>
      </c>
      <c r="S75" s="318">
        <v>12736165</v>
      </c>
      <c r="T75" s="318">
        <v>40648508</v>
      </c>
      <c r="U75" s="318">
        <v>6736954</v>
      </c>
      <c r="V75" s="318">
        <v>5456265</v>
      </c>
      <c r="W75" s="318">
        <v>3424965</v>
      </c>
      <c r="X75" s="318">
        <v>0</v>
      </c>
      <c r="Y75" s="318">
        <v>0</v>
      </c>
      <c r="Z75" s="318">
        <v>9065092</v>
      </c>
      <c r="AA75" s="318">
        <v>567048</v>
      </c>
      <c r="AB75" s="318">
        <v>10579396</v>
      </c>
      <c r="AC75" s="318">
        <v>0</v>
      </c>
      <c r="AD75" s="318">
        <v>0</v>
      </c>
      <c r="AE75" s="318">
        <v>64096926</v>
      </c>
      <c r="AF75" s="318">
        <v>64385372</v>
      </c>
      <c r="AG75" s="318">
        <v>64385372</v>
      </c>
      <c r="AH75" s="318">
        <v>53514004</v>
      </c>
      <c r="AI75" s="318">
        <v>10871368</v>
      </c>
    </row>
    <row r="76" spans="1:35" ht="39.6" x14ac:dyDescent="0.3">
      <c r="A76" s="314" t="s">
        <v>1711</v>
      </c>
      <c r="B76" s="315">
        <v>451</v>
      </c>
      <c r="C76" s="316">
        <v>179</v>
      </c>
      <c r="D76" s="316">
        <v>179</v>
      </c>
      <c r="E76" s="316">
        <v>179</v>
      </c>
      <c r="F76" s="317">
        <v>38323</v>
      </c>
      <c r="G76" s="317">
        <v>3081</v>
      </c>
      <c r="H76" s="316">
        <v>58.66</v>
      </c>
      <c r="I76" s="316">
        <v>12.44</v>
      </c>
      <c r="J76" s="316">
        <v>0</v>
      </c>
      <c r="K76" s="316">
        <v>310.19</v>
      </c>
      <c r="L76" s="316">
        <v>0</v>
      </c>
      <c r="M76" s="318">
        <v>89874631</v>
      </c>
      <c r="N76" s="318">
        <v>2301</v>
      </c>
      <c r="O76" s="318">
        <v>68253789</v>
      </c>
      <c r="P76" s="318">
        <v>408</v>
      </c>
      <c r="Q76" s="316">
        <v>1</v>
      </c>
      <c r="R76" s="318">
        <v>89876932</v>
      </c>
      <c r="S76" s="318">
        <v>13415347</v>
      </c>
      <c r="T76" s="318">
        <v>54606542</v>
      </c>
      <c r="U76" s="318">
        <v>2443917</v>
      </c>
      <c r="V76" s="318">
        <v>1970820</v>
      </c>
      <c r="W76" s="318">
        <v>391089</v>
      </c>
      <c r="X76" s="318">
        <v>0</v>
      </c>
      <c r="Y76" s="318">
        <v>0</v>
      </c>
      <c r="Z76" s="318">
        <v>8636554</v>
      </c>
      <c r="AA76" s="318">
        <v>523777</v>
      </c>
      <c r="AB76" s="318">
        <v>7888886</v>
      </c>
      <c r="AC76" s="318">
        <v>0</v>
      </c>
      <c r="AD76" s="318">
        <v>0</v>
      </c>
      <c r="AE76" s="318">
        <v>68254197</v>
      </c>
      <c r="AF76" s="318">
        <v>68360845</v>
      </c>
      <c r="AG76" s="318">
        <v>68360845</v>
      </c>
      <c r="AH76" s="318">
        <v>53732831</v>
      </c>
      <c r="AI76" s="318">
        <v>14628014</v>
      </c>
    </row>
    <row r="77" spans="1:35" ht="52.8" x14ac:dyDescent="0.3">
      <c r="A77" s="314" t="s">
        <v>1713</v>
      </c>
      <c r="B77" s="315">
        <v>453</v>
      </c>
      <c r="C77" s="316">
        <v>53</v>
      </c>
      <c r="D77" s="316">
        <v>53</v>
      </c>
      <c r="E77" s="316">
        <v>53</v>
      </c>
      <c r="F77" s="317">
        <v>18161</v>
      </c>
      <c r="G77" s="317">
        <v>1393</v>
      </c>
      <c r="H77" s="316">
        <v>93.88</v>
      </c>
      <c r="I77" s="316">
        <v>13.04</v>
      </c>
      <c r="J77" s="316">
        <v>0</v>
      </c>
      <c r="K77" s="316">
        <v>155.44999999999999</v>
      </c>
      <c r="L77" s="316">
        <v>0</v>
      </c>
      <c r="M77" s="318">
        <v>40781039</v>
      </c>
      <c r="N77" s="318">
        <v>0</v>
      </c>
      <c r="O77" s="318">
        <v>31619846</v>
      </c>
      <c r="P77" s="318">
        <v>0</v>
      </c>
      <c r="Q77" s="316">
        <v>0</v>
      </c>
      <c r="R77" s="318">
        <v>40781039</v>
      </c>
      <c r="S77" s="318">
        <v>4808687</v>
      </c>
      <c r="T77" s="318">
        <v>28841888</v>
      </c>
      <c r="U77" s="318">
        <v>949265</v>
      </c>
      <c r="V77" s="318">
        <v>936299</v>
      </c>
      <c r="W77" s="318">
        <v>281971</v>
      </c>
      <c r="X77" s="318">
        <v>0</v>
      </c>
      <c r="Y77" s="318">
        <v>0</v>
      </c>
      <c r="Z77" s="318">
        <v>2340998</v>
      </c>
      <c r="AA77" s="318">
        <v>6139</v>
      </c>
      <c r="AB77" s="318">
        <v>2615792</v>
      </c>
      <c r="AC77" s="318">
        <v>0</v>
      </c>
      <c r="AD77" s="318">
        <v>0</v>
      </c>
      <c r="AE77" s="318">
        <v>31619846</v>
      </c>
      <c r="AF77" s="318">
        <v>31697886</v>
      </c>
      <c r="AG77" s="318">
        <v>31697886</v>
      </c>
      <c r="AH77" s="318">
        <v>24322531</v>
      </c>
      <c r="AI77" s="318">
        <v>7375355</v>
      </c>
    </row>
    <row r="78" spans="1:35" ht="39.6" x14ac:dyDescent="0.3">
      <c r="A78" s="314" t="s">
        <v>1715</v>
      </c>
      <c r="B78" s="315">
        <v>447</v>
      </c>
      <c r="C78" s="316">
        <v>110</v>
      </c>
      <c r="D78" s="316">
        <v>110</v>
      </c>
      <c r="E78" s="316">
        <v>110</v>
      </c>
      <c r="F78" s="317">
        <v>25526</v>
      </c>
      <c r="G78" s="317">
        <v>1879</v>
      </c>
      <c r="H78" s="316">
        <v>63.58</v>
      </c>
      <c r="I78" s="316">
        <v>13.58</v>
      </c>
      <c r="J78" s="316">
        <v>0</v>
      </c>
      <c r="K78" s="316">
        <v>232.97</v>
      </c>
      <c r="L78" s="316">
        <v>0</v>
      </c>
      <c r="M78" s="318">
        <v>52921012</v>
      </c>
      <c r="N78" s="318">
        <v>0</v>
      </c>
      <c r="O78" s="318">
        <v>39612897</v>
      </c>
      <c r="P78" s="318">
        <v>0</v>
      </c>
      <c r="Q78" s="316">
        <v>0</v>
      </c>
      <c r="R78" s="318">
        <v>52921012</v>
      </c>
      <c r="S78" s="318">
        <v>9438129</v>
      </c>
      <c r="T78" s="318">
        <v>28141793</v>
      </c>
      <c r="U78" s="318">
        <v>3037705</v>
      </c>
      <c r="V78" s="318">
        <v>4427856</v>
      </c>
      <c r="W78" s="318">
        <v>155018</v>
      </c>
      <c r="X78" s="318">
        <v>0</v>
      </c>
      <c r="Y78" s="318">
        <v>0</v>
      </c>
      <c r="Z78" s="318">
        <v>3979986</v>
      </c>
      <c r="AA78" s="318">
        <v>18908</v>
      </c>
      <c r="AB78" s="318">
        <v>3721617</v>
      </c>
      <c r="AC78" s="318">
        <v>0</v>
      </c>
      <c r="AD78" s="318">
        <v>0</v>
      </c>
      <c r="AE78" s="318">
        <v>39612897</v>
      </c>
      <c r="AF78" s="318">
        <v>39709780</v>
      </c>
      <c r="AG78" s="318">
        <v>39709780</v>
      </c>
      <c r="AH78" s="318">
        <v>33974412</v>
      </c>
      <c r="AI78" s="318">
        <v>5735368</v>
      </c>
    </row>
    <row r="79" spans="1:35" ht="26.4" x14ac:dyDescent="0.3">
      <c r="A79" s="314" t="s">
        <v>1716</v>
      </c>
      <c r="B79" s="315">
        <v>407</v>
      </c>
      <c r="C79" s="316">
        <v>112</v>
      </c>
      <c r="D79" s="316">
        <v>112</v>
      </c>
      <c r="E79" s="316">
        <v>112</v>
      </c>
      <c r="F79" s="317">
        <v>22019</v>
      </c>
      <c r="G79" s="316">
        <v>544</v>
      </c>
      <c r="H79" s="316">
        <v>53.86</v>
      </c>
      <c r="I79" s="316">
        <v>40.479999999999997</v>
      </c>
      <c r="J79" s="316">
        <v>7.03</v>
      </c>
      <c r="K79" s="316">
        <v>554.51</v>
      </c>
      <c r="L79" s="316">
        <v>0</v>
      </c>
      <c r="M79" s="318">
        <v>64045197</v>
      </c>
      <c r="N79" s="318">
        <v>28831778</v>
      </c>
      <c r="O79" s="318">
        <v>38693698</v>
      </c>
      <c r="P79" s="318">
        <v>17127570</v>
      </c>
      <c r="Q79" s="317">
        <v>27376</v>
      </c>
      <c r="R79" s="318">
        <v>92876975</v>
      </c>
      <c r="S79" s="318">
        <v>0</v>
      </c>
      <c r="T79" s="318">
        <v>688055</v>
      </c>
      <c r="U79" s="318">
        <v>16742906</v>
      </c>
      <c r="V79" s="318">
        <v>44328464</v>
      </c>
      <c r="W79" s="318">
        <v>0</v>
      </c>
      <c r="X79" s="318">
        <v>111283</v>
      </c>
      <c r="Y79" s="318">
        <v>0</v>
      </c>
      <c r="Z79" s="318">
        <v>19396643</v>
      </c>
      <c r="AA79" s="318">
        <v>11609624</v>
      </c>
      <c r="AB79" s="318">
        <v>0</v>
      </c>
      <c r="AC79" s="318">
        <v>0</v>
      </c>
      <c r="AD79" s="318">
        <v>0</v>
      </c>
      <c r="AE79" s="318">
        <v>55821268</v>
      </c>
      <c r="AF79" s="318">
        <v>81063655</v>
      </c>
      <c r="AG79" s="318">
        <v>81176564</v>
      </c>
      <c r="AH79" s="318">
        <v>71422778</v>
      </c>
      <c r="AI79" s="318">
        <v>9753786</v>
      </c>
    </row>
    <row r="80" spans="1:35" ht="39.6" x14ac:dyDescent="0.3">
      <c r="A80" s="314" t="s">
        <v>1717</v>
      </c>
      <c r="B80" s="315">
        <v>10665</v>
      </c>
      <c r="C80" s="316">
        <v>71</v>
      </c>
      <c r="D80" s="316">
        <v>71</v>
      </c>
      <c r="E80" s="316">
        <v>71</v>
      </c>
      <c r="F80" s="317">
        <v>22788</v>
      </c>
      <c r="G80" s="317">
        <v>2024</v>
      </c>
      <c r="H80" s="316">
        <v>87.93</v>
      </c>
      <c r="I80" s="316">
        <v>11.26</v>
      </c>
      <c r="J80" s="316">
        <v>0</v>
      </c>
      <c r="K80" s="316">
        <v>169.4</v>
      </c>
      <c r="L80" s="316">
        <v>0</v>
      </c>
      <c r="M80" s="318">
        <v>29625700</v>
      </c>
      <c r="N80" s="318">
        <v>0</v>
      </c>
      <c r="O80" s="318">
        <v>21369117</v>
      </c>
      <c r="P80" s="318">
        <v>0</v>
      </c>
      <c r="Q80" s="316">
        <v>0</v>
      </c>
      <c r="R80" s="318">
        <v>29625700</v>
      </c>
      <c r="S80" s="318">
        <v>5077144</v>
      </c>
      <c r="T80" s="318">
        <v>7866311</v>
      </c>
      <c r="U80" s="318">
        <v>11637600</v>
      </c>
      <c r="V80" s="318">
        <v>777400</v>
      </c>
      <c r="W80" s="318">
        <v>0</v>
      </c>
      <c r="X80" s="318">
        <v>0</v>
      </c>
      <c r="Y80" s="318">
        <v>19500</v>
      </c>
      <c r="Z80" s="318">
        <v>4247745</v>
      </c>
      <c r="AA80" s="318">
        <v>0</v>
      </c>
      <c r="AB80" s="318">
        <v>0</v>
      </c>
      <c r="AC80" s="318">
        <v>0</v>
      </c>
      <c r="AD80" s="318">
        <v>0</v>
      </c>
      <c r="AE80" s="318">
        <v>21369117</v>
      </c>
      <c r="AF80" s="318">
        <v>21523918</v>
      </c>
      <c r="AG80" s="318">
        <v>21523918</v>
      </c>
      <c r="AH80" s="318">
        <v>20584630</v>
      </c>
      <c r="AI80" s="318">
        <v>939288</v>
      </c>
    </row>
    <row r="81" spans="1:35" ht="26.4" x14ac:dyDescent="0.3">
      <c r="A81" s="314" t="s">
        <v>1721</v>
      </c>
      <c r="B81" s="315">
        <v>416</v>
      </c>
      <c r="C81" s="316">
        <v>717</v>
      </c>
      <c r="D81" s="316">
        <v>717</v>
      </c>
      <c r="E81" s="316">
        <v>717</v>
      </c>
      <c r="F81" s="317">
        <v>227570</v>
      </c>
      <c r="G81" s="317">
        <v>1131</v>
      </c>
      <c r="H81" s="316">
        <v>86.96</v>
      </c>
      <c r="I81" s="316">
        <v>201.21</v>
      </c>
      <c r="J81" s="316">
        <v>0</v>
      </c>
      <c r="K81" s="319">
        <v>1057.1600000000001</v>
      </c>
      <c r="L81" s="316">
        <v>0</v>
      </c>
      <c r="M81" s="318">
        <v>168036593</v>
      </c>
      <c r="N81" s="318">
        <v>4136838</v>
      </c>
      <c r="O81" s="318">
        <v>114708520</v>
      </c>
      <c r="P81" s="318">
        <v>2980211</v>
      </c>
      <c r="Q81" s="317">
        <v>54280</v>
      </c>
      <c r="R81" s="318">
        <v>172173431</v>
      </c>
      <c r="S81" s="318">
        <v>0</v>
      </c>
      <c r="T81" s="318">
        <v>41901635</v>
      </c>
      <c r="U81" s="318">
        <v>0</v>
      </c>
      <c r="V81" s="318">
        <v>98261130</v>
      </c>
      <c r="W81" s="318">
        <v>0</v>
      </c>
      <c r="X81" s="318">
        <v>26832074</v>
      </c>
      <c r="Y81" s="318">
        <v>0</v>
      </c>
      <c r="Z81" s="318">
        <v>5178592</v>
      </c>
      <c r="AA81" s="318">
        <v>0</v>
      </c>
      <c r="AB81" s="318">
        <v>0</v>
      </c>
      <c r="AC81" s="318">
        <v>0</v>
      </c>
      <c r="AD81" s="318">
        <v>0</v>
      </c>
      <c r="AE81" s="318">
        <v>117688731</v>
      </c>
      <c r="AF81" s="318">
        <v>117665536</v>
      </c>
      <c r="AG81" s="318">
        <v>135347662</v>
      </c>
      <c r="AH81" s="318">
        <v>143666094</v>
      </c>
      <c r="AI81" s="318">
        <v>-8318432</v>
      </c>
    </row>
    <row r="82" spans="1:35" ht="26.4" x14ac:dyDescent="0.3">
      <c r="A82" s="314" t="s">
        <v>1723</v>
      </c>
      <c r="B82" s="315">
        <v>16580</v>
      </c>
      <c r="C82" s="316">
        <v>120</v>
      </c>
      <c r="D82" s="316">
        <v>75</v>
      </c>
      <c r="E82" s="316">
        <v>78</v>
      </c>
      <c r="F82" s="317">
        <v>25760</v>
      </c>
      <c r="G82" s="317">
        <v>2003</v>
      </c>
      <c r="H82" s="316">
        <v>90.48</v>
      </c>
      <c r="I82" s="316">
        <v>12.86</v>
      </c>
      <c r="J82" s="316">
        <v>0</v>
      </c>
      <c r="K82" s="316">
        <v>187</v>
      </c>
      <c r="L82" s="316">
        <v>0</v>
      </c>
      <c r="M82" s="318">
        <v>36113459</v>
      </c>
      <c r="N82" s="318">
        <v>2532755</v>
      </c>
      <c r="O82" s="318">
        <v>23945792</v>
      </c>
      <c r="P82" s="318">
        <v>1685306</v>
      </c>
      <c r="Q82" s="317">
        <v>4241</v>
      </c>
      <c r="R82" s="318">
        <v>38646214</v>
      </c>
      <c r="S82" s="318">
        <v>3862807</v>
      </c>
      <c r="T82" s="318">
        <v>8125338</v>
      </c>
      <c r="U82" s="318">
        <v>17937452</v>
      </c>
      <c r="V82" s="318">
        <v>446056</v>
      </c>
      <c r="W82" s="318">
        <v>0</v>
      </c>
      <c r="X82" s="318">
        <v>93686</v>
      </c>
      <c r="Y82" s="318">
        <v>0</v>
      </c>
      <c r="Z82" s="318">
        <v>7807235</v>
      </c>
      <c r="AA82" s="318">
        <v>0</v>
      </c>
      <c r="AB82" s="318">
        <v>194440</v>
      </c>
      <c r="AC82" s="318">
        <v>0</v>
      </c>
      <c r="AD82" s="318">
        <v>179200</v>
      </c>
      <c r="AE82" s="318">
        <v>25631098</v>
      </c>
      <c r="AF82" s="318">
        <v>29181778</v>
      </c>
      <c r="AG82" s="318">
        <v>29185686</v>
      </c>
      <c r="AH82" s="318">
        <v>29108482</v>
      </c>
      <c r="AI82" s="318">
        <v>77204</v>
      </c>
    </row>
    <row r="83" spans="1:35" ht="26.4" x14ac:dyDescent="0.3">
      <c r="A83" s="314" t="s">
        <v>1727</v>
      </c>
      <c r="B83" s="315">
        <v>429</v>
      </c>
      <c r="C83" s="316">
        <v>265</v>
      </c>
      <c r="D83" s="316">
        <v>265</v>
      </c>
      <c r="E83" s="316">
        <v>265</v>
      </c>
      <c r="F83" s="317">
        <v>65329</v>
      </c>
      <c r="G83" s="316">
        <v>661</v>
      </c>
      <c r="H83" s="316">
        <v>67.540000000000006</v>
      </c>
      <c r="I83" s="316">
        <v>98.83</v>
      </c>
      <c r="J83" s="316">
        <v>0</v>
      </c>
      <c r="K83" s="316">
        <v>688.17</v>
      </c>
      <c r="L83" s="316">
        <v>0</v>
      </c>
      <c r="M83" s="318">
        <v>129949179</v>
      </c>
      <c r="N83" s="318">
        <v>8006575</v>
      </c>
      <c r="O83" s="318">
        <v>71447481</v>
      </c>
      <c r="P83" s="318">
        <v>905106</v>
      </c>
      <c r="Q83" s="317">
        <v>16895</v>
      </c>
      <c r="R83" s="318">
        <v>137955754</v>
      </c>
      <c r="S83" s="318">
        <v>0</v>
      </c>
      <c r="T83" s="318">
        <v>4817161</v>
      </c>
      <c r="U83" s="318">
        <v>0</v>
      </c>
      <c r="V83" s="318">
        <v>74780281</v>
      </c>
      <c r="W83" s="318">
        <v>0</v>
      </c>
      <c r="X83" s="318">
        <v>33090642</v>
      </c>
      <c r="Y83" s="318">
        <v>0</v>
      </c>
      <c r="Z83" s="318">
        <v>16920986</v>
      </c>
      <c r="AA83" s="318">
        <v>0</v>
      </c>
      <c r="AB83" s="318">
        <v>8346684</v>
      </c>
      <c r="AC83" s="318">
        <v>0</v>
      </c>
      <c r="AD83" s="318">
        <v>0</v>
      </c>
      <c r="AE83" s="318">
        <v>72352587</v>
      </c>
      <c r="AF83" s="318">
        <v>1</v>
      </c>
      <c r="AG83" s="318">
        <v>1</v>
      </c>
      <c r="AH83" s="318">
        <v>0</v>
      </c>
      <c r="AI83" s="318">
        <v>1</v>
      </c>
    </row>
    <row r="84" spans="1:35" x14ac:dyDescent="0.3">
      <c r="A84" s="314" t="s">
        <v>1728</v>
      </c>
      <c r="B84" s="315">
        <v>445</v>
      </c>
      <c r="C84" s="316">
        <v>392</v>
      </c>
      <c r="D84" s="316">
        <v>289</v>
      </c>
      <c r="E84" s="316">
        <v>289</v>
      </c>
      <c r="F84" s="317">
        <v>77933</v>
      </c>
      <c r="G84" s="317">
        <v>5599</v>
      </c>
      <c r="H84" s="316">
        <v>73.88</v>
      </c>
      <c r="I84" s="316">
        <v>13.92</v>
      </c>
      <c r="J84" s="316">
        <v>56.31</v>
      </c>
      <c r="K84" s="319">
        <v>1495.31</v>
      </c>
      <c r="L84" s="316">
        <v>0</v>
      </c>
      <c r="M84" s="318">
        <v>228728874</v>
      </c>
      <c r="N84" s="318">
        <v>83821213</v>
      </c>
      <c r="O84" s="318">
        <v>103350776</v>
      </c>
      <c r="P84" s="318">
        <v>50342359</v>
      </c>
      <c r="Q84" s="317">
        <v>108330</v>
      </c>
      <c r="R84" s="318">
        <v>312550087</v>
      </c>
      <c r="S84" s="318">
        <v>16571901</v>
      </c>
      <c r="T84" s="318">
        <v>71166675</v>
      </c>
      <c r="U84" s="318">
        <v>21223255</v>
      </c>
      <c r="V84" s="318">
        <v>26190405</v>
      </c>
      <c r="W84" s="318">
        <v>0</v>
      </c>
      <c r="X84" s="318">
        <v>5237294</v>
      </c>
      <c r="Y84" s="318">
        <v>2490349</v>
      </c>
      <c r="Z84" s="318">
        <v>117380865</v>
      </c>
      <c r="AA84" s="318">
        <v>50938188</v>
      </c>
      <c r="AB84" s="318">
        <v>0</v>
      </c>
      <c r="AC84" s="318">
        <v>1121711</v>
      </c>
      <c r="AD84" s="318">
        <v>229444</v>
      </c>
      <c r="AE84" s="318">
        <v>153693135</v>
      </c>
      <c r="AF84" s="318">
        <v>281669000</v>
      </c>
      <c r="AG84" s="318">
        <v>294532000</v>
      </c>
      <c r="AH84" s="318">
        <v>284544000</v>
      </c>
      <c r="AI84" s="318">
        <v>9988000</v>
      </c>
    </row>
    <row r="85" spans="1:35" ht="39.6" x14ac:dyDescent="0.3">
      <c r="A85" s="314" t="s">
        <v>1734</v>
      </c>
      <c r="B85" s="315">
        <v>410</v>
      </c>
      <c r="C85" s="316">
        <v>203</v>
      </c>
      <c r="D85" s="316">
        <v>203</v>
      </c>
      <c r="E85" s="316">
        <v>203</v>
      </c>
      <c r="F85" s="317">
        <v>34980</v>
      </c>
      <c r="G85" s="316">
        <v>901</v>
      </c>
      <c r="H85" s="316">
        <v>47.21</v>
      </c>
      <c r="I85" s="316">
        <v>38.82</v>
      </c>
      <c r="J85" s="316">
        <v>0</v>
      </c>
      <c r="K85" s="316">
        <v>293.33</v>
      </c>
      <c r="L85" s="316">
        <v>0</v>
      </c>
      <c r="M85" s="318">
        <v>99714461</v>
      </c>
      <c r="N85" s="318">
        <v>3567337</v>
      </c>
      <c r="O85" s="318">
        <v>44263149</v>
      </c>
      <c r="P85" s="318">
        <v>1827529</v>
      </c>
      <c r="Q85" s="317">
        <v>6460</v>
      </c>
      <c r="R85" s="318">
        <v>103281798</v>
      </c>
      <c r="S85" s="318">
        <v>17958500</v>
      </c>
      <c r="T85" s="318">
        <v>28958587</v>
      </c>
      <c r="U85" s="318">
        <v>3713517</v>
      </c>
      <c r="V85" s="318">
        <v>33993504</v>
      </c>
      <c r="W85" s="318">
        <v>824990</v>
      </c>
      <c r="X85" s="318">
        <v>1618811</v>
      </c>
      <c r="Y85" s="318">
        <v>4015888</v>
      </c>
      <c r="Z85" s="318">
        <v>10205533</v>
      </c>
      <c r="AA85" s="318">
        <v>1682635</v>
      </c>
      <c r="AB85" s="318">
        <v>0</v>
      </c>
      <c r="AC85" s="318">
        <v>309833</v>
      </c>
      <c r="AD85" s="318">
        <v>0</v>
      </c>
      <c r="AE85" s="318">
        <v>46090678</v>
      </c>
      <c r="AF85" s="318">
        <v>48625062</v>
      </c>
      <c r="AG85" s="318">
        <v>48625062</v>
      </c>
      <c r="AH85" s="318">
        <v>50877442</v>
      </c>
      <c r="AI85" s="318">
        <v>-2252380</v>
      </c>
    </row>
    <row r="86" spans="1:35" ht="26.4" x14ac:dyDescent="0.3">
      <c r="A86" s="314" t="s">
        <v>1742</v>
      </c>
      <c r="B86" s="315">
        <v>430</v>
      </c>
      <c r="C86" s="316">
        <v>70</v>
      </c>
      <c r="D86" s="316">
        <v>70</v>
      </c>
      <c r="E86" s="316">
        <v>70</v>
      </c>
      <c r="F86" s="317">
        <v>21054</v>
      </c>
      <c r="G86" s="316">
        <v>47</v>
      </c>
      <c r="H86" s="316">
        <v>82.4</v>
      </c>
      <c r="I86" s="316">
        <v>447.96</v>
      </c>
      <c r="J86" s="316">
        <v>0</v>
      </c>
      <c r="K86" s="316">
        <v>213.66</v>
      </c>
      <c r="L86" s="316">
        <v>0</v>
      </c>
      <c r="M86" s="318">
        <v>32429393</v>
      </c>
      <c r="N86" s="318">
        <v>0</v>
      </c>
      <c r="O86" s="318">
        <v>28019466</v>
      </c>
      <c r="P86" s="318">
        <v>0</v>
      </c>
      <c r="Q86" s="316">
        <v>0</v>
      </c>
      <c r="R86" s="318">
        <v>32429393</v>
      </c>
      <c r="S86" s="318">
        <v>0</v>
      </c>
      <c r="T86" s="318">
        <v>1463</v>
      </c>
      <c r="U86" s="318">
        <v>0</v>
      </c>
      <c r="V86" s="318">
        <v>31898878</v>
      </c>
      <c r="W86" s="318">
        <v>0</v>
      </c>
      <c r="X86" s="318">
        <v>0</v>
      </c>
      <c r="Y86" s="318">
        <v>0</v>
      </c>
      <c r="Z86" s="318">
        <v>0</v>
      </c>
      <c r="AA86" s="318">
        <v>0</v>
      </c>
      <c r="AB86" s="318">
        <v>529052</v>
      </c>
      <c r="AC86" s="318">
        <v>0</v>
      </c>
      <c r="AD86" s="318">
        <v>0</v>
      </c>
      <c r="AE86" s="318">
        <v>28019466</v>
      </c>
      <c r="AF86" s="318">
        <v>1</v>
      </c>
      <c r="AG86" s="318">
        <v>1</v>
      </c>
      <c r="AH86" s="318">
        <v>0</v>
      </c>
      <c r="AI86" s="318">
        <v>1</v>
      </c>
    </row>
    <row r="87" spans="1:35" ht="26.4" x14ac:dyDescent="0.3">
      <c r="A87" s="314" t="s">
        <v>2453</v>
      </c>
      <c r="B87" s="315">
        <v>455</v>
      </c>
      <c r="C87" s="316">
        <v>184</v>
      </c>
      <c r="D87" s="316">
        <v>184</v>
      </c>
      <c r="E87" s="316">
        <v>139</v>
      </c>
      <c r="F87" s="317">
        <v>27120</v>
      </c>
      <c r="G87" s="316">
        <v>48</v>
      </c>
      <c r="H87" s="316">
        <v>53.45</v>
      </c>
      <c r="I87" s="316">
        <v>565</v>
      </c>
      <c r="J87" s="316">
        <v>0</v>
      </c>
      <c r="K87" s="316">
        <v>291.77999999999997</v>
      </c>
      <c r="L87" s="316">
        <v>0</v>
      </c>
      <c r="M87" s="318">
        <v>7381756</v>
      </c>
      <c r="N87" s="318">
        <v>0</v>
      </c>
      <c r="O87" s="318">
        <v>1173755</v>
      </c>
      <c r="P87" s="318">
        <v>0</v>
      </c>
      <c r="Q87" s="316">
        <v>0</v>
      </c>
      <c r="R87" s="318">
        <v>7381756</v>
      </c>
      <c r="S87" s="318">
        <v>0</v>
      </c>
      <c r="T87" s="318">
        <v>0</v>
      </c>
      <c r="U87" s="318">
        <v>0</v>
      </c>
      <c r="V87" s="318">
        <v>0</v>
      </c>
      <c r="W87" s="318">
        <v>0</v>
      </c>
      <c r="X87" s="318">
        <v>0</v>
      </c>
      <c r="Y87" s="318">
        <v>0</v>
      </c>
      <c r="Z87" s="318">
        <v>0</v>
      </c>
      <c r="AA87" s="318">
        <v>0</v>
      </c>
      <c r="AB87" s="318">
        <v>7381756</v>
      </c>
      <c r="AC87" s="318">
        <v>0</v>
      </c>
      <c r="AD87" s="318">
        <v>0</v>
      </c>
      <c r="AE87" s="318">
        <v>1173755</v>
      </c>
      <c r="AF87" s="318">
        <v>0</v>
      </c>
      <c r="AG87" s="318">
        <v>0</v>
      </c>
      <c r="AH87" s="318">
        <v>0</v>
      </c>
      <c r="AI87" s="318">
        <v>0</v>
      </c>
    </row>
    <row r="88" spans="1:35" ht="26.4" x14ac:dyDescent="0.3">
      <c r="A88" s="314" t="s">
        <v>2454</v>
      </c>
      <c r="B88" s="315">
        <v>456</v>
      </c>
      <c r="C88" s="316">
        <v>105</v>
      </c>
      <c r="D88" s="316">
        <v>105</v>
      </c>
      <c r="E88" s="316">
        <v>105</v>
      </c>
      <c r="F88" s="317">
        <v>36960</v>
      </c>
      <c r="G88" s="316">
        <v>28</v>
      </c>
      <c r="H88" s="316">
        <v>96.44</v>
      </c>
      <c r="I88" s="319">
        <v>1320</v>
      </c>
      <c r="J88" s="316">
        <v>0</v>
      </c>
      <c r="K88" s="316">
        <v>268.36</v>
      </c>
      <c r="L88" s="316">
        <v>0</v>
      </c>
      <c r="M88" s="318">
        <v>6594311</v>
      </c>
      <c r="N88" s="318">
        <v>7301</v>
      </c>
      <c r="O88" s="318">
        <v>5608920</v>
      </c>
      <c r="P88" s="318">
        <v>0</v>
      </c>
      <c r="Q88" s="316">
        <v>100</v>
      </c>
      <c r="R88" s="318">
        <v>6601612</v>
      </c>
      <c r="S88" s="318">
        <v>0</v>
      </c>
      <c r="T88" s="318">
        <v>62001</v>
      </c>
      <c r="U88" s="318">
        <v>0</v>
      </c>
      <c r="V88" s="318">
        <v>0</v>
      </c>
      <c r="W88" s="318">
        <v>0</v>
      </c>
      <c r="X88" s="318">
        <v>0</v>
      </c>
      <c r="Y88" s="318">
        <v>6539611</v>
      </c>
      <c r="Z88" s="318">
        <v>0</v>
      </c>
      <c r="AA88" s="318">
        <v>0</v>
      </c>
      <c r="AB88" s="318">
        <v>0</v>
      </c>
      <c r="AC88" s="318">
        <v>0</v>
      </c>
      <c r="AD88" s="318">
        <v>0</v>
      </c>
      <c r="AE88" s="318">
        <v>5608920</v>
      </c>
      <c r="AF88" s="318">
        <v>3</v>
      </c>
      <c r="AG88" s="318">
        <v>8</v>
      </c>
      <c r="AH88" s="318">
        <v>5</v>
      </c>
      <c r="AI88" s="318">
        <v>3</v>
      </c>
    </row>
    <row r="89" spans="1:35" ht="26.4" x14ac:dyDescent="0.3">
      <c r="A89" s="314" t="s">
        <v>1744</v>
      </c>
      <c r="B89" s="315">
        <v>423</v>
      </c>
      <c r="C89" s="316">
        <v>60</v>
      </c>
      <c r="D89" s="316">
        <v>60</v>
      </c>
      <c r="E89" s="316">
        <v>60</v>
      </c>
      <c r="F89" s="317">
        <v>17689</v>
      </c>
      <c r="G89" s="316">
        <v>234</v>
      </c>
      <c r="H89" s="316">
        <v>80.77</v>
      </c>
      <c r="I89" s="316">
        <v>75.59</v>
      </c>
      <c r="J89" s="316">
        <v>0</v>
      </c>
      <c r="K89" s="316">
        <v>151.18</v>
      </c>
      <c r="L89" s="316">
        <v>0</v>
      </c>
      <c r="M89" s="318">
        <v>24167042</v>
      </c>
      <c r="N89" s="318">
        <v>0</v>
      </c>
      <c r="O89" s="318">
        <v>3553928</v>
      </c>
      <c r="P89" s="318">
        <v>0</v>
      </c>
      <c r="Q89" s="316">
        <v>0</v>
      </c>
      <c r="R89" s="318">
        <v>24167042</v>
      </c>
      <c r="S89" s="318">
        <v>0</v>
      </c>
      <c r="T89" s="318">
        <v>2208197</v>
      </c>
      <c r="U89" s="318">
        <v>0</v>
      </c>
      <c r="V89" s="318">
        <v>1448993</v>
      </c>
      <c r="W89" s="318">
        <v>0</v>
      </c>
      <c r="X89" s="318">
        <v>19030023</v>
      </c>
      <c r="Y89" s="318">
        <v>0</v>
      </c>
      <c r="Z89" s="318">
        <v>0</v>
      </c>
      <c r="AA89" s="318">
        <v>0</v>
      </c>
      <c r="AB89" s="318">
        <v>1479829</v>
      </c>
      <c r="AC89" s="318">
        <v>0</v>
      </c>
      <c r="AD89" s="318">
        <v>0</v>
      </c>
      <c r="AE89" s="318">
        <v>3553928</v>
      </c>
      <c r="AF89" s="318">
        <v>1</v>
      </c>
      <c r="AG89" s="318">
        <v>1</v>
      </c>
      <c r="AH89" s="318">
        <v>0</v>
      </c>
      <c r="AI89" s="318">
        <v>1</v>
      </c>
    </row>
    <row r="90" spans="1:35" ht="26.4" x14ac:dyDescent="0.3">
      <c r="A90" s="314" t="s">
        <v>1745</v>
      </c>
      <c r="B90" s="315">
        <v>13125</v>
      </c>
      <c r="C90" s="316">
        <v>144</v>
      </c>
      <c r="D90" s="316">
        <v>144</v>
      </c>
      <c r="E90" s="316">
        <v>144</v>
      </c>
      <c r="F90" s="317">
        <v>50520</v>
      </c>
      <c r="G90" s="317">
        <v>3249</v>
      </c>
      <c r="H90" s="316">
        <v>96.12</v>
      </c>
      <c r="I90" s="316">
        <v>15.55</v>
      </c>
      <c r="J90" s="316">
        <v>0</v>
      </c>
      <c r="K90" s="316">
        <v>315.06</v>
      </c>
      <c r="L90" s="316">
        <v>0</v>
      </c>
      <c r="M90" s="318">
        <v>64979252</v>
      </c>
      <c r="N90" s="318">
        <v>0</v>
      </c>
      <c r="O90" s="318">
        <v>45416728</v>
      </c>
      <c r="P90" s="318">
        <v>0</v>
      </c>
      <c r="Q90" s="316">
        <v>0</v>
      </c>
      <c r="R90" s="318">
        <v>64979252</v>
      </c>
      <c r="S90" s="318">
        <v>5543200</v>
      </c>
      <c r="T90" s="318">
        <v>16814200</v>
      </c>
      <c r="U90" s="318">
        <v>30539480</v>
      </c>
      <c r="V90" s="318">
        <v>3689572</v>
      </c>
      <c r="W90" s="318">
        <v>0</v>
      </c>
      <c r="X90" s="318">
        <v>93600</v>
      </c>
      <c r="Y90" s="318">
        <v>244400</v>
      </c>
      <c r="Z90" s="318">
        <v>4091100</v>
      </c>
      <c r="AA90" s="318">
        <v>3963700</v>
      </c>
      <c r="AB90" s="318">
        <v>0</v>
      </c>
      <c r="AC90" s="318">
        <v>0</v>
      </c>
      <c r="AD90" s="318">
        <v>0</v>
      </c>
      <c r="AE90" s="318">
        <v>45416728</v>
      </c>
      <c r="AF90" s="318">
        <v>50026686</v>
      </c>
      <c r="AG90" s="318">
        <v>50026686</v>
      </c>
      <c r="AH90" s="318">
        <v>34800984</v>
      </c>
      <c r="AI90" s="318">
        <v>15225702</v>
      </c>
    </row>
    <row r="91" spans="1:35" ht="26.4" x14ac:dyDescent="0.3">
      <c r="A91" s="314" t="s">
        <v>1748</v>
      </c>
      <c r="B91" s="315">
        <v>405</v>
      </c>
      <c r="C91" s="316">
        <v>180</v>
      </c>
      <c r="D91" s="316">
        <v>180</v>
      </c>
      <c r="E91" s="316">
        <v>180</v>
      </c>
      <c r="F91" s="317">
        <v>40630</v>
      </c>
      <c r="G91" s="317">
        <v>1052</v>
      </c>
      <c r="H91" s="316">
        <v>61.84</v>
      </c>
      <c r="I91" s="316">
        <v>38.619999999999997</v>
      </c>
      <c r="J91" s="316">
        <v>0</v>
      </c>
      <c r="K91" s="316">
        <v>572.36</v>
      </c>
      <c r="L91" s="316">
        <v>0</v>
      </c>
      <c r="M91" s="318">
        <v>166254708</v>
      </c>
      <c r="N91" s="318">
        <v>0</v>
      </c>
      <c r="O91" s="318">
        <v>68732749</v>
      </c>
      <c r="P91" s="318">
        <v>0</v>
      </c>
      <c r="Q91" s="316">
        <v>0</v>
      </c>
      <c r="R91" s="318">
        <v>166254708</v>
      </c>
      <c r="S91" s="318">
        <v>10761270</v>
      </c>
      <c r="T91" s="318">
        <v>83356061</v>
      </c>
      <c r="U91" s="318">
        <v>3143622</v>
      </c>
      <c r="V91" s="318">
        <v>19673827</v>
      </c>
      <c r="W91" s="318">
        <v>598369</v>
      </c>
      <c r="X91" s="318">
        <v>1944497</v>
      </c>
      <c r="Y91" s="318">
        <v>6666404</v>
      </c>
      <c r="Z91" s="318">
        <v>29646898</v>
      </c>
      <c r="AA91" s="318">
        <v>9926827</v>
      </c>
      <c r="AB91" s="318">
        <v>0</v>
      </c>
      <c r="AC91" s="318">
        <v>305433</v>
      </c>
      <c r="AD91" s="318">
        <v>231500</v>
      </c>
      <c r="AE91" s="318">
        <v>68732749</v>
      </c>
      <c r="AF91" s="318">
        <v>82757000</v>
      </c>
      <c r="AG91" s="318">
        <v>82757000</v>
      </c>
      <c r="AH91" s="318">
        <v>87987000</v>
      </c>
      <c r="AI91" s="318">
        <v>-5230000</v>
      </c>
    </row>
    <row r="92" spans="1:35" ht="26.4" x14ac:dyDescent="0.3">
      <c r="A92" s="314" t="s">
        <v>1749</v>
      </c>
      <c r="B92" s="315">
        <v>450</v>
      </c>
      <c r="C92" s="316">
        <v>132</v>
      </c>
      <c r="D92" s="316">
        <v>132</v>
      </c>
      <c r="E92" s="316">
        <v>132</v>
      </c>
      <c r="F92" s="317">
        <v>44393</v>
      </c>
      <c r="G92" s="317">
        <v>2258</v>
      </c>
      <c r="H92" s="316">
        <v>92.14</v>
      </c>
      <c r="I92" s="316">
        <v>19.66</v>
      </c>
      <c r="J92" s="316">
        <v>26.45</v>
      </c>
      <c r="K92" s="319">
        <v>1064.3900000000001</v>
      </c>
      <c r="L92" s="316">
        <v>0</v>
      </c>
      <c r="M92" s="318">
        <v>168339653</v>
      </c>
      <c r="N92" s="318">
        <v>175425809</v>
      </c>
      <c r="O92" s="318">
        <v>89067028</v>
      </c>
      <c r="P92" s="318">
        <v>57757972</v>
      </c>
      <c r="Q92" s="317">
        <v>368588</v>
      </c>
      <c r="R92" s="318">
        <v>343765462</v>
      </c>
      <c r="S92" s="318">
        <v>30455300</v>
      </c>
      <c r="T92" s="318">
        <v>105295544</v>
      </c>
      <c r="U92" s="318">
        <v>9165594</v>
      </c>
      <c r="V92" s="318">
        <v>31772125</v>
      </c>
      <c r="W92" s="318">
        <v>10955284</v>
      </c>
      <c r="X92" s="318">
        <v>3129759</v>
      </c>
      <c r="Y92" s="318">
        <v>15885907</v>
      </c>
      <c r="Z92" s="318">
        <v>100718042</v>
      </c>
      <c r="AA92" s="318">
        <v>35873185</v>
      </c>
      <c r="AB92" s="318">
        <v>0</v>
      </c>
      <c r="AC92" s="318">
        <v>465389</v>
      </c>
      <c r="AD92" s="318">
        <v>49333</v>
      </c>
      <c r="AE92" s="318">
        <v>146825000</v>
      </c>
      <c r="AF92" s="318">
        <v>164156000</v>
      </c>
      <c r="AG92" s="318">
        <v>169221000</v>
      </c>
      <c r="AH92" s="318">
        <v>180262000</v>
      </c>
      <c r="AI92" s="318">
        <v>-11041000</v>
      </c>
    </row>
    <row r="93" spans="1:35" ht="26.4" x14ac:dyDescent="0.3">
      <c r="A93" s="314" t="s">
        <v>1751</v>
      </c>
      <c r="B93" s="315">
        <v>1471</v>
      </c>
      <c r="C93" s="316">
        <v>60</v>
      </c>
      <c r="D93" s="316">
        <v>60</v>
      </c>
      <c r="E93" s="316">
        <v>60</v>
      </c>
      <c r="F93" s="317">
        <v>15981</v>
      </c>
      <c r="G93" s="317">
        <v>1013</v>
      </c>
      <c r="H93" s="316">
        <v>72.97</v>
      </c>
      <c r="I93" s="316">
        <v>15.78</v>
      </c>
      <c r="J93" s="316">
        <v>0</v>
      </c>
      <c r="K93" s="316">
        <v>386.61</v>
      </c>
      <c r="L93" s="316">
        <v>0</v>
      </c>
      <c r="M93" s="318">
        <v>47825096</v>
      </c>
      <c r="N93" s="318">
        <v>54011590</v>
      </c>
      <c r="O93" s="318">
        <v>30360783</v>
      </c>
      <c r="P93" s="318">
        <v>16957217</v>
      </c>
      <c r="Q93" s="317">
        <v>127189</v>
      </c>
      <c r="R93" s="318">
        <v>101836686</v>
      </c>
      <c r="S93" s="318">
        <v>10564665</v>
      </c>
      <c r="T93" s="318">
        <v>55519293</v>
      </c>
      <c r="U93" s="318">
        <v>2398925</v>
      </c>
      <c r="V93" s="318">
        <v>8088051</v>
      </c>
      <c r="W93" s="318">
        <v>1718272</v>
      </c>
      <c r="X93" s="318">
        <v>411876</v>
      </c>
      <c r="Y93" s="318">
        <v>3923874</v>
      </c>
      <c r="Z93" s="318">
        <v>14438671</v>
      </c>
      <c r="AA93" s="318">
        <v>4707580</v>
      </c>
      <c r="AB93" s="318">
        <v>0</v>
      </c>
      <c r="AC93" s="318">
        <v>62752</v>
      </c>
      <c r="AD93" s="318">
        <v>2727</v>
      </c>
      <c r="AE93" s="318">
        <v>47318000</v>
      </c>
      <c r="AF93" s="318">
        <v>48384000</v>
      </c>
      <c r="AG93" s="318">
        <v>48379000</v>
      </c>
      <c r="AH93" s="318">
        <v>49566000</v>
      </c>
      <c r="AI93" s="318">
        <v>-1187000</v>
      </c>
    </row>
    <row r="94" spans="1:35" ht="26.4" x14ac:dyDescent="0.3">
      <c r="A94" s="314" t="s">
        <v>1754</v>
      </c>
      <c r="B94" s="315">
        <v>13237</v>
      </c>
      <c r="C94" s="316">
        <v>108</v>
      </c>
      <c r="D94" s="316">
        <v>108</v>
      </c>
      <c r="E94" s="316">
        <v>108</v>
      </c>
      <c r="F94" s="317">
        <v>30870</v>
      </c>
      <c r="G94" s="317">
        <v>3680</v>
      </c>
      <c r="H94" s="316">
        <v>78.31</v>
      </c>
      <c r="I94" s="316">
        <v>8.39</v>
      </c>
      <c r="J94" s="316">
        <v>0</v>
      </c>
      <c r="K94" s="316">
        <v>234.9</v>
      </c>
      <c r="L94" s="316">
        <v>0</v>
      </c>
      <c r="M94" s="318">
        <v>51367836</v>
      </c>
      <c r="N94" s="318">
        <v>0</v>
      </c>
      <c r="O94" s="318">
        <v>28922223</v>
      </c>
      <c r="P94" s="318">
        <v>0</v>
      </c>
      <c r="Q94" s="316">
        <v>0</v>
      </c>
      <c r="R94" s="318">
        <v>51367836</v>
      </c>
      <c r="S94" s="318">
        <v>2529288</v>
      </c>
      <c r="T94" s="318">
        <v>3612555</v>
      </c>
      <c r="U94" s="318">
        <v>24447562</v>
      </c>
      <c r="V94" s="318">
        <v>665602</v>
      </c>
      <c r="W94" s="318">
        <v>0</v>
      </c>
      <c r="X94" s="318">
        <v>0</v>
      </c>
      <c r="Y94" s="318">
        <v>0</v>
      </c>
      <c r="Z94" s="318">
        <v>8148633</v>
      </c>
      <c r="AA94" s="318">
        <v>11964196</v>
      </c>
      <c r="AB94" s="318">
        <v>0</v>
      </c>
      <c r="AC94" s="318">
        <v>0</v>
      </c>
      <c r="AD94" s="318">
        <v>0</v>
      </c>
      <c r="AE94" s="318">
        <v>28922223</v>
      </c>
      <c r="AF94" s="318">
        <v>30451081</v>
      </c>
      <c r="AG94" s="318">
        <v>35290586</v>
      </c>
      <c r="AH94" s="318">
        <v>34689898</v>
      </c>
      <c r="AI94" s="318">
        <v>600688</v>
      </c>
    </row>
    <row r="95" spans="1:35" x14ac:dyDescent="0.3">
      <c r="A95" s="314" t="s">
        <v>1757</v>
      </c>
      <c r="B95" s="315">
        <v>427</v>
      </c>
      <c r="C95" s="316">
        <v>45</v>
      </c>
      <c r="D95" s="316">
        <v>45</v>
      </c>
      <c r="E95" s="316">
        <v>45</v>
      </c>
      <c r="F95" s="317">
        <v>16043</v>
      </c>
      <c r="G95" s="316">
        <v>40</v>
      </c>
      <c r="H95" s="316">
        <v>97.67</v>
      </c>
      <c r="I95" s="316">
        <v>401.08</v>
      </c>
      <c r="J95" s="316">
        <v>0</v>
      </c>
      <c r="K95" s="316">
        <v>194.15</v>
      </c>
      <c r="L95" s="316">
        <v>0</v>
      </c>
      <c r="M95" s="318">
        <v>22918803</v>
      </c>
      <c r="N95" s="318">
        <v>0</v>
      </c>
      <c r="O95" s="318">
        <v>2443155</v>
      </c>
      <c r="P95" s="318">
        <v>0</v>
      </c>
      <c r="Q95" s="316">
        <v>0</v>
      </c>
      <c r="R95" s="318">
        <v>22918803</v>
      </c>
      <c r="S95" s="318">
        <v>0</v>
      </c>
      <c r="T95" s="318">
        <v>730620</v>
      </c>
      <c r="U95" s="318">
        <v>0</v>
      </c>
      <c r="V95" s="318">
        <v>2482505</v>
      </c>
      <c r="W95" s="318">
        <v>0</v>
      </c>
      <c r="X95" s="318">
        <v>19508522</v>
      </c>
      <c r="Y95" s="318">
        <v>0</v>
      </c>
      <c r="Z95" s="318">
        <v>0</v>
      </c>
      <c r="AA95" s="318">
        <v>0</v>
      </c>
      <c r="AB95" s="318">
        <v>197156</v>
      </c>
      <c r="AC95" s="318">
        <v>0</v>
      </c>
      <c r="AD95" s="318">
        <v>0</v>
      </c>
      <c r="AE95" s="318">
        <v>2443155</v>
      </c>
      <c r="AF95" s="318">
        <v>1</v>
      </c>
      <c r="AG95" s="318">
        <v>1</v>
      </c>
      <c r="AH95" s="318">
        <v>0</v>
      </c>
      <c r="AI95" s="318">
        <v>1</v>
      </c>
    </row>
    <row r="96" spans="1:35" x14ac:dyDescent="0.3">
      <c r="A96" s="314" t="s">
        <v>1758</v>
      </c>
      <c r="B96" s="315">
        <v>431</v>
      </c>
      <c r="C96" s="316">
        <v>540</v>
      </c>
      <c r="D96" s="316">
        <v>540</v>
      </c>
      <c r="E96" s="316">
        <v>381</v>
      </c>
      <c r="F96" s="317">
        <v>106459</v>
      </c>
      <c r="G96" s="316">
        <v>516</v>
      </c>
      <c r="H96" s="316">
        <v>76.55</v>
      </c>
      <c r="I96" s="316">
        <v>206.32</v>
      </c>
      <c r="J96" s="316">
        <v>0</v>
      </c>
      <c r="K96" s="316">
        <v>885.74</v>
      </c>
      <c r="L96" s="316">
        <v>0</v>
      </c>
      <c r="M96" s="318">
        <v>151255042</v>
      </c>
      <c r="N96" s="318">
        <v>0</v>
      </c>
      <c r="O96" s="318">
        <v>104227820</v>
      </c>
      <c r="P96" s="318">
        <v>0</v>
      </c>
      <c r="Q96" s="316">
        <v>0</v>
      </c>
      <c r="R96" s="318">
        <v>151255042</v>
      </c>
      <c r="S96" s="318">
        <v>0</v>
      </c>
      <c r="T96" s="318">
        <v>2243743</v>
      </c>
      <c r="U96" s="318">
        <v>0</v>
      </c>
      <c r="V96" s="318">
        <v>114437843</v>
      </c>
      <c r="W96" s="318">
        <v>0</v>
      </c>
      <c r="X96" s="318">
        <v>20301188</v>
      </c>
      <c r="Y96" s="318">
        <v>0</v>
      </c>
      <c r="Z96" s="318">
        <v>14056178</v>
      </c>
      <c r="AA96" s="318">
        <v>0</v>
      </c>
      <c r="AB96" s="318">
        <v>216090</v>
      </c>
      <c r="AC96" s="318">
        <v>0</v>
      </c>
      <c r="AD96" s="318">
        <v>0</v>
      </c>
      <c r="AE96" s="318">
        <v>104227820</v>
      </c>
      <c r="AF96" s="318">
        <v>1</v>
      </c>
      <c r="AG96" s="318">
        <v>1</v>
      </c>
      <c r="AH96" s="318">
        <v>0</v>
      </c>
      <c r="AI96" s="318">
        <v>1</v>
      </c>
    </row>
    <row r="97" spans="1:35" ht="39.6" x14ac:dyDescent="0.3">
      <c r="A97" s="314" t="s">
        <v>1759</v>
      </c>
      <c r="B97" s="315">
        <v>6749</v>
      </c>
      <c r="C97" s="316">
        <v>90</v>
      </c>
      <c r="D97" s="316">
        <v>90</v>
      </c>
      <c r="E97" s="316">
        <v>90</v>
      </c>
      <c r="F97" s="317">
        <v>21762</v>
      </c>
      <c r="G97" s="316">
        <v>622</v>
      </c>
      <c r="H97" s="316">
        <v>66.25</v>
      </c>
      <c r="I97" s="316">
        <v>34.99</v>
      </c>
      <c r="J97" s="316">
        <v>0</v>
      </c>
      <c r="K97" s="316">
        <v>132.4</v>
      </c>
      <c r="L97" s="316">
        <v>0</v>
      </c>
      <c r="M97" s="318">
        <v>148629974</v>
      </c>
      <c r="N97" s="318">
        <v>0</v>
      </c>
      <c r="O97" s="318">
        <v>27903292</v>
      </c>
      <c r="P97" s="318">
        <v>0</v>
      </c>
      <c r="Q97" s="316">
        <v>0</v>
      </c>
      <c r="R97" s="318">
        <v>148629974</v>
      </c>
      <c r="S97" s="318">
        <v>26439811</v>
      </c>
      <c r="T97" s="318">
        <v>44486461</v>
      </c>
      <c r="U97" s="318">
        <v>16484465</v>
      </c>
      <c r="V97" s="318">
        <v>43202793</v>
      </c>
      <c r="W97" s="318">
        <v>0</v>
      </c>
      <c r="X97" s="318">
        <v>0</v>
      </c>
      <c r="Y97" s="318">
        <v>0</v>
      </c>
      <c r="Z97" s="318">
        <v>18016444</v>
      </c>
      <c r="AA97" s="318">
        <v>0</v>
      </c>
      <c r="AB97" s="318">
        <v>0</v>
      </c>
      <c r="AC97" s="318">
        <v>0</v>
      </c>
      <c r="AD97" s="318">
        <v>0</v>
      </c>
      <c r="AE97" s="318">
        <v>27903292</v>
      </c>
      <c r="AF97" s="318">
        <v>30267989</v>
      </c>
      <c r="AG97" s="318">
        <v>30267989</v>
      </c>
      <c r="AH97" s="318">
        <v>29038081</v>
      </c>
      <c r="AI97" s="318">
        <v>1229908</v>
      </c>
    </row>
    <row r="98" spans="1:35" ht="26.4" x14ac:dyDescent="0.3">
      <c r="A98" s="314" t="s">
        <v>1761</v>
      </c>
      <c r="B98" s="315">
        <v>408</v>
      </c>
      <c r="C98" s="316">
        <v>77</v>
      </c>
      <c r="D98" s="316">
        <v>77</v>
      </c>
      <c r="E98" s="316">
        <v>77</v>
      </c>
      <c r="F98" s="317">
        <v>21143</v>
      </c>
      <c r="G98" s="316">
        <v>340</v>
      </c>
      <c r="H98" s="316">
        <v>75.23</v>
      </c>
      <c r="I98" s="316">
        <v>62.19</v>
      </c>
      <c r="J98" s="316">
        <v>0</v>
      </c>
      <c r="K98" s="316">
        <v>124.9</v>
      </c>
      <c r="L98" s="316">
        <v>0</v>
      </c>
      <c r="M98" s="318">
        <v>335364153</v>
      </c>
      <c r="N98" s="318">
        <v>0</v>
      </c>
      <c r="O98" s="318">
        <v>23235584</v>
      </c>
      <c r="P98" s="318">
        <v>0</v>
      </c>
      <c r="Q98" s="316">
        <v>0</v>
      </c>
      <c r="R98" s="318">
        <v>335364153</v>
      </c>
      <c r="S98" s="318">
        <v>57492659</v>
      </c>
      <c r="T98" s="318">
        <v>69274881</v>
      </c>
      <c r="U98" s="318">
        <v>17196167</v>
      </c>
      <c r="V98" s="318">
        <v>154939964</v>
      </c>
      <c r="W98" s="318">
        <v>0</v>
      </c>
      <c r="X98" s="318">
        <v>0</v>
      </c>
      <c r="Y98" s="318">
        <v>0</v>
      </c>
      <c r="Z98" s="318">
        <v>0</v>
      </c>
      <c r="AA98" s="318">
        <v>36460482</v>
      </c>
      <c r="AB98" s="318">
        <v>0</v>
      </c>
      <c r="AC98" s="318">
        <v>0</v>
      </c>
      <c r="AD98" s="318">
        <v>0</v>
      </c>
      <c r="AE98" s="318">
        <v>23235584</v>
      </c>
      <c r="AF98" s="318">
        <v>25877728</v>
      </c>
      <c r="AG98" s="318">
        <v>25877728</v>
      </c>
      <c r="AH98" s="318">
        <v>26867986</v>
      </c>
      <c r="AI98" s="318">
        <v>-990258</v>
      </c>
    </row>
    <row r="99" spans="1:35" ht="26.4" x14ac:dyDescent="0.3">
      <c r="A99" s="314" t="s">
        <v>1762</v>
      </c>
      <c r="B99" s="315">
        <v>8880</v>
      </c>
      <c r="C99" s="316">
        <v>51</v>
      </c>
      <c r="D99" s="316">
        <v>51</v>
      </c>
      <c r="E99" s="316">
        <v>51</v>
      </c>
      <c r="F99" s="317">
        <v>16659</v>
      </c>
      <c r="G99" s="316">
        <v>519</v>
      </c>
      <c r="H99" s="316">
        <v>89.49</v>
      </c>
      <c r="I99" s="316">
        <v>32.1</v>
      </c>
      <c r="J99" s="316">
        <v>0</v>
      </c>
      <c r="K99" s="316">
        <v>311.16000000000003</v>
      </c>
      <c r="L99" s="316">
        <v>0</v>
      </c>
      <c r="M99" s="318">
        <v>40624811</v>
      </c>
      <c r="N99" s="318">
        <v>0</v>
      </c>
      <c r="O99" s="318">
        <v>18536023</v>
      </c>
      <c r="P99" s="318">
        <v>0</v>
      </c>
      <c r="Q99" s="316">
        <v>0</v>
      </c>
      <c r="R99" s="318">
        <v>40624811</v>
      </c>
      <c r="S99" s="318">
        <v>2510023</v>
      </c>
      <c r="T99" s="318">
        <v>2873143</v>
      </c>
      <c r="U99" s="318">
        <v>7509439</v>
      </c>
      <c r="V99" s="318">
        <v>0</v>
      </c>
      <c r="W99" s="318">
        <v>0</v>
      </c>
      <c r="X99" s="318">
        <v>101543</v>
      </c>
      <c r="Y99" s="318">
        <v>4840045</v>
      </c>
      <c r="Z99" s="318">
        <v>22790618</v>
      </c>
      <c r="AA99" s="318">
        <v>0</v>
      </c>
      <c r="AB99" s="318">
        <v>0</v>
      </c>
      <c r="AC99" s="318">
        <v>0</v>
      </c>
      <c r="AD99" s="318">
        <v>0</v>
      </c>
      <c r="AE99" s="318">
        <v>18536023</v>
      </c>
      <c r="AF99" s="318">
        <v>44354596</v>
      </c>
      <c r="AG99" s="318">
        <v>44351944</v>
      </c>
      <c r="AH99" s="318">
        <v>39808862</v>
      </c>
      <c r="AI99" s="318">
        <v>4543082</v>
      </c>
    </row>
    <row r="100" spans="1:35" ht="39.6" x14ac:dyDescent="0.3">
      <c r="A100" s="314" t="s">
        <v>1765</v>
      </c>
      <c r="B100" s="315">
        <v>14491</v>
      </c>
      <c r="C100" s="316">
        <v>120</v>
      </c>
      <c r="D100" s="316">
        <v>120</v>
      </c>
      <c r="E100" s="316">
        <v>120</v>
      </c>
      <c r="F100" s="317">
        <v>9864</v>
      </c>
      <c r="G100" s="316">
        <v>825</v>
      </c>
      <c r="H100" s="316">
        <v>22.52</v>
      </c>
      <c r="I100" s="316">
        <v>11.96</v>
      </c>
      <c r="J100" s="316">
        <v>0</v>
      </c>
      <c r="K100" s="316">
        <v>150.33000000000001</v>
      </c>
      <c r="L100" s="316">
        <v>0</v>
      </c>
      <c r="M100" s="318">
        <v>21908015</v>
      </c>
      <c r="N100" s="318">
        <v>922075</v>
      </c>
      <c r="O100" s="318">
        <v>11204867</v>
      </c>
      <c r="P100" s="318">
        <v>405466</v>
      </c>
      <c r="Q100" s="317">
        <v>1499</v>
      </c>
      <c r="R100" s="318">
        <v>22830090</v>
      </c>
      <c r="S100" s="318">
        <v>821000</v>
      </c>
      <c r="T100" s="318">
        <v>1603800</v>
      </c>
      <c r="U100" s="318">
        <v>14141865</v>
      </c>
      <c r="V100" s="318">
        <v>348375</v>
      </c>
      <c r="W100" s="318">
        <v>0</v>
      </c>
      <c r="X100" s="318">
        <v>0</v>
      </c>
      <c r="Y100" s="318">
        <v>138375</v>
      </c>
      <c r="Z100" s="318">
        <v>5764650</v>
      </c>
      <c r="AA100" s="318">
        <v>12025</v>
      </c>
      <c r="AB100" s="318">
        <v>0</v>
      </c>
      <c r="AC100" s="318">
        <v>0</v>
      </c>
      <c r="AD100" s="318">
        <v>0</v>
      </c>
      <c r="AE100" s="318">
        <v>11610333</v>
      </c>
      <c r="AF100" s="318">
        <v>12205124</v>
      </c>
      <c r="AG100" s="318">
        <v>12205124</v>
      </c>
      <c r="AH100" s="318">
        <v>26050962</v>
      </c>
      <c r="AI100" s="318">
        <v>-13845838</v>
      </c>
    </row>
    <row r="101" spans="1:35" ht="26.4" x14ac:dyDescent="0.3">
      <c r="A101" s="314" t="s">
        <v>1769</v>
      </c>
      <c r="B101" s="315">
        <v>432</v>
      </c>
      <c r="C101" s="316">
        <v>87</v>
      </c>
      <c r="D101" s="316">
        <v>87</v>
      </c>
      <c r="E101" s="316">
        <v>87</v>
      </c>
      <c r="F101" s="317">
        <v>25619</v>
      </c>
      <c r="G101" s="316">
        <v>31</v>
      </c>
      <c r="H101" s="316">
        <v>80.680000000000007</v>
      </c>
      <c r="I101" s="316">
        <v>826.42</v>
      </c>
      <c r="J101" s="316">
        <v>0</v>
      </c>
      <c r="K101" s="316">
        <v>249.55</v>
      </c>
      <c r="L101" s="316">
        <v>0</v>
      </c>
      <c r="M101" s="318">
        <v>34922924</v>
      </c>
      <c r="N101" s="318">
        <v>0</v>
      </c>
      <c r="O101" s="318">
        <v>29882847</v>
      </c>
      <c r="P101" s="318">
        <v>0</v>
      </c>
      <c r="Q101" s="316">
        <v>0</v>
      </c>
      <c r="R101" s="318">
        <v>34922924</v>
      </c>
      <c r="S101" s="318">
        <v>0</v>
      </c>
      <c r="T101" s="318">
        <v>279397</v>
      </c>
      <c r="U101" s="318">
        <v>0</v>
      </c>
      <c r="V101" s="318">
        <v>34219053</v>
      </c>
      <c r="W101" s="318">
        <v>0</v>
      </c>
      <c r="X101" s="318">
        <v>59142</v>
      </c>
      <c r="Y101" s="318">
        <v>0</v>
      </c>
      <c r="Z101" s="318">
        <v>365332</v>
      </c>
      <c r="AA101" s="318">
        <v>0</v>
      </c>
      <c r="AB101" s="318">
        <v>0</v>
      </c>
      <c r="AC101" s="318">
        <v>0</v>
      </c>
      <c r="AD101" s="318">
        <v>0</v>
      </c>
      <c r="AE101" s="318">
        <v>29882847</v>
      </c>
      <c r="AF101" s="318">
        <v>1</v>
      </c>
      <c r="AG101" s="318">
        <v>1</v>
      </c>
      <c r="AH101" s="318">
        <v>0</v>
      </c>
      <c r="AI101" s="318">
        <v>1</v>
      </c>
    </row>
    <row r="102" spans="1:35" ht="26.4" x14ac:dyDescent="0.3">
      <c r="A102" s="314" t="s">
        <v>1770</v>
      </c>
      <c r="B102" s="315">
        <v>437</v>
      </c>
      <c r="C102" s="316">
        <v>120</v>
      </c>
      <c r="D102" s="316">
        <v>120</v>
      </c>
      <c r="E102" s="316">
        <v>120</v>
      </c>
      <c r="F102" s="317">
        <v>32543</v>
      </c>
      <c r="G102" s="317">
        <v>2590</v>
      </c>
      <c r="H102" s="316">
        <v>74.3</v>
      </c>
      <c r="I102" s="316">
        <v>12.56</v>
      </c>
      <c r="J102" s="316">
        <v>0</v>
      </c>
      <c r="K102" s="316">
        <v>264.60000000000002</v>
      </c>
      <c r="L102" s="316">
        <v>0</v>
      </c>
      <c r="M102" s="318">
        <v>49244791</v>
      </c>
      <c r="N102" s="318">
        <v>7940003</v>
      </c>
      <c r="O102" s="318">
        <v>28869325</v>
      </c>
      <c r="P102" s="318">
        <v>3998624</v>
      </c>
      <c r="Q102" s="317">
        <v>12850</v>
      </c>
      <c r="R102" s="318">
        <v>57184794</v>
      </c>
      <c r="S102" s="318">
        <v>5692842</v>
      </c>
      <c r="T102" s="318">
        <v>12708297</v>
      </c>
      <c r="U102" s="318">
        <v>24490327</v>
      </c>
      <c r="V102" s="318">
        <v>687190</v>
      </c>
      <c r="W102" s="318">
        <v>0</v>
      </c>
      <c r="X102" s="318">
        <v>47004</v>
      </c>
      <c r="Y102" s="318">
        <v>0</v>
      </c>
      <c r="Z102" s="318">
        <v>8426325</v>
      </c>
      <c r="AA102" s="318">
        <v>5132809</v>
      </c>
      <c r="AB102" s="318">
        <v>0</v>
      </c>
      <c r="AC102" s="318">
        <v>0</v>
      </c>
      <c r="AD102" s="318">
        <v>0</v>
      </c>
      <c r="AE102" s="318">
        <v>32867949</v>
      </c>
      <c r="AF102" s="318">
        <v>35067393</v>
      </c>
      <c r="AG102" s="318">
        <v>35067393</v>
      </c>
      <c r="AH102" s="318">
        <v>27819920</v>
      </c>
      <c r="AI102" s="318">
        <v>7247473</v>
      </c>
    </row>
    <row r="103" spans="1:35" ht="26.4" x14ac:dyDescent="0.3">
      <c r="A103" s="314" t="s">
        <v>1772</v>
      </c>
      <c r="B103" s="315">
        <v>449</v>
      </c>
      <c r="C103" s="316">
        <v>60</v>
      </c>
      <c r="D103" s="316">
        <v>60</v>
      </c>
      <c r="E103" s="316">
        <v>60</v>
      </c>
      <c r="F103" s="317">
        <v>16156</v>
      </c>
      <c r="G103" s="316">
        <v>838</v>
      </c>
      <c r="H103" s="316">
        <v>73.77</v>
      </c>
      <c r="I103" s="316">
        <v>19.28</v>
      </c>
      <c r="J103" s="316">
        <v>0</v>
      </c>
      <c r="K103" s="316">
        <v>188.73</v>
      </c>
      <c r="L103" s="316">
        <v>0</v>
      </c>
      <c r="M103" s="318">
        <v>59866759</v>
      </c>
      <c r="N103" s="318">
        <v>8685484</v>
      </c>
      <c r="O103" s="318">
        <v>25264128</v>
      </c>
      <c r="P103" s="318">
        <v>3926951</v>
      </c>
      <c r="Q103" s="317">
        <v>23287</v>
      </c>
      <c r="R103" s="318">
        <v>68552243</v>
      </c>
      <c r="S103" s="318">
        <v>7404058</v>
      </c>
      <c r="T103" s="318">
        <v>40136445</v>
      </c>
      <c r="U103" s="318">
        <v>5292306</v>
      </c>
      <c r="V103" s="318">
        <v>667223</v>
      </c>
      <c r="W103" s="318">
        <v>1095814</v>
      </c>
      <c r="X103" s="318">
        <v>37419</v>
      </c>
      <c r="Y103" s="318">
        <v>0</v>
      </c>
      <c r="Z103" s="318">
        <v>13553872</v>
      </c>
      <c r="AA103" s="318">
        <v>365106</v>
      </c>
      <c r="AB103" s="318">
        <v>0</v>
      </c>
      <c r="AC103" s="318">
        <v>0</v>
      </c>
      <c r="AD103" s="318">
        <v>0</v>
      </c>
      <c r="AE103" s="318">
        <v>29191079</v>
      </c>
      <c r="AF103" s="318">
        <v>30809953</v>
      </c>
      <c r="AG103" s="318">
        <v>30809953</v>
      </c>
      <c r="AH103" s="318">
        <v>30354278</v>
      </c>
      <c r="AI103" s="318">
        <v>455675</v>
      </c>
    </row>
    <row r="104" spans="1:35" ht="26.4" x14ac:dyDescent="0.3">
      <c r="A104" s="314" t="s">
        <v>1775</v>
      </c>
      <c r="B104" s="315">
        <v>4062</v>
      </c>
      <c r="C104" s="316">
        <v>88</v>
      </c>
      <c r="D104" s="316">
        <v>88</v>
      </c>
      <c r="E104" s="316">
        <v>88</v>
      </c>
      <c r="F104" s="317">
        <v>16105</v>
      </c>
      <c r="G104" s="317">
        <v>1052</v>
      </c>
      <c r="H104" s="316">
        <v>50.14</v>
      </c>
      <c r="I104" s="316">
        <v>15.31</v>
      </c>
      <c r="J104" s="316">
        <v>0</v>
      </c>
      <c r="K104" s="316">
        <v>169.63</v>
      </c>
      <c r="L104" s="316">
        <v>0</v>
      </c>
      <c r="M104" s="318">
        <v>54692249</v>
      </c>
      <c r="N104" s="318">
        <v>3669958</v>
      </c>
      <c r="O104" s="318">
        <v>27248450</v>
      </c>
      <c r="P104" s="318">
        <v>910133</v>
      </c>
      <c r="Q104" s="317">
        <v>10597</v>
      </c>
      <c r="R104" s="318">
        <v>58362207</v>
      </c>
      <c r="S104" s="318">
        <v>5681642</v>
      </c>
      <c r="T104" s="318">
        <v>39806619</v>
      </c>
      <c r="U104" s="318">
        <v>755602</v>
      </c>
      <c r="V104" s="318">
        <v>1085519</v>
      </c>
      <c r="W104" s="318">
        <v>707103</v>
      </c>
      <c r="X104" s="318">
        <v>3567</v>
      </c>
      <c r="Y104" s="318">
        <v>0</v>
      </c>
      <c r="Z104" s="318">
        <v>10200843</v>
      </c>
      <c r="AA104" s="318">
        <v>121312</v>
      </c>
      <c r="AB104" s="318">
        <v>0</v>
      </c>
      <c r="AC104" s="318">
        <v>0</v>
      </c>
      <c r="AD104" s="318">
        <v>0</v>
      </c>
      <c r="AE104" s="318">
        <v>28158583</v>
      </c>
      <c r="AF104" s="318">
        <v>29651448</v>
      </c>
      <c r="AG104" s="318">
        <v>29651448</v>
      </c>
      <c r="AH104" s="318">
        <v>25465857</v>
      </c>
      <c r="AI104" s="318">
        <v>4185591</v>
      </c>
    </row>
    <row r="105" spans="1:35" ht="26.4" x14ac:dyDescent="0.3">
      <c r="A105" s="314" t="s">
        <v>1777</v>
      </c>
      <c r="B105" s="315">
        <v>428</v>
      </c>
      <c r="C105" s="316">
        <v>290</v>
      </c>
      <c r="D105" s="316">
        <v>290</v>
      </c>
      <c r="E105" s="316">
        <v>290</v>
      </c>
      <c r="F105" s="317">
        <v>91400</v>
      </c>
      <c r="G105" s="316">
        <v>515</v>
      </c>
      <c r="H105" s="316">
        <v>86.35</v>
      </c>
      <c r="I105" s="316">
        <v>177.48</v>
      </c>
      <c r="J105" s="316">
        <v>0</v>
      </c>
      <c r="K105" s="316">
        <v>799.55</v>
      </c>
      <c r="L105" s="316">
        <v>0</v>
      </c>
      <c r="M105" s="318">
        <v>140490647</v>
      </c>
      <c r="N105" s="318">
        <v>0</v>
      </c>
      <c r="O105" s="318">
        <v>25972998</v>
      </c>
      <c r="P105" s="318">
        <v>0</v>
      </c>
      <c r="Q105" s="316">
        <v>0</v>
      </c>
      <c r="R105" s="318">
        <v>140490647</v>
      </c>
      <c r="S105" s="318">
        <v>0</v>
      </c>
      <c r="T105" s="318">
        <v>4093869</v>
      </c>
      <c r="U105" s="318">
        <v>0</v>
      </c>
      <c r="V105" s="318">
        <v>17640413</v>
      </c>
      <c r="W105" s="318">
        <v>0</v>
      </c>
      <c r="X105" s="318">
        <v>106696518</v>
      </c>
      <c r="Y105" s="318">
        <v>0</v>
      </c>
      <c r="Z105" s="318">
        <v>0</v>
      </c>
      <c r="AA105" s="318">
        <v>0</v>
      </c>
      <c r="AB105" s="318">
        <v>12059847</v>
      </c>
      <c r="AC105" s="318">
        <v>0</v>
      </c>
      <c r="AD105" s="318">
        <v>0</v>
      </c>
      <c r="AE105" s="318">
        <v>25972998</v>
      </c>
      <c r="AF105" s="318">
        <v>1</v>
      </c>
      <c r="AG105" s="318">
        <v>1</v>
      </c>
      <c r="AH105" s="318">
        <v>0</v>
      </c>
      <c r="AI105" s="318">
        <v>1</v>
      </c>
    </row>
  </sheetData>
  <sheetProtection algorithmName="SHA-512" hashValue="LnBq9lWdRutf7zcQ6JO4pBTS8LMZy4c/n1luj1pZIbKUG2+KjI7+l4GPex+pQCpvRIcK9XAxK6XZNOBDZZUrXg==" saltValue="zwxtf7vL2srRUicXTsbcyQ=="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91146-AC53-4AA9-BE6B-6839F18D34D4}">
  <sheetPr>
    <tabColor theme="9" tint="0.59999389629810485"/>
  </sheetPr>
  <dimension ref="A1:AI105"/>
  <sheetViews>
    <sheetView topLeftCell="A14" zoomScale="90" zoomScaleNormal="90" workbookViewId="0">
      <selection activeCell="A29" sqref="A29"/>
    </sheetView>
  </sheetViews>
  <sheetFormatPr defaultColWidth="8.77734375" defaultRowHeight="13.8" x14ac:dyDescent="0.25"/>
  <cols>
    <col min="1" max="1" width="30.21875" style="2" customWidth="1"/>
    <col min="2" max="2" width="8.44140625" style="2" customWidth="1"/>
    <col min="3" max="29" width="22.44140625" style="2" customWidth="1"/>
    <col min="30" max="30" width="23.44140625" style="2" customWidth="1"/>
    <col min="31" max="31" width="22.77734375" style="2" customWidth="1"/>
    <col min="32" max="34" width="12.77734375" style="2" bestFit="1" customWidth="1"/>
    <col min="35" max="35" width="12.21875" style="2" bestFit="1" customWidth="1"/>
    <col min="36" max="16384" width="8.77734375" style="2"/>
  </cols>
  <sheetData>
    <row r="1" spans="1:35" ht="27.6" x14ac:dyDescent="0.25">
      <c r="A1" s="228" t="s">
        <v>687</v>
      </c>
      <c r="B1" s="229" t="s">
        <v>687</v>
      </c>
      <c r="C1" s="236" t="s">
        <v>688</v>
      </c>
      <c r="D1" s="236" t="s">
        <v>688</v>
      </c>
      <c r="E1" s="236" t="s">
        <v>688</v>
      </c>
      <c r="F1" s="236" t="s">
        <v>688</v>
      </c>
      <c r="G1" s="236" t="s">
        <v>688</v>
      </c>
      <c r="H1" s="236" t="s">
        <v>688</v>
      </c>
      <c r="I1" s="236" t="s">
        <v>688</v>
      </c>
      <c r="J1" s="230" t="s">
        <v>689</v>
      </c>
      <c r="K1" s="236" t="s">
        <v>689</v>
      </c>
      <c r="L1" s="236" t="s">
        <v>690</v>
      </c>
      <c r="M1" s="236" t="s">
        <v>690</v>
      </c>
      <c r="N1" s="236" t="s">
        <v>690</v>
      </c>
      <c r="O1" s="236" t="s">
        <v>690</v>
      </c>
      <c r="P1" s="236" t="s">
        <v>690</v>
      </c>
      <c r="Q1" s="236" t="s">
        <v>690</v>
      </c>
      <c r="R1" s="236" t="s">
        <v>690</v>
      </c>
      <c r="S1" s="236" t="s">
        <v>690</v>
      </c>
      <c r="T1" s="236" t="s">
        <v>690</v>
      </c>
      <c r="U1" s="236" t="s">
        <v>690</v>
      </c>
      <c r="V1" s="236" t="s">
        <v>690</v>
      </c>
      <c r="W1" s="236" t="s">
        <v>690</v>
      </c>
      <c r="X1" s="236" t="s">
        <v>690</v>
      </c>
      <c r="Y1" s="236" t="s">
        <v>690</v>
      </c>
      <c r="Z1" s="236" t="s">
        <v>690</v>
      </c>
      <c r="AA1" s="236" t="s">
        <v>690</v>
      </c>
      <c r="AB1" s="236" t="s">
        <v>690</v>
      </c>
      <c r="AC1" s="236" t="s">
        <v>690</v>
      </c>
      <c r="AD1" s="236" t="s">
        <v>690</v>
      </c>
      <c r="AE1" s="236" t="s">
        <v>690</v>
      </c>
      <c r="AF1" s="236" t="s">
        <v>2468</v>
      </c>
      <c r="AG1" s="236" t="s">
        <v>2468</v>
      </c>
      <c r="AH1" s="236" t="s">
        <v>2468</v>
      </c>
      <c r="AI1" s="236" t="s">
        <v>2468</v>
      </c>
    </row>
    <row r="2" spans="1:35" ht="96.6" x14ac:dyDescent="0.25">
      <c r="A2" s="237" t="s">
        <v>687</v>
      </c>
      <c r="B2" s="238" t="s">
        <v>687</v>
      </c>
      <c r="C2" s="236" t="s">
        <v>691</v>
      </c>
      <c r="D2" s="236" t="s">
        <v>691</v>
      </c>
      <c r="E2" s="236" t="s">
        <v>691</v>
      </c>
      <c r="F2" s="236" t="s">
        <v>691</v>
      </c>
      <c r="G2" s="236" t="s">
        <v>691</v>
      </c>
      <c r="H2" s="236" t="s">
        <v>691</v>
      </c>
      <c r="I2" s="236" t="s">
        <v>691</v>
      </c>
      <c r="J2" s="230" t="s">
        <v>2482</v>
      </c>
      <c r="K2" s="236" t="s">
        <v>692</v>
      </c>
      <c r="L2" s="236" t="s">
        <v>2413</v>
      </c>
      <c r="M2" s="236" t="s">
        <v>2414</v>
      </c>
      <c r="N2" s="236" t="s">
        <v>2415</v>
      </c>
      <c r="O2" s="236" t="s">
        <v>2422</v>
      </c>
      <c r="P2" s="236" t="s">
        <v>2423</v>
      </c>
      <c r="Q2" s="236" t="s">
        <v>2416</v>
      </c>
      <c r="R2" s="236" t="s">
        <v>693</v>
      </c>
      <c r="S2" s="236" t="s">
        <v>693</v>
      </c>
      <c r="T2" s="236" t="s">
        <v>693</v>
      </c>
      <c r="U2" s="236" t="s">
        <v>693</v>
      </c>
      <c r="V2" s="236" t="s">
        <v>693</v>
      </c>
      <c r="W2" s="236" t="s">
        <v>693</v>
      </c>
      <c r="X2" s="236" t="s">
        <v>693</v>
      </c>
      <c r="Y2" s="236" t="s">
        <v>693</v>
      </c>
      <c r="Z2" s="236" t="s">
        <v>693</v>
      </c>
      <c r="AA2" s="236" t="s">
        <v>693</v>
      </c>
      <c r="AB2" s="236" t="s">
        <v>693</v>
      </c>
      <c r="AC2" s="236" t="s">
        <v>693</v>
      </c>
      <c r="AD2" s="236" t="s">
        <v>693</v>
      </c>
      <c r="AE2" s="236" t="s">
        <v>2417</v>
      </c>
      <c r="AF2" s="236" t="s">
        <v>2469</v>
      </c>
      <c r="AG2" s="236" t="s">
        <v>2470</v>
      </c>
      <c r="AH2" s="236" t="s">
        <v>2471</v>
      </c>
      <c r="AI2" s="236" t="s">
        <v>2472</v>
      </c>
    </row>
    <row r="3" spans="1:35" ht="41.4" x14ac:dyDescent="0.25">
      <c r="A3" s="237" t="s">
        <v>687</v>
      </c>
      <c r="B3" s="238" t="s">
        <v>687</v>
      </c>
      <c r="C3" s="236" t="s">
        <v>694</v>
      </c>
      <c r="D3" s="236" t="s">
        <v>695</v>
      </c>
      <c r="E3" s="236" t="s">
        <v>696</v>
      </c>
      <c r="F3" s="236" t="s">
        <v>2418</v>
      </c>
      <c r="G3" s="236" t="s">
        <v>2419</v>
      </c>
      <c r="H3" s="236" t="s">
        <v>697</v>
      </c>
      <c r="I3" s="236" t="s">
        <v>2420</v>
      </c>
      <c r="J3" s="230" t="s">
        <v>2483</v>
      </c>
      <c r="K3" s="236" t="s">
        <v>698</v>
      </c>
      <c r="L3" s="236" t="s">
        <v>699</v>
      </c>
      <c r="M3" s="236" t="s">
        <v>699</v>
      </c>
      <c r="N3" s="236" t="s">
        <v>699</v>
      </c>
      <c r="O3" s="236" t="s">
        <v>699</v>
      </c>
      <c r="P3" s="236" t="s">
        <v>699</v>
      </c>
      <c r="Q3" s="236" t="s">
        <v>699</v>
      </c>
      <c r="R3" s="236" t="s">
        <v>699</v>
      </c>
      <c r="S3" s="236" t="s">
        <v>700</v>
      </c>
      <c r="T3" s="236" t="s">
        <v>701</v>
      </c>
      <c r="U3" s="236" t="s">
        <v>702</v>
      </c>
      <c r="V3" s="236" t="s">
        <v>703</v>
      </c>
      <c r="W3" s="236" t="s">
        <v>704</v>
      </c>
      <c r="X3" s="236" t="s">
        <v>705</v>
      </c>
      <c r="Y3" s="236" t="s">
        <v>706</v>
      </c>
      <c r="Z3" s="236" t="s">
        <v>707</v>
      </c>
      <c r="AA3" s="236" t="s">
        <v>708</v>
      </c>
      <c r="AB3" s="236" t="s">
        <v>709</v>
      </c>
      <c r="AC3" s="236" t="s">
        <v>710</v>
      </c>
      <c r="AD3" s="236" t="s">
        <v>711</v>
      </c>
      <c r="AE3" s="236" t="s">
        <v>699</v>
      </c>
      <c r="AF3" s="236" t="s">
        <v>2473</v>
      </c>
      <c r="AG3" s="236" t="s">
        <v>2473</v>
      </c>
      <c r="AH3" s="236" t="s">
        <v>2473</v>
      </c>
      <c r="AI3" s="236" t="s">
        <v>2473</v>
      </c>
    </row>
    <row r="4" spans="1:35" x14ac:dyDescent="0.25">
      <c r="A4" s="237" t="s">
        <v>687</v>
      </c>
      <c r="B4" s="238" t="s">
        <v>687</v>
      </c>
      <c r="C4" s="236" t="s">
        <v>687</v>
      </c>
      <c r="D4" s="236" t="s">
        <v>687</v>
      </c>
      <c r="E4" s="236" t="s">
        <v>687</v>
      </c>
      <c r="F4" s="236" t="s">
        <v>687</v>
      </c>
      <c r="G4" s="236" t="s">
        <v>687</v>
      </c>
      <c r="H4" s="236" t="s">
        <v>687</v>
      </c>
      <c r="I4" s="236" t="s">
        <v>687</v>
      </c>
      <c r="J4" s="236"/>
      <c r="K4" s="236" t="s">
        <v>687</v>
      </c>
      <c r="L4" s="236" t="s">
        <v>687</v>
      </c>
      <c r="M4" s="236" t="s">
        <v>687</v>
      </c>
      <c r="N4" s="236" t="s">
        <v>687</v>
      </c>
      <c r="O4" s="236" t="s">
        <v>687</v>
      </c>
      <c r="P4" s="236" t="s">
        <v>687</v>
      </c>
      <c r="Q4" s="236" t="s">
        <v>687</v>
      </c>
      <c r="R4" s="236" t="s">
        <v>687</v>
      </c>
      <c r="S4" s="236" t="s">
        <v>687</v>
      </c>
      <c r="T4" s="236" t="s">
        <v>687</v>
      </c>
      <c r="U4" s="236" t="s">
        <v>687</v>
      </c>
      <c r="V4" s="236" t="s">
        <v>687</v>
      </c>
      <c r="W4" s="236" t="s">
        <v>687</v>
      </c>
      <c r="X4" s="236" t="s">
        <v>687</v>
      </c>
      <c r="Y4" s="236" t="s">
        <v>687</v>
      </c>
      <c r="Z4" s="236" t="s">
        <v>687</v>
      </c>
      <c r="AA4" s="236" t="s">
        <v>687</v>
      </c>
      <c r="AB4" s="236" t="s">
        <v>687</v>
      </c>
      <c r="AC4" s="236" t="s">
        <v>687</v>
      </c>
      <c r="AD4" s="236" t="s">
        <v>687</v>
      </c>
      <c r="AE4" s="236" t="s">
        <v>687</v>
      </c>
      <c r="AF4" s="236" t="s">
        <v>687</v>
      </c>
      <c r="AG4" s="236" t="s">
        <v>687</v>
      </c>
      <c r="AH4" s="236" t="s">
        <v>687</v>
      </c>
      <c r="AI4" s="236" t="s">
        <v>687</v>
      </c>
    </row>
    <row r="5" spans="1:35" x14ac:dyDescent="0.25">
      <c r="A5" s="231" t="s">
        <v>108</v>
      </c>
      <c r="B5" s="232" t="s">
        <v>127</v>
      </c>
      <c r="C5" s="233" t="s">
        <v>2446</v>
      </c>
      <c r="D5" s="233" t="s">
        <v>2446</v>
      </c>
      <c r="E5" s="233" t="s">
        <v>2446</v>
      </c>
      <c r="F5" s="233" t="s">
        <v>2446</v>
      </c>
      <c r="G5" s="233" t="s">
        <v>2446</v>
      </c>
      <c r="H5" s="233" t="s">
        <v>2446</v>
      </c>
      <c r="I5" s="233" t="s">
        <v>2446</v>
      </c>
      <c r="J5" s="233" t="s">
        <v>2446</v>
      </c>
      <c r="K5" s="233" t="s">
        <v>2446</v>
      </c>
      <c r="L5" s="233" t="s">
        <v>2446</v>
      </c>
      <c r="M5" s="233" t="s">
        <v>2446</v>
      </c>
      <c r="N5" s="233" t="s">
        <v>2446</v>
      </c>
      <c r="O5" s="233" t="s">
        <v>2446</v>
      </c>
      <c r="P5" s="233" t="s">
        <v>2446</v>
      </c>
      <c r="Q5" s="233" t="s">
        <v>2446</v>
      </c>
      <c r="R5" s="233" t="s">
        <v>2446</v>
      </c>
      <c r="S5" s="233" t="s">
        <v>2446</v>
      </c>
      <c r="T5" s="233" t="s">
        <v>2446</v>
      </c>
      <c r="U5" s="233" t="s">
        <v>2446</v>
      </c>
      <c r="V5" s="233" t="s">
        <v>2446</v>
      </c>
      <c r="W5" s="233" t="s">
        <v>2446</v>
      </c>
      <c r="X5" s="233" t="s">
        <v>2446</v>
      </c>
      <c r="Y5" s="233" t="s">
        <v>2446</v>
      </c>
      <c r="Z5" s="233" t="s">
        <v>2446</v>
      </c>
      <c r="AA5" s="233" t="s">
        <v>2446</v>
      </c>
      <c r="AB5" s="233" t="s">
        <v>2446</v>
      </c>
      <c r="AC5" s="233" t="s">
        <v>2446</v>
      </c>
      <c r="AD5" s="233" t="s">
        <v>2446</v>
      </c>
      <c r="AE5" s="233" t="s">
        <v>2446</v>
      </c>
      <c r="AF5" s="233" t="s">
        <v>2446</v>
      </c>
      <c r="AG5" s="233" t="s">
        <v>2446</v>
      </c>
      <c r="AH5" s="233" t="s">
        <v>2446</v>
      </c>
      <c r="AI5" s="233" t="s">
        <v>2446</v>
      </c>
    </row>
    <row r="6" spans="1:35" x14ac:dyDescent="0.25">
      <c r="A6" s="228" t="s">
        <v>713</v>
      </c>
      <c r="B6" s="234">
        <v>1</v>
      </c>
      <c r="C6" s="53">
        <v>140</v>
      </c>
      <c r="D6" s="53">
        <v>140</v>
      </c>
      <c r="E6" s="53">
        <v>140</v>
      </c>
      <c r="F6" s="55">
        <v>27693</v>
      </c>
      <c r="G6" s="55">
        <v>6147</v>
      </c>
      <c r="H6" s="53">
        <v>54.05</v>
      </c>
      <c r="I6" s="53">
        <v>4.51</v>
      </c>
      <c r="J6" s="53"/>
      <c r="K6" s="53">
        <v>707.65</v>
      </c>
      <c r="L6" s="55">
        <v>22221</v>
      </c>
      <c r="M6" s="54">
        <v>70272477</v>
      </c>
      <c r="N6" s="54">
        <v>182781588</v>
      </c>
      <c r="O6" s="55">
        <v>45507367</v>
      </c>
      <c r="P6" s="54">
        <v>69645618</v>
      </c>
      <c r="Q6" s="54">
        <v>57903</v>
      </c>
      <c r="R6" s="54">
        <v>253054065</v>
      </c>
      <c r="S6" s="54">
        <v>30839567</v>
      </c>
      <c r="T6" s="54">
        <v>97599748</v>
      </c>
      <c r="U6" s="54">
        <v>22197773</v>
      </c>
      <c r="V6" s="54">
        <v>2783643</v>
      </c>
      <c r="W6" s="54">
        <v>1897831</v>
      </c>
      <c r="X6" s="54">
        <v>2059611</v>
      </c>
      <c r="Y6" s="54">
        <v>2178956</v>
      </c>
      <c r="Z6" s="54">
        <v>72801963</v>
      </c>
      <c r="AA6" s="54">
        <v>15200438</v>
      </c>
      <c r="AB6" s="54">
        <v>0</v>
      </c>
      <c r="AC6" s="54">
        <v>5031175</v>
      </c>
      <c r="AD6" s="54">
        <v>463360</v>
      </c>
      <c r="AE6" s="54">
        <v>115152985</v>
      </c>
      <c r="AF6" s="227"/>
      <c r="AG6" s="227"/>
      <c r="AH6" s="227"/>
      <c r="AI6" s="227"/>
    </row>
    <row r="7" spans="1:35" x14ac:dyDescent="0.25">
      <c r="A7" s="228" t="s">
        <v>714</v>
      </c>
      <c r="B7" s="234">
        <v>2</v>
      </c>
      <c r="C7" s="53">
        <v>25</v>
      </c>
      <c r="D7" s="53">
        <v>21</v>
      </c>
      <c r="E7" s="53">
        <v>21</v>
      </c>
      <c r="F7" s="55">
        <v>3446</v>
      </c>
      <c r="G7" s="53">
        <v>509</v>
      </c>
      <c r="H7" s="53">
        <v>44.83</v>
      </c>
      <c r="I7" s="53">
        <v>6.77</v>
      </c>
      <c r="J7" s="53"/>
      <c r="K7" s="53">
        <v>152.87</v>
      </c>
      <c r="L7" s="55">
        <v>9823</v>
      </c>
      <c r="M7" s="54">
        <v>6956807</v>
      </c>
      <c r="N7" s="54">
        <v>75898947</v>
      </c>
      <c r="O7" s="55">
        <v>6964290</v>
      </c>
      <c r="P7" s="54">
        <v>26388318</v>
      </c>
      <c r="Q7" s="54">
        <v>27304</v>
      </c>
      <c r="R7" s="54">
        <v>82855754</v>
      </c>
      <c r="S7" s="54">
        <v>12575870</v>
      </c>
      <c r="T7" s="54">
        <v>26176981</v>
      </c>
      <c r="U7" s="54">
        <v>5676702</v>
      </c>
      <c r="V7" s="54">
        <v>11168259</v>
      </c>
      <c r="W7" s="54">
        <v>426013</v>
      </c>
      <c r="X7" s="54">
        <v>828906</v>
      </c>
      <c r="Y7" s="54">
        <v>940553</v>
      </c>
      <c r="Z7" s="54">
        <v>21838477</v>
      </c>
      <c r="AA7" s="54">
        <v>992355</v>
      </c>
      <c r="AB7" s="54">
        <v>0</v>
      </c>
      <c r="AC7" s="54">
        <v>1938389</v>
      </c>
      <c r="AD7" s="54">
        <v>293249</v>
      </c>
      <c r="AE7" s="54">
        <v>33352608</v>
      </c>
      <c r="AF7" s="227"/>
      <c r="AG7" s="227"/>
      <c r="AH7" s="227"/>
      <c r="AI7" s="227"/>
    </row>
    <row r="8" spans="1:35" ht="25.05" customHeight="1" x14ac:dyDescent="0.25">
      <c r="A8" s="228" t="s">
        <v>715</v>
      </c>
      <c r="B8" s="234">
        <v>5</v>
      </c>
      <c r="C8" s="53">
        <v>107</v>
      </c>
      <c r="D8" s="53">
        <v>107</v>
      </c>
      <c r="E8" s="53">
        <v>107</v>
      </c>
      <c r="F8" s="55">
        <v>17118</v>
      </c>
      <c r="G8" s="55">
        <v>4475</v>
      </c>
      <c r="H8" s="53">
        <v>43.71</v>
      </c>
      <c r="I8" s="53">
        <v>3.83</v>
      </c>
      <c r="J8" s="53"/>
      <c r="K8" s="53">
        <v>525.04999999999995</v>
      </c>
      <c r="L8" s="55">
        <v>21321</v>
      </c>
      <c r="M8" s="54">
        <v>61261873</v>
      </c>
      <c r="N8" s="54">
        <v>181983536</v>
      </c>
      <c r="O8" s="55">
        <v>34591226</v>
      </c>
      <c r="P8" s="54">
        <v>51215908</v>
      </c>
      <c r="Q8" s="54">
        <v>28653</v>
      </c>
      <c r="R8" s="54">
        <v>243245409</v>
      </c>
      <c r="S8" s="54">
        <v>23202878</v>
      </c>
      <c r="T8" s="54">
        <v>99317882</v>
      </c>
      <c r="U8" s="54">
        <v>11507202</v>
      </c>
      <c r="V8" s="54">
        <v>34802379</v>
      </c>
      <c r="W8" s="54">
        <v>1505406</v>
      </c>
      <c r="X8" s="54">
        <v>1246527</v>
      </c>
      <c r="Y8" s="54">
        <v>8617342</v>
      </c>
      <c r="Z8" s="54">
        <v>59215311</v>
      </c>
      <c r="AA8" s="54">
        <v>2117424</v>
      </c>
      <c r="AB8" s="54">
        <v>0</v>
      </c>
      <c r="AC8" s="54">
        <v>174662</v>
      </c>
      <c r="AD8" s="54">
        <v>1538396</v>
      </c>
      <c r="AE8" s="54">
        <v>85807134</v>
      </c>
      <c r="AF8" s="227"/>
      <c r="AG8" s="227"/>
      <c r="AH8" s="227"/>
      <c r="AI8" s="227"/>
    </row>
    <row r="9" spans="1:35" ht="25.05" customHeight="1" x14ac:dyDescent="0.25">
      <c r="A9" s="228" t="s">
        <v>716</v>
      </c>
      <c r="B9" s="234">
        <v>4</v>
      </c>
      <c r="C9" s="53">
        <v>791</v>
      </c>
      <c r="D9" s="53">
        <v>791</v>
      </c>
      <c r="E9" s="53">
        <v>791</v>
      </c>
      <c r="F9" s="55">
        <v>214348</v>
      </c>
      <c r="G9" s="55">
        <v>40750</v>
      </c>
      <c r="H9" s="53">
        <v>74.040000000000006</v>
      </c>
      <c r="I9" s="53">
        <v>5.26</v>
      </c>
      <c r="J9" s="53"/>
      <c r="K9" s="235">
        <v>6533.49</v>
      </c>
      <c r="L9" s="55">
        <v>95922</v>
      </c>
      <c r="M9" s="54">
        <v>1186473379</v>
      </c>
      <c r="N9" s="54">
        <v>1489915048</v>
      </c>
      <c r="O9" s="55">
        <v>618882084</v>
      </c>
      <c r="P9" s="54">
        <v>597255431</v>
      </c>
      <c r="Q9" s="54">
        <v>343851</v>
      </c>
      <c r="R9" s="54">
        <v>2676388427</v>
      </c>
      <c r="S9" s="54">
        <v>424868589</v>
      </c>
      <c r="T9" s="54">
        <v>776435826</v>
      </c>
      <c r="U9" s="54">
        <v>400273337</v>
      </c>
      <c r="V9" s="54">
        <v>194907167</v>
      </c>
      <c r="W9" s="54">
        <v>16435615</v>
      </c>
      <c r="X9" s="54">
        <v>9966568</v>
      </c>
      <c r="Y9" s="54">
        <v>80150845</v>
      </c>
      <c r="Z9" s="54">
        <v>707153056</v>
      </c>
      <c r="AA9" s="54">
        <v>45839928</v>
      </c>
      <c r="AB9" s="54">
        <v>0</v>
      </c>
      <c r="AC9" s="54">
        <v>7119940</v>
      </c>
      <c r="AD9" s="54">
        <v>13237556</v>
      </c>
      <c r="AE9" s="54">
        <v>1216137515</v>
      </c>
      <c r="AF9" s="227"/>
      <c r="AG9" s="227"/>
      <c r="AH9" s="227"/>
      <c r="AI9" s="227"/>
    </row>
    <row r="10" spans="1:35" x14ac:dyDescent="0.25">
      <c r="A10" s="228" t="s">
        <v>717</v>
      </c>
      <c r="B10" s="234">
        <v>106</v>
      </c>
      <c r="C10" s="53">
        <v>91</v>
      </c>
      <c r="D10" s="53">
        <v>91</v>
      </c>
      <c r="E10" s="53">
        <v>91</v>
      </c>
      <c r="F10" s="55">
        <v>14182</v>
      </c>
      <c r="G10" s="55">
        <v>2387</v>
      </c>
      <c r="H10" s="53">
        <v>42.58</v>
      </c>
      <c r="I10" s="53">
        <v>5.94</v>
      </c>
      <c r="J10" s="53"/>
      <c r="K10" s="53">
        <v>363.51</v>
      </c>
      <c r="L10" s="55">
        <v>23280</v>
      </c>
      <c r="M10" s="54">
        <v>40196461</v>
      </c>
      <c r="N10" s="54">
        <v>89380305</v>
      </c>
      <c r="O10" s="55">
        <v>24657533</v>
      </c>
      <c r="P10" s="54">
        <v>22512739</v>
      </c>
      <c r="Q10" s="54">
        <v>28316</v>
      </c>
      <c r="R10" s="54">
        <v>129576766</v>
      </c>
      <c r="S10" s="54">
        <v>20604661</v>
      </c>
      <c r="T10" s="54">
        <v>43044456</v>
      </c>
      <c r="U10" s="54">
        <v>17405921</v>
      </c>
      <c r="V10" s="54">
        <v>7021591</v>
      </c>
      <c r="W10" s="54">
        <v>658630</v>
      </c>
      <c r="X10" s="54">
        <v>1492466</v>
      </c>
      <c r="Y10" s="54">
        <v>2863847</v>
      </c>
      <c r="Z10" s="54">
        <v>33327008</v>
      </c>
      <c r="AA10" s="54">
        <v>1708044</v>
      </c>
      <c r="AB10" s="54">
        <v>0</v>
      </c>
      <c r="AC10" s="54">
        <v>629984</v>
      </c>
      <c r="AD10" s="54">
        <v>820158</v>
      </c>
      <c r="AE10" s="54">
        <v>47170272</v>
      </c>
      <c r="AF10" s="227"/>
      <c r="AG10" s="227"/>
      <c r="AH10" s="227"/>
      <c r="AI10" s="227"/>
    </row>
    <row r="11" spans="1:35" x14ac:dyDescent="0.25">
      <c r="A11" s="228" t="s">
        <v>718</v>
      </c>
      <c r="B11" s="234">
        <v>14495</v>
      </c>
      <c r="C11" s="53">
        <v>74</v>
      </c>
      <c r="D11" s="53">
        <v>74</v>
      </c>
      <c r="E11" s="53">
        <v>74</v>
      </c>
      <c r="F11" s="55">
        <v>17069</v>
      </c>
      <c r="G11" s="55">
        <v>3350</v>
      </c>
      <c r="H11" s="53">
        <v>63.02</v>
      </c>
      <c r="I11" s="53">
        <v>5.0999999999999996</v>
      </c>
      <c r="J11" s="53"/>
      <c r="K11" s="53">
        <v>529.34</v>
      </c>
      <c r="L11" s="55">
        <v>31749</v>
      </c>
      <c r="M11" s="54">
        <v>57059099</v>
      </c>
      <c r="N11" s="54">
        <v>146719171</v>
      </c>
      <c r="O11" s="55">
        <v>33425151</v>
      </c>
      <c r="P11" s="54">
        <v>45282449</v>
      </c>
      <c r="Q11" s="54">
        <v>114290</v>
      </c>
      <c r="R11" s="54">
        <v>203778270</v>
      </c>
      <c r="S11" s="54">
        <v>28122996</v>
      </c>
      <c r="T11" s="54">
        <v>70178381</v>
      </c>
      <c r="U11" s="54">
        <v>19229471</v>
      </c>
      <c r="V11" s="54">
        <v>18593871</v>
      </c>
      <c r="W11" s="54">
        <v>1442255</v>
      </c>
      <c r="X11" s="54">
        <v>1269309</v>
      </c>
      <c r="Y11" s="54">
        <v>4633039</v>
      </c>
      <c r="Z11" s="54">
        <v>55400256</v>
      </c>
      <c r="AA11" s="54">
        <v>2310674</v>
      </c>
      <c r="AB11" s="54">
        <v>0</v>
      </c>
      <c r="AC11" s="54">
        <v>759488</v>
      </c>
      <c r="AD11" s="54">
        <v>1838530</v>
      </c>
      <c r="AE11" s="54">
        <v>78707600</v>
      </c>
      <c r="AF11" s="227"/>
      <c r="AG11" s="227"/>
      <c r="AH11" s="227"/>
      <c r="AI11" s="227"/>
    </row>
    <row r="12" spans="1:35" ht="25.05" customHeight="1" x14ac:dyDescent="0.25">
      <c r="A12" s="228" t="s">
        <v>719</v>
      </c>
      <c r="B12" s="234">
        <v>6309</v>
      </c>
      <c r="C12" s="53">
        <v>318</v>
      </c>
      <c r="D12" s="53">
        <v>292</v>
      </c>
      <c r="E12" s="53">
        <v>187</v>
      </c>
      <c r="F12" s="55">
        <v>61997</v>
      </c>
      <c r="G12" s="55">
        <v>13157</v>
      </c>
      <c r="H12" s="53">
        <v>90.58</v>
      </c>
      <c r="I12" s="53">
        <v>4.71</v>
      </c>
      <c r="J12" s="53"/>
      <c r="K12" s="235">
        <v>2470.87</v>
      </c>
      <c r="L12" s="55">
        <v>40870</v>
      </c>
      <c r="M12" s="54">
        <v>314699859</v>
      </c>
      <c r="N12" s="54">
        <v>677551131</v>
      </c>
      <c r="O12" s="55">
        <v>164353520</v>
      </c>
      <c r="P12" s="54">
        <v>261005061</v>
      </c>
      <c r="Q12" s="54">
        <v>247671</v>
      </c>
      <c r="R12" s="54">
        <v>992250990</v>
      </c>
      <c r="S12" s="54">
        <v>48943043</v>
      </c>
      <c r="T12" s="54">
        <v>479497267</v>
      </c>
      <c r="U12" s="54">
        <v>147841723</v>
      </c>
      <c r="V12" s="54">
        <v>27183353</v>
      </c>
      <c r="W12" s="54">
        <v>5770590</v>
      </c>
      <c r="X12" s="54">
        <v>18430905</v>
      </c>
      <c r="Y12" s="54">
        <v>17177722</v>
      </c>
      <c r="Z12" s="54">
        <v>153691640</v>
      </c>
      <c r="AA12" s="54">
        <v>68754230</v>
      </c>
      <c r="AB12" s="54">
        <v>0</v>
      </c>
      <c r="AC12" s="54">
        <v>21532213</v>
      </c>
      <c r="AD12" s="54">
        <v>3428304</v>
      </c>
      <c r="AE12" s="54">
        <v>425358581</v>
      </c>
      <c r="AF12" s="227"/>
      <c r="AG12" s="227"/>
      <c r="AH12" s="227"/>
      <c r="AI12" s="227"/>
    </row>
    <row r="13" spans="1:35" ht="25.05" customHeight="1" x14ac:dyDescent="0.25">
      <c r="A13" s="228" t="s">
        <v>720</v>
      </c>
      <c r="B13" s="234">
        <v>98</v>
      </c>
      <c r="C13" s="53">
        <v>102</v>
      </c>
      <c r="D13" s="53">
        <v>102</v>
      </c>
      <c r="E13" s="53">
        <v>78</v>
      </c>
      <c r="F13" s="55">
        <v>22234</v>
      </c>
      <c r="G13" s="55">
        <v>5723</v>
      </c>
      <c r="H13" s="53">
        <v>77.88</v>
      </c>
      <c r="I13" s="53">
        <v>3.89</v>
      </c>
      <c r="J13" s="53"/>
      <c r="K13" s="53">
        <v>608.07000000000005</v>
      </c>
      <c r="L13" s="55">
        <v>26926</v>
      </c>
      <c r="M13" s="54">
        <v>101836073</v>
      </c>
      <c r="N13" s="54">
        <v>145609345</v>
      </c>
      <c r="O13" s="55">
        <v>65987761</v>
      </c>
      <c r="P13" s="54">
        <v>49018553</v>
      </c>
      <c r="Q13" s="54">
        <v>37816</v>
      </c>
      <c r="R13" s="54">
        <v>247445418</v>
      </c>
      <c r="S13" s="54">
        <v>35023632</v>
      </c>
      <c r="T13" s="54">
        <v>92303665</v>
      </c>
      <c r="U13" s="54">
        <v>15585817</v>
      </c>
      <c r="V13" s="54">
        <v>4992008</v>
      </c>
      <c r="W13" s="54">
        <v>2046089</v>
      </c>
      <c r="X13" s="54">
        <v>2135495</v>
      </c>
      <c r="Y13" s="54">
        <v>604690</v>
      </c>
      <c r="Z13" s="54">
        <v>74147552</v>
      </c>
      <c r="AA13" s="54">
        <v>7609406</v>
      </c>
      <c r="AB13" s="54">
        <v>0</v>
      </c>
      <c r="AC13" s="54">
        <v>12124073</v>
      </c>
      <c r="AD13" s="54">
        <v>872991</v>
      </c>
      <c r="AE13" s="54">
        <v>115006314</v>
      </c>
      <c r="AF13" s="227"/>
      <c r="AG13" s="227"/>
      <c r="AH13" s="227"/>
      <c r="AI13" s="227"/>
    </row>
    <row r="14" spans="1:35" ht="25.05" customHeight="1" x14ac:dyDescent="0.25">
      <c r="A14" s="228" t="s">
        <v>721</v>
      </c>
      <c r="B14" s="234">
        <v>53</v>
      </c>
      <c r="C14" s="53">
        <v>58</v>
      </c>
      <c r="D14" s="53">
        <v>58</v>
      </c>
      <c r="E14" s="53">
        <v>57</v>
      </c>
      <c r="F14" s="55">
        <v>11287</v>
      </c>
      <c r="G14" s="55">
        <v>3008</v>
      </c>
      <c r="H14" s="53">
        <v>54.1</v>
      </c>
      <c r="I14" s="53">
        <v>3.75</v>
      </c>
      <c r="J14" s="53"/>
      <c r="K14" s="53">
        <v>543.01</v>
      </c>
      <c r="L14" s="55">
        <v>15567</v>
      </c>
      <c r="M14" s="54">
        <v>45986282</v>
      </c>
      <c r="N14" s="54">
        <v>156057385</v>
      </c>
      <c r="O14" s="55">
        <v>29066008</v>
      </c>
      <c r="P14" s="54">
        <v>62268301</v>
      </c>
      <c r="Q14" s="54">
        <v>57969</v>
      </c>
      <c r="R14" s="54">
        <v>202043667</v>
      </c>
      <c r="S14" s="54">
        <v>23816800</v>
      </c>
      <c r="T14" s="54">
        <v>73746801</v>
      </c>
      <c r="U14" s="54">
        <v>9787196</v>
      </c>
      <c r="V14" s="54">
        <v>2782226</v>
      </c>
      <c r="W14" s="54">
        <v>2596581</v>
      </c>
      <c r="X14" s="54">
        <v>1528796</v>
      </c>
      <c r="Y14" s="54">
        <v>481007</v>
      </c>
      <c r="Z14" s="54">
        <v>71304912</v>
      </c>
      <c r="AA14" s="54">
        <v>4424677</v>
      </c>
      <c r="AB14" s="54">
        <v>0</v>
      </c>
      <c r="AC14" s="54">
        <v>11404316</v>
      </c>
      <c r="AD14" s="54">
        <v>170355</v>
      </c>
      <c r="AE14" s="54">
        <v>91334309</v>
      </c>
      <c r="AF14" s="227"/>
      <c r="AG14" s="227"/>
      <c r="AH14" s="227"/>
      <c r="AI14" s="227"/>
    </row>
    <row r="15" spans="1:35" ht="25.05" customHeight="1" x14ac:dyDescent="0.25">
      <c r="A15" s="228" t="s">
        <v>722</v>
      </c>
      <c r="B15" s="234">
        <v>79</v>
      </c>
      <c r="C15" s="53">
        <v>183</v>
      </c>
      <c r="D15" s="53">
        <v>183</v>
      </c>
      <c r="E15" s="53">
        <v>183</v>
      </c>
      <c r="F15" s="55">
        <v>53182</v>
      </c>
      <c r="G15" s="55">
        <v>11739</v>
      </c>
      <c r="H15" s="53">
        <v>79.400000000000006</v>
      </c>
      <c r="I15" s="53">
        <v>4.53</v>
      </c>
      <c r="J15" s="53"/>
      <c r="K15" s="235">
        <v>1400.76</v>
      </c>
      <c r="L15" s="55">
        <v>38360</v>
      </c>
      <c r="M15" s="54">
        <v>234241647</v>
      </c>
      <c r="N15" s="54">
        <v>438652535</v>
      </c>
      <c r="O15" s="55">
        <v>134860433</v>
      </c>
      <c r="P15" s="54">
        <v>143107005</v>
      </c>
      <c r="Q15" s="54">
        <v>115801</v>
      </c>
      <c r="R15" s="54">
        <v>672894182</v>
      </c>
      <c r="S15" s="54">
        <v>69365696</v>
      </c>
      <c r="T15" s="54">
        <v>305973437</v>
      </c>
      <c r="U15" s="54">
        <v>55946042</v>
      </c>
      <c r="V15" s="54">
        <v>14772565</v>
      </c>
      <c r="W15" s="54">
        <v>4065414</v>
      </c>
      <c r="X15" s="54">
        <v>5799496</v>
      </c>
      <c r="Y15" s="54">
        <v>9804306</v>
      </c>
      <c r="Z15" s="54">
        <v>200118090</v>
      </c>
      <c r="AA15" s="54">
        <v>5944493</v>
      </c>
      <c r="AB15" s="54">
        <v>0</v>
      </c>
      <c r="AC15" s="54">
        <v>0</v>
      </c>
      <c r="AD15" s="54">
        <v>1104643</v>
      </c>
      <c r="AE15" s="54">
        <v>277967438</v>
      </c>
      <c r="AF15" s="227"/>
      <c r="AG15" s="227"/>
      <c r="AH15" s="227"/>
      <c r="AI15" s="227"/>
    </row>
    <row r="16" spans="1:35" ht="25.05" customHeight="1" x14ac:dyDescent="0.25">
      <c r="A16" s="228" t="s">
        <v>723</v>
      </c>
      <c r="B16" s="234">
        <v>8702</v>
      </c>
      <c r="C16" s="53">
        <v>783</v>
      </c>
      <c r="D16" s="53">
        <v>783</v>
      </c>
      <c r="E16" s="53">
        <v>740</v>
      </c>
      <c r="F16" s="55">
        <v>222413</v>
      </c>
      <c r="G16" s="55">
        <v>36279</v>
      </c>
      <c r="H16" s="53">
        <v>82.12</v>
      </c>
      <c r="I16" s="53">
        <v>6.13</v>
      </c>
      <c r="J16" s="53"/>
      <c r="K16" s="235">
        <v>8879.14</v>
      </c>
      <c r="L16" s="55">
        <v>63923</v>
      </c>
      <c r="M16" s="54">
        <v>1186027965</v>
      </c>
      <c r="N16" s="54">
        <v>1759146458</v>
      </c>
      <c r="O16" s="55">
        <v>755109525</v>
      </c>
      <c r="P16" s="54">
        <v>577496861</v>
      </c>
      <c r="Q16" s="54">
        <v>549790</v>
      </c>
      <c r="R16" s="54">
        <v>2945174423</v>
      </c>
      <c r="S16" s="54">
        <v>349330857</v>
      </c>
      <c r="T16" s="54">
        <v>886234110</v>
      </c>
      <c r="U16" s="54">
        <v>239388084</v>
      </c>
      <c r="V16" s="54">
        <v>151725057</v>
      </c>
      <c r="W16" s="54">
        <v>9861663</v>
      </c>
      <c r="X16" s="54">
        <v>31964320</v>
      </c>
      <c r="Y16" s="54">
        <v>13664333</v>
      </c>
      <c r="Z16" s="54">
        <v>1078102997</v>
      </c>
      <c r="AA16" s="54">
        <v>29710401</v>
      </c>
      <c r="AB16" s="54">
        <v>8365120</v>
      </c>
      <c r="AC16" s="54">
        <v>140248750</v>
      </c>
      <c r="AD16" s="54">
        <v>6578731</v>
      </c>
      <c r="AE16" s="54">
        <v>1332606386</v>
      </c>
      <c r="AF16" s="227"/>
      <c r="AG16" s="227"/>
      <c r="AH16" s="227"/>
      <c r="AI16" s="227"/>
    </row>
    <row r="17" spans="1:35" ht="25.05" customHeight="1" x14ac:dyDescent="0.25">
      <c r="A17" s="228" t="s">
        <v>724</v>
      </c>
      <c r="B17" s="234">
        <v>46</v>
      </c>
      <c r="C17" s="53">
        <v>415</v>
      </c>
      <c r="D17" s="53">
        <v>415</v>
      </c>
      <c r="E17" s="53">
        <v>415</v>
      </c>
      <c r="F17" s="55">
        <v>107191</v>
      </c>
      <c r="G17" s="55">
        <v>12514</v>
      </c>
      <c r="H17" s="53">
        <v>70.569999999999993</v>
      </c>
      <c r="I17" s="53">
        <v>8.57</v>
      </c>
      <c r="J17" s="53"/>
      <c r="K17" s="235">
        <v>7944.8</v>
      </c>
      <c r="L17" s="55">
        <v>47536</v>
      </c>
      <c r="M17" s="54">
        <v>1240917461</v>
      </c>
      <c r="N17" s="54">
        <v>1125612058</v>
      </c>
      <c r="O17" s="55">
        <v>713340050</v>
      </c>
      <c r="P17" s="54">
        <v>552899069</v>
      </c>
      <c r="Q17" s="54">
        <v>216710</v>
      </c>
      <c r="R17" s="54">
        <v>2366529519</v>
      </c>
      <c r="S17" s="54">
        <v>0</v>
      </c>
      <c r="T17" s="54">
        <v>27862781</v>
      </c>
      <c r="U17" s="54">
        <v>392599425</v>
      </c>
      <c r="V17" s="54">
        <v>264101288</v>
      </c>
      <c r="W17" s="54">
        <v>0</v>
      </c>
      <c r="X17" s="54">
        <v>4669110</v>
      </c>
      <c r="Y17" s="54">
        <v>234045214</v>
      </c>
      <c r="Z17" s="54">
        <v>724862576</v>
      </c>
      <c r="AA17" s="54">
        <v>708097420</v>
      </c>
      <c r="AB17" s="54">
        <v>0</v>
      </c>
      <c r="AC17" s="54">
        <v>7336787</v>
      </c>
      <c r="AD17" s="54">
        <v>2954918</v>
      </c>
      <c r="AE17" s="54">
        <v>1266239119</v>
      </c>
      <c r="AF17" s="227"/>
      <c r="AG17" s="227"/>
      <c r="AH17" s="227"/>
      <c r="AI17" s="227"/>
    </row>
    <row r="18" spans="1:35" x14ac:dyDescent="0.25">
      <c r="A18" s="228" t="s">
        <v>725</v>
      </c>
      <c r="B18" s="234">
        <v>3107</v>
      </c>
      <c r="C18" s="53">
        <v>420</v>
      </c>
      <c r="D18" s="53">
        <v>420</v>
      </c>
      <c r="E18" s="53">
        <v>420</v>
      </c>
      <c r="F18" s="55">
        <v>137159</v>
      </c>
      <c r="G18" s="55">
        <v>21754</v>
      </c>
      <c r="H18" s="53">
        <v>89.23</v>
      </c>
      <c r="I18" s="53">
        <v>6.31</v>
      </c>
      <c r="J18" s="53"/>
      <c r="K18" s="235">
        <v>8346</v>
      </c>
      <c r="L18" s="55">
        <v>165058</v>
      </c>
      <c r="M18" s="54">
        <v>931742140</v>
      </c>
      <c r="N18" s="54">
        <v>2304278066</v>
      </c>
      <c r="O18" s="55">
        <v>482168596</v>
      </c>
      <c r="P18" s="54">
        <v>661922762</v>
      </c>
      <c r="Q18" s="54">
        <v>1770002</v>
      </c>
      <c r="R18" s="54">
        <v>3236020206</v>
      </c>
      <c r="S18" s="54">
        <v>376731833</v>
      </c>
      <c r="T18" s="54">
        <v>544422027</v>
      </c>
      <c r="U18" s="54">
        <v>853096995</v>
      </c>
      <c r="V18" s="54">
        <v>350997108</v>
      </c>
      <c r="W18" s="54">
        <v>17504867</v>
      </c>
      <c r="X18" s="54">
        <v>81266606</v>
      </c>
      <c r="Y18" s="54">
        <v>18599706</v>
      </c>
      <c r="Z18" s="54">
        <v>350524149</v>
      </c>
      <c r="AA18" s="54">
        <v>240357832</v>
      </c>
      <c r="AB18" s="54">
        <v>0</v>
      </c>
      <c r="AC18" s="54">
        <v>177634178</v>
      </c>
      <c r="AD18" s="54">
        <v>224884905</v>
      </c>
      <c r="AE18" s="54">
        <v>1144091358</v>
      </c>
      <c r="AF18" s="227"/>
      <c r="AG18" s="227"/>
      <c r="AH18" s="227"/>
      <c r="AI18" s="227"/>
    </row>
    <row r="19" spans="1:35" ht="25.05" customHeight="1" x14ac:dyDescent="0.25">
      <c r="A19" s="228" t="s">
        <v>726</v>
      </c>
      <c r="B19" s="234">
        <v>59</v>
      </c>
      <c r="C19" s="53">
        <v>171</v>
      </c>
      <c r="D19" s="53">
        <v>171</v>
      </c>
      <c r="E19" s="53">
        <v>171</v>
      </c>
      <c r="F19" s="55">
        <v>42875</v>
      </c>
      <c r="G19" s="55">
        <v>8812</v>
      </c>
      <c r="H19" s="53">
        <v>68.510000000000005</v>
      </c>
      <c r="I19" s="53">
        <v>4.87</v>
      </c>
      <c r="J19" s="53"/>
      <c r="K19" s="235">
        <v>1288.49</v>
      </c>
      <c r="L19" s="55">
        <v>23892</v>
      </c>
      <c r="M19" s="54">
        <v>277013643</v>
      </c>
      <c r="N19" s="54">
        <v>549091043</v>
      </c>
      <c r="O19" s="55">
        <v>123116983</v>
      </c>
      <c r="P19" s="54">
        <v>154125831</v>
      </c>
      <c r="Q19" s="54">
        <v>27159</v>
      </c>
      <c r="R19" s="54">
        <v>826104686</v>
      </c>
      <c r="S19" s="54">
        <v>73200247</v>
      </c>
      <c r="T19" s="54">
        <v>298024595</v>
      </c>
      <c r="U19" s="54">
        <v>34096446</v>
      </c>
      <c r="V19" s="54">
        <v>77347675</v>
      </c>
      <c r="W19" s="54">
        <v>4955520</v>
      </c>
      <c r="X19" s="54">
        <v>8750587</v>
      </c>
      <c r="Y19" s="54">
        <v>29195066</v>
      </c>
      <c r="Z19" s="54">
        <v>237102234</v>
      </c>
      <c r="AA19" s="54">
        <v>56632326</v>
      </c>
      <c r="AB19" s="54">
        <v>0</v>
      </c>
      <c r="AC19" s="54">
        <v>4649715</v>
      </c>
      <c r="AD19" s="54">
        <v>2150275</v>
      </c>
      <c r="AE19" s="54">
        <v>277242814</v>
      </c>
      <c r="AF19" s="227"/>
      <c r="AG19" s="227"/>
      <c r="AH19" s="227"/>
      <c r="AI19" s="227"/>
    </row>
    <row r="20" spans="1:35" ht="25.05" customHeight="1" x14ac:dyDescent="0.25">
      <c r="A20" s="228" t="s">
        <v>727</v>
      </c>
      <c r="B20" s="234">
        <v>22</v>
      </c>
      <c r="C20" s="53">
        <v>891</v>
      </c>
      <c r="D20" s="53">
        <v>891</v>
      </c>
      <c r="E20" s="53">
        <v>891</v>
      </c>
      <c r="F20" s="55">
        <v>262321</v>
      </c>
      <c r="G20" s="55">
        <v>43260</v>
      </c>
      <c r="H20" s="53">
        <v>80.44</v>
      </c>
      <c r="I20" s="53">
        <v>6.06</v>
      </c>
      <c r="J20" s="53"/>
      <c r="K20" s="235">
        <v>9541.0499999999993</v>
      </c>
      <c r="L20" s="55">
        <v>51803</v>
      </c>
      <c r="M20" s="54">
        <v>3919288166</v>
      </c>
      <c r="N20" s="54">
        <v>3033974723</v>
      </c>
      <c r="O20" s="55">
        <v>1384724810</v>
      </c>
      <c r="P20" s="54">
        <v>835684461</v>
      </c>
      <c r="Q20" s="54">
        <v>615174</v>
      </c>
      <c r="R20" s="54">
        <v>6953262889</v>
      </c>
      <c r="S20" s="54">
        <v>526338070</v>
      </c>
      <c r="T20" s="54">
        <v>2271066885</v>
      </c>
      <c r="U20" s="54">
        <v>203005954</v>
      </c>
      <c r="V20" s="54">
        <v>599446901</v>
      </c>
      <c r="W20" s="54">
        <v>23527974</v>
      </c>
      <c r="X20" s="54">
        <v>122610881</v>
      </c>
      <c r="Y20" s="54">
        <v>252222393</v>
      </c>
      <c r="Z20" s="54">
        <v>2176918252</v>
      </c>
      <c r="AA20" s="54">
        <v>735187190</v>
      </c>
      <c r="AB20" s="54">
        <v>0</v>
      </c>
      <c r="AC20" s="54">
        <v>34058074</v>
      </c>
      <c r="AD20" s="54">
        <v>8880315</v>
      </c>
      <c r="AE20" s="54">
        <v>2220409271</v>
      </c>
      <c r="AF20" s="227"/>
      <c r="AG20" s="227"/>
      <c r="AH20" s="227"/>
      <c r="AI20" s="227"/>
    </row>
    <row r="21" spans="1:35" ht="25.05" customHeight="1" x14ac:dyDescent="0.25">
      <c r="A21" s="228" t="s">
        <v>728</v>
      </c>
      <c r="B21" s="234">
        <v>3108</v>
      </c>
      <c r="C21" s="53">
        <v>370</v>
      </c>
      <c r="D21" s="53">
        <v>370</v>
      </c>
      <c r="E21" s="53">
        <v>370</v>
      </c>
      <c r="F21" s="55">
        <v>55348</v>
      </c>
      <c r="G21" s="55">
        <v>9836</v>
      </c>
      <c r="H21" s="53">
        <v>40.869999999999997</v>
      </c>
      <c r="I21" s="53">
        <v>5.63</v>
      </c>
      <c r="J21" s="53"/>
      <c r="K21" s="235">
        <v>3671.61</v>
      </c>
      <c r="L21" s="55">
        <v>85136</v>
      </c>
      <c r="M21" s="54">
        <v>185297291</v>
      </c>
      <c r="N21" s="54">
        <v>641566942</v>
      </c>
      <c r="O21" s="55">
        <v>114584536</v>
      </c>
      <c r="P21" s="54">
        <v>200780810</v>
      </c>
      <c r="Q21" s="54">
        <v>721000</v>
      </c>
      <c r="R21" s="54">
        <v>826864233</v>
      </c>
      <c r="S21" s="54">
        <v>77104429</v>
      </c>
      <c r="T21" s="54">
        <v>122943126</v>
      </c>
      <c r="U21" s="54">
        <v>189448970</v>
      </c>
      <c r="V21" s="54">
        <v>144096005</v>
      </c>
      <c r="W21" s="54">
        <v>4566296</v>
      </c>
      <c r="X21" s="54">
        <v>16219574</v>
      </c>
      <c r="Y21" s="54">
        <v>4556203</v>
      </c>
      <c r="Z21" s="54">
        <v>162092800</v>
      </c>
      <c r="AA21" s="54">
        <v>27047260</v>
      </c>
      <c r="AB21" s="54">
        <v>0</v>
      </c>
      <c r="AC21" s="54">
        <v>55012704</v>
      </c>
      <c r="AD21" s="54">
        <v>23776866</v>
      </c>
      <c r="AE21" s="54">
        <v>315365346</v>
      </c>
      <c r="AF21" s="227"/>
      <c r="AG21" s="227"/>
      <c r="AH21" s="227"/>
      <c r="AI21" s="227"/>
    </row>
    <row r="22" spans="1:35" x14ac:dyDescent="0.25">
      <c r="A22" s="228" t="s">
        <v>729</v>
      </c>
      <c r="B22" s="234">
        <v>39</v>
      </c>
      <c r="C22" s="53">
        <v>269</v>
      </c>
      <c r="D22" s="53">
        <v>269</v>
      </c>
      <c r="E22" s="53">
        <v>269</v>
      </c>
      <c r="F22" s="55">
        <v>67239</v>
      </c>
      <c r="G22" s="55">
        <v>15753</v>
      </c>
      <c r="H22" s="53">
        <v>68.290000000000006</v>
      </c>
      <c r="I22" s="53">
        <v>4.2699999999999996</v>
      </c>
      <c r="J22" s="53"/>
      <c r="K22" s="235">
        <v>2055.1</v>
      </c>
      <c r="L22" s="55">
        <v>65198</v>
      </c>
      <c r="M22" s="54">
        <v>495737274</v>
      </c>
      <c r="N22" s="54">
        <v>716838572</v>
      </c>
      <c r="O22" s="55">
        <v>266812531</v>
      </c>
      <c r="P22" s="54">
        <v>253515183</v>
      </c>
      <c r="Q22" s="54">
        <v>117524</v>
      </c>
      <c r="R22" s="54">
        <v>1212575846</v>
      </c>
      <c r="S22" s="54">
        <v>120660797</v>
      </c>
      <c r="T22" s="54">
        <v>597106983</v>
      </c>
      <c r="U22" s="54">
        <v>119590585</v>
      </c>
      <c r="V22" s="54">
        <v>39630477</v>
      </c>
      <c r="W22" s="54">
        <v>5872149</v>
      </c>
      <c r="X22" s="54">
        <v>8405788</v>
      </c>
      <c r="Y22" s="54">
        <v>21639268</v>
      </c>
      <c r="Z22" s="54">
        <v>205212548</v>
      </c>
      <c r="AA22" s="54">
        <v>36567807</v>
      </c>
      <c r="AB22" s="54">
        <v>1441593</v>
      </c>
      <c r="AC22" s="54">
        <v>45242710</v>
      </c>
      <c r="AD22" s="54">
        <v>11205141</v>
      </c>
      <c r="AE22" s="54">
        <v>520327714</v>
      </c>
      <c r="AF22" s="227"/>
      <c r="AG22" s="227"/>
      <c r="AH22" s="227"/>
      <c r="AI22" s="227"/>
    </row>
    <row r="23" spans="1:35" ht="25.05" customHeight="1" x14ac:dyDescent="0.25">
      <c r="A23" s="228" t="s">
        <v>869</v>
      </c>
      <c r="B23" s="234">
        <v>50</v>
      </c>
      <c r="C23" s="53">
        <v>151</v>
      </c>
      <c r="D23" s="53">
        <v>151</v>
      </c>
      <c r="E23" s="53">
        <v>151</v>
      </c>
      <c r="F23" s="55">
        <v>27983</v>
      </c>
      <c r="G23" s="55">
        <v>6419</v>
      </c>
      <c r="H23" s="53">
        <v>50.63</v>
      </c>
      <c r="I23" s="53">
        <v>4.3600000000000003</v>
      </c>
      <c r="J23" s="53"/>
      <c r="K23" s="53">
        <v>995.98</v>
      </c>
      <c r="L23" s="55">
        <v>28951</v>
      </c>
      <c r="M23" s="54">
        <v>136385903</v>
      </c>
      <c r="N23" s="54">
        <v>354918959</v>
      </c>
      <c r="O23" s="55">
        <v>51558502</v>
      </c>
      <c r="P23" s="54">
        <v>133990633</v>
      </c>
      <c r="Q23" s="54">
        <v>40818</v>
      </c>
      <c r="R23" s="54">
        <v>491304862</v>
      </c>
      <c r="S23" s="54">
        <v>48674787</v>
      </c>
      <c r="T23" s="54">
        <v>184601341</v>
      </c>
      <c r="U23" s="54">
        <v>12070024</v>
      </c>
      <c r="V23" s="54">
        <v>44664334</v>
      </c>
      <c r="W23" s="54">
        <v>2806816</v>
      </c>
      <c r="X23" s="54">
        <v>1727678</v>
      </c>
      <c r="Y23" s="54">
        <v>40801712</v>
      </c>
      <c r="Z23" s="54">
        <v>120678606</v>
      </c>
      <c r="AA23" s="54">
        <v>21728909</v>
      </c>
      <c r="AB23" s="54">
        <v>0</v>
      </c>
      <c r="AC23" s="54">
        <v>13109740</v>
      </c>
      <c r="AD23" s="54">
        <v>440915</v>
      </c>
      <c r="AE23" s="54">
        <v>185549135</v>
      </c>
      <c r="AF23" s="227"/>
      <c r="AG23" s="227"/>
      <c r="AH23" s="227"/>
      <c r="AI23" s="227"/>
    </row>
    <row r="24" spans="1:35" ht="25.05" customHeight="1" x14ac:dyDescent="0.25">
      <c r="A24" s="228" t="s">
        <v>731</v>
      </c>
      <c r="B24" s="234">
        <v>51</v>
      </c>
      <c r="C24" s="53">
        <v>30</v>
      </c>
      <c r="D24" s="53">
        <v>30</v>
      </c>
      <c r="E24" s="53">
        <v>30</v>
      </c>
      <c r="F24" s="55">
        <v>9385</v>
      </c>
      <c r="G24" s="55">
        <v>1420</v>
      </c>
      <c r="H24" s="53">
        <v>85.47</v>
      </c>
      <c r="I24" s="53">
        <v>6.61</v>
      </c>
      <c r="J24" s="53"/>
      <c r="K24" s="235">
        <v>5307.36</v>
      </c>
      <c r="L24" s="53">
        <v>0</v>
      </c>
      <c r="M24" s="54">
        <v>99356085</v>
      </c>
      <c r="N24" s="54">
        <v>3540781733</v>
      </c>
      <c r="O24" s="55">
        <v>37023045</v>
      </c>
      <c r="P24" s="54">
        <v>1126372561</v>
      </c>
      <c r="Q24" s="54">
        <v>290258</v>
      </c>
      <c r="R24" s="54">
        <v>3640137818</v>
      </c>
      <c r="S24" s="54">
        <v>312126104</v>
      </c>
      <c r="T24" s="54">
        <v>1327060450</v>
      </c>
      <c r="U24" s="54">
        <v>121264910</v>
      </c>
      <c r="V24" s="54">
        <v>108587762</v>
      </c>
      <c r="W24" s="54">
        <v>3096948</v>
      </c>
      <c r="X24" s="54">
        <v>10313059</v>
      </c>
      <c r="Y24" s="54">
        <v>29059714</v>
      </c>
      <c r="Z24" s="54">
        <v>1556997406</v>
      </c>
      <c r="AA24" s="54">
        <v>126935798</v>
      </c>
      <c r="AB24" s="54">
        <v>0</v>
      </c>
      <c r="AC24" s="54">
        <v>18919699</v>
      </c>
      <c r="AD24" s="54">
        <v>25775968</v>
      </c>
      <c r="AE24" s="54">
        <v>1163395606</v>
      </c>
      <c r="AF24" s="227"/>
      <c r="AG24" s="227"/>
      <c r="AH24" s="227"/>
      <c r="AI24" s="227"/>
    </row>
    <row r="25" spans="1:35" x14ac:dyDescent="0.25">
      <c r="A25" s="228" t="s">
        <v>732</v>
      </c>
      <c r="B25" s="234">
        <v>57</v>
      </c>
      <c r="C25" s="53">
        <v>199</v>
      </c>
      <c r="D25" s="53">
        <v>199</v>
      </c>
      <c r="E25" s="53">
        <v>199</v>
      </c>
      <c r="F25" s="55">
        <v>36510</v>
      </c>
      <c r="G25" s="55">
        <v>8413</v>
      </c>
      <c r="H25" s="53">
        <v>50.13</v>
      </c>
      <c r="I25" s="53">
        <v>4.34</v>
      </c>
      <c r="J25" s="53"/>
      <c r="K25" s="235">
        <v>1400.65</v>
      </c>
      <c r="L25" s="55">
        <v>26109</v>
      </c>
      <c r="M25" s="54">
        <v>150307799</v>
      </c>
      <c r="N25" s="54">
        <v>488841997</v>
      </c>
      <c r="O25" s="55">
        <v>80935130</v>
      </c>
      <c r="P25" s="54">
        <v>159463126</v>
      </c>
      <c r="Q25" s="54">
        <v>67207</v>
      </c>
      <c r="R25" s="54">
        <v>639149796</v>
      </c>
      <c r="S25" s="54">
        <v>75601311</v>
      </c>
      <c r="T25" s="54">
        <v>198392376</v>
      </c>
      <c r="U25" s="54">
        <v>13816596</v>
      </c>
      <c r="V25" s="54">
        <v>24498446</v>
      </c>
      <c r="W25" s="54">
        <v>4449826</v>
      </c>
      <c r="X25" s="54">
        <v>11311372</v>
      </c>
      <c r="Y25" s="54">
        <v>13940399</v>
      </c>
      <c r="Z25" s="54">
        <v>224985670</v>
      </c>
      <c r="AA25" s="54">
        <v>54932163</v>
      </c>
      <c r="AB25" s="54">
        <v>0</v>
      </c>
      <c r="AC25" s="54">
        <v>16531463</v>
      </c>
      <c r="AD25" s="54">
        <v>690174</v>
      </c>
      <c r="AE25" s="54">
        <v>240398256</v>
      </c>
      <c r="AF25" s="227"/>
      <c r="AG25" s="227"/>
      <c r="AH25" s="227"/>
      <c r="AI25" s="227"/>
    </row>
    <row r="26" spans="1:35" x14ac:dyDescent="0.25">
      <c r="A26" s="228" t="s">
        <v>733</v>
      </c>
      <c r="B26" s="234">
        <v>8</v>
      </c>
      <c r="C26" s="53">
        <v>29</v>
      </c>
      <c r="D26" s="53">
        <v>28</v>
      </c>
      <c r="E26" s="53">
        <v>28</v>
      </c>
      <c r="F26" s="55">
        <v>3034</v>
      </c>
      <c r="G26" s="55">
        <v>947</v>
      </c>
      <c r="H26" s="53">
        <v>29.61</v>
      </c>
      <c r="I26" s="53">
        <v>3.2</v>
      </c>
      <c r="J26" s="53"/>
      <c r="K26" s="53">
        <v>291.25</v>
      </c>
      <c r="L26" s="55">
        <v>10410</v>
      </c>
      <c r="M26" s="54">
        <v>15777860</v>
      </c>
      <c r="N26" s="54">
        <v>91397023</v>
      </c>
      <c r="O26" s="55">
        <v>12430272</v>
      </c>
      <c r="P26" s="54">
        <v>46733995</v>
      </c>
      <c r="Q26" s="54">
        <v>59406</v>
      </c>
      <c r="R26" s="54">
        <v>107174883</v>
      </c>
      <c r="S26" s="54">
        <v>5889035</v>
      </c>
      <c r="T26" s="54">
        <v>48360691</v>
      </c>
      <c r="U26" s="54">
        <v>10580334</v>
      </c>
      <c r="V26" s="54">
        <v>2234992</v>
      </c>
      <c r="W26" s="54">
        <v>858799</v>
      </c>
      <c r="X26" s="54">
        <v>2209929</v>
      </c>
      <c r="Y26" s="54">
        <v>2015539</v>
      </c>
      <c r="Z26" s="54">
        <v>21673264</v>
      </c>
      <c r="AA26" s="54">
        <v>9843867</v>
      </c>
      <c r="AB26" s="54">
        <v>0</v>
      </c>
      <c r="AC26" s="54">
        <v>3257686</v>
      </c>
      <c r="AD26" s="54">
        <v>250747</v>
      </c>
      <c r="AE26" s="54">
        <v>59164267</v>
      </c>
      <c r="AF26" s="227"/>
      <c r="AG26" s="227"/>
      <c r="AH26" s="227"/>
      <c r="AI26" s="227"/>
    </row>
    <row r="27" spans="1:35" x14ac:dyDescent="0.25">
      <c r="A27" s="228" t="s">
        <v>734</v>
      </c>
      <c r="B27" s="234">
        <v>40</v>
      </c>
      <c r="C27" s="53">
        <v>103</v>
      </c>
      <c r="D27" s="53">
        <v>103</v>
      </c>
      <c r="E27" s="53">
        <v>103</v>
      </c>
      <c r="F27" s="55">
        <v>21588</v>
      </c>
      <c r="G27" s="55">
        <v>5381</v>
      </c>
      <c r="H27" s="53">
        <v>57.27</v>
      </c>
      <c r="I27" s="53">
        <v>4.01</v>
      </c>
      <c r="J27" s="53"/>
      <c r="K27" s="53">
        <v>720.7</v>
      </c>
      <c r="L27" s="55">
        <v>26749</v>
      </c>
      <c r="M27" s="54">
        <v>129036763</v>
      </c>
      <c r="N27" s="54">
        <v>273958888</v>
      </c>
      <c r="O27" s="55">
        <v>55660048</v>
      </c>
      <c r="P27" s="54">
        <v>97124357</v>
      </c>
      <c r="Q27" s="54">
        <v>37971</v>
      </c>
      <c r="R27" s="54">
        <v>402995651</v>
      </c>
      <c r="S27" s="54">
        <v>32825050</v>
      </c>
      <c r="T27" s="54">
        <v>199044738</v>
      </c>
      <c r="U27" s="54">
        <v>25414445</v>
      </c>
      <c r="V27" s="54">
        <v>21782811</v>
      </c>
      <c r="W27" s="54">
        <v>3048181</v>
      </c>
      <c r="X27" s="54">
        <v>1479598</v>
      </c>
      <c r="Y27" s="54">
        <v>10885706</v>
      </c>
      <c r="Z27" s="54">
        <v>77459119</v>
      </c>
      <c r="AA27" s="54">
        <v>11821348</v>
      </c>
      <c r="AB27" s="54">
        <v>901675</v>
      </c>
      <c r="AC27" s="54">
        <v>15106168</v>
      </c>
      <c r="AD27" s="54">
        <v>3226812</v>
      </c>
      <c r="AE27" s="54">
        <v>152784405</v>
      </c>
      <c r="AF27" s="227"/>
      <c r="AG27" s="227"/>
      <c r="AH27" s="227"/>
      <c r="AI27" s="227"/>
    </row>
    <row r="28" spans="1:35" ht="25.05" customHeight="1" x14ac:dyDescent="0.25">
      <c r="A28" s="228" t="s">
        <v>735</v>
      </c>
      <c r="B28" s="234">
        <v>68</v>
      </c>
      <c r="C28" s="53">
        <v>119</v>
      </c>
      <c r="D28" s="53">
        <v>119</v>
      </c>
      <c r="E28" s="53">
        <v>119</v>
      </c>
      <c r="F28" s="55">
        <v>20494</v>
      </c>
      <c r="G28" s="55">
        <v>3995</v>
      </c>
      <c r="H28" s="53">
        <v>47.05</v>
      </c>
      <c r="I28" s="53">
        <v>5.13</v>
      </c>
      <c r="J28" s="53"/>
      <c r="K28" s="53">
        <v>858.09</v>
      </c>
      <c r="L28" s="55">
        <v>33502</v>
      </c>
      <c r="M28" s="54">
        <v>75054404</v>
      </c>
      <c r="N28" s="54">
        <v>271429084</v>
      </c>
      <c r="O28" s="55">
        <v>40951617</v>
      </c>
      <c r="P28" s="54">
        <v>81572226</v>
      </c>
      <c r="Q28" s="54">
        <v>73015</v>
      </c>
      <c r="R28" s="54">
        <v>346483488</v>
      </c>
      <c r="S28" s="54">
        <v>65297114</v>
      </c>
      <c r="T28" s="54">
        <v>86245416</v>
      </c>
      <c r="U28" s="54">
        <v>51632246</v>
      </c>
      <c r="V28" s="54">
        <v>23344237</v>
      </c>
      <c r="W28" s="54">
        <v>3130945</v>
      </c>
      <c r="X28" s="54">
        <v>5200081</v>
      </c>
      <c r="Y28" s="54">
        <v>5117500</v>
      </c>
      <c r="Z28" s="54">
        <v>84358566</v>
      </c>
      <c r="AA28" s="54">
        <v>11062492</v>
      </c>
      <c r="AB28" s="54">
        <v>0</v>
      </c>
      <c r="AC28" s="54">
        <v>10034015</v>
      </c>
      <c r="AD28" s="54">
        <v>1060876</v>
      </c>
      <c r="AE28" s="54">
        <v>122523843</v>
      </c>
      <c r="AF28" s="227"/>
      <c r="AG28" s="227"/>
      <c r="AH28" s="227"/>
      <c r="AI28" s="227"/>
    </row>
    <row r="29" spans="1:35" x14ac:dyDescent="0.25">
      <c r="A29" s="228" t="s">
        <v>736</v>
      </c>
      <c r="B29" s="234">
        <v>14496</v>
      </c>
      <c r="C29" s="53">
        <v>173</v>
      </c>
      <c r="D29" s="53">
        <v>173</v>
      </c>
      <c r="E29" s="53">
        <v>116</v>
      </c>
      <c r="F29" s="55">
        <v>33383</v>
      </c>
      <c r="G29" s="55">
        <v>7466</v>
      </c>
      <c r="H29" s="53">
        <v>78.63</v>
      </c>
      <c r="I29" s="53">
        <v>4.47</v>
      </c>
      <c r="J29" s="53"/>
      <c r="K29" s="53">
        <v>942.92</v>
      </c>
      <c r="L29" s="55">
        <v>64041</v>
      </c>
      <c r="M29" s="54">
        <v>190743767</v>
      </c>
      <c r="N29" s="54">
        <v>413085410</v>
      </c>
      <c r="O29" s="55">
        <v>71323610</v>
      </c>
      <c r="P29" s="54">
        <v>98280195</v>
      </c>
      <c r="Q29" s="54">
        <v>87580</v>
      </c>
      <c r="R29" s="54">
        <v>603829177</v>
      </c>
      <c r="S29" s="54">
        <v>116539728</v>
      </c>
      <c r="T29" s="54">
        <v>180378333</v>
      </c>
      <c r="U29" s="54">
        <v>37700775</v>
      </c>
      <c r="V29" s="54">
        <v>80330809</v>
      </c>
      <c r="W29" s="54">
        <v>3611114</v>
      </c>
      <c r="X29" s="54">
        <v>677687</v>
      </c>
      <c r="Y29" s="54">
        <v>13207232</v>
      </c>
      <c r="Z29" s="54">
        <v>139435237</v>
      </c>
      <c r="AA29" s="54">
        <v>9515924</v>
      </c>
      <c r="AB29" s="54">
        <v>0</v>
      </c>
      <c r="AC29" s="54">
        <v>15799677</v>
      </c>
      <c r="AD29" s="54">
        <v>6632661</v>
      </c>
      <c r="AE29" s="54">
        <v>169603805</v>
      </c>
      <c r="AF29" s="227"/>
      <c r="AG29" s="227"/>
      <c r="AH29" s="227"/>
      <c r="AI29" s="227"/>
    </row>
    <row r="30" spans="1:35" x14ac:dyDescent="0.25">
      <c r="A30" s="228" t="s">
        <v>737</v>
      </c>
      <c r="B30" s="234">
        <v>73</v>
      </c>
      <c r="C30" s="53">
        <v>147</v>
      </c>
      <c r="D30" s="53">
        <v>99</v>
      </c>
      <c r="E30" s="53">
        <v>99</v>
      </c>
      <c r="F30" s="55">
        <v>22147</v>
      </c>
      <c r="G30" s="55">
        <v>4357</v>
      </c>
      <c r="H30" s="53">
        <v>61.12</v>
      </c>
      <c r="I30" s="53">
        <v>5.08</v>
      </c>
      <c r="J30" s="53"/>
      <c r="K30" s="53">
        <v>738.91</v>
      </c>
      <c r="L30" s="55">
        <v>22871</v>
      </c>
      <c r="M30" s="54">
        <v>52885190</v>
      </c>
      <c r="N30" s="54">
        <v>236379564</v>
      </c>
      <c r="O30" s="55">
        <v>32570317</v>
      </c>
      <c r="P30" s="54">
        <v>93503084</v>
      </c>
      <c r="Q30" s="54">
        <v>72038</v>
      </c>
      <c r="R30" s="54">
        <v>289264754</v>
      </c>
      <c r="S30" s="54">
        <v>47728054</v>
      </c>
      <c r="T30" s="54">
        <v>81793987</v>
      </c>
      <c r="U30" s="54">
        <v>22632718</v>
      </c>
      <c r="V30" s="54">
        <v>26965412</v>
      </c>
      <c r="W30" s="54">
        <v>1840263</v>
      </c>
      <c r="X30" s="54">
        <v>5708263</v>
      </c>
      <c r="Y30" s="54">
        <v>3645780</v>
      </c>
      <c r="Z30" s="54">
        <v>88327783</v>
      </c>
      <c r="AA30" s="54">
        <v>2107845</v>
      </c>
      <c r="AB30" s="54">
        <v>0</v>
      </c>
      <c r="AC30" s="54">
        <v>7809223</v>
      </c>
      <c r="AD30" s="54">
        <v>705426</v>
      </c>
      <c r="AE30" s="54">
        <v>126073401</v>
      </c>
      <c r="AF30" s="227"/>
      <c r="AG30" s="227"/>
      <c r="AH30" s="227"/>
      <c r="AI30" s="227"/>
    </row>
    <row r="31" spans="1:35" x14ac:dyDescent="0.25">
      <c r="A31" s="228" t="s">
        <v>738</v>
      </c>
      <c r="B31" s="234">
        <v>77</v>
      </c>
      <c r="C31" s="53">
        <v>198</v>
      </c>
      <c r="D31" s="53">
        <v>192</v>
      </c>
      <c r="E31" s="53">
        <v>185</v>
      </c>
      <c r="F31" s="55">
        <v>24518</v>
      </c>
      <c r="G31" s="55">
        <v>5488</v>
      </c>
      <c r="H31" s="53">
        <v>36.21</v>
      </c>
      <c r="I31" s="53">
        <v>4.47</v>
      </c>
      <c r="J31" s="53"/>
      <c r="K31" s="235">
        <v>1119</v>
      </c>
      <c r="L31" s="55">
        <v>43532</v>
      </c>
      <c r="M31" s="54">
        <v>84348773</v>
      </c>
      <c r="N31" s="54">
        <v>257888940</v>
      </c>
      <c r="O31" s="55">
        <v>56641740</v>
      </c>
      <c r="P31" s="54">
        <v>81937617</v>
      </c>
      <c r="Q31" s="54">
        <v>141893</v>
      </c>
      <c r="R31" s="54">
        <v>342237713</v>
      </c>
      <c r="S31" s="54">
        <v>63150147</v>
      </c>
      <c r="T31" s="54">
        <v>94084819</v>
      </c>
      <c r="U31" s="54">
        <v>50540112</v>
      </c>
      <c r="V31" s="54">
        <v>44304962</v>
      </c>
      <c r="W31" s="54">
        <v>3193851</v>
      </c>
      <c r="X31" s="54">
        <v>4590699</v>
      </c>
      <c r="Y31" s="54">
        <v>8807313</v>
      </c>
      <c r="Z31" s="54">
        <v>59168908</v>
      </c>
      <c r="AA31" s="54">
        <v>6425367</v>
      </c>
      <c r="AB31" s="54">
        <v>0</v>
      </c>
      <c r="AC31" s="54">
        <v>6774497</v>
      </c>
      <c r="AD31" s="54">
        <v>1197038</v>
      </c>
      <c r="AE31" s="54">
        <v>138579357</v>
      </c>
      <c r="AF31" s="227"/>
      <c r="AG31" s="227"/>
      <c r="AH31" s="227"/>
      <c r="AI31" s="227"/>
    </row>
    <row r="32" spans="1:35" ht="25.05" customHeight="1" x14ac:dyDescent="0.25">
      <c r="A32" s="228" t="s">
        <v>773</v>
      </c>
      <c r="B32" s="234">
        <v>138</v>
      </c>
      <c r="C32" s="53">
        <v>224</v>
      </c>
      <c r="D32" s="53">
        <v>224</v>
      </c>
      <c r="E32" s="53">
        <v>220</v>
      </c>
      <c r="F32" s="55">
        <v>49271</v>
      </c>
      <c r="G32" s="55">
        <v>13960</v>
      </c>
      <c r="H32" s="53">
        <v>61.19</v>
      </c>
      <c r="I32" s="53">
        <v>3.53</v>
      </c>
      <c r="J32" s="53"/>
      <c r="K32" s="235">
        <v>1424</v>
      </c>
      <c r="L32" s="55">
        <v>39445</v>
      </c>
      <c r="M32" s="54">
        <v>186935773</v>
      </c>
      <c r="N32" s="54">
        <v>351455011</v>
      </c>
      <c r="O32" s="55">
        <v>130488479</v>
      </c>
      <c r="P32" s="54">
        <v>130167682</v>
      </c>
      <c r="Q32" s="54">
        <v>258836</v>
      </c>
      <c r="R32" s="54">
        <v>538390784</v>
      </c>
      <c r="S32" s="54">
        <v>59018668</v>
      </c>
      <c r="T32" s="54">
        <v>158921227</v>
      </c>
      <c r="U32" s="54">
        <v>20613773</v>
      </c>
      <c r="V32" s="54">
        <v>12543371</v>
      </c>
      <c r="W32" s="54">
        <v>3857805</v>
      </c>
      <c r="X32" s="54">
        <v>2966018</v>
      </c>
      <c r="Y32" s="54">
        <v>2454082</v>
      </c>
      <c r="Z32" s="54">
        <v>229190763</v>
      </c>
      <c r="AA32" s="54">
        <v>30118877</v>
      </c>
      <c r="AB32" s="54">
        <v>0</v>
      </c>
      <c r="AC32" s="54">
        <v>16910297</v>
      </c>
      <c r="AD32" s="54">
        <v>1795903</v>
      </c>
      <c r="AE32" s="54">
        <v>260656161</v>
      </c>
      <c r="AF32" s="227"/>
      <c r="AG32" s="227"/>
      <c r="AH32" s="227"/>
      <c r="AI32" s="227"/>
    </row>
    <row r="33" spans="1:35" ht="25.05" customHeight="1" x14ac:dyDescent="0.25">
      <c r="A33" s="228" t="s">
        <v>739</v>
      </c>
      <c r="B33" s="234">
        <v>6546</v>
      </c>
      <c r="C33" s="53">
        <v>345</v>
      </c>
      <c r="D33" s="53">
        <v>345</v>
      </c>
      <c r="E33" s="53">
        <v>345</v>
      </c>
      <c r="F33" s="55">
        <v>116121</v>
      </c>
      <c r="G33" s="55">
        <v>21448</v>
      </c>
      <c r="H33" s="53">
        <v>91.96</v>
      </c>
      <c r="I33" s="53">
        <v>5.41</v>
      </c>
      <c r="J33" s="53"/>
      <c r="K33" s="235">
        <v>3837.29</v>
      </c>
      <c r="L33" s="55">
        <v>58993</v>
      </c>
      <c r="M33" s="54">
        <v>732227293</v>
      </c>
      <c r="N33" s="54">
        <v>1406442235</v>
      </c>
      <c r="O33" s="55">
        <v>450064809</v>
      </c>
      <c r="P33" s="54">
        <v>481717289</v>
      </c>
      <c r="Q33" s="54">
        <v>770340</v>
      </c>
      <c r="R33" s="54">
        <v>2138669528</v>
      </c>
      <c r="S33" s="54">
        <v>334558929</v>
      </c>
      <c r="T33" s="54">
        <v>798339003</v>
      </c>
      <c r="U33" s="54">
        <v>121917094</v>
      </c>
      <c r="V33" s="54">
        <v>49937557</v>
      </c>
      <c r="W33" s="54">
        <v>11717752</v>
      </c>
      <c r="X33" s="54">
        <v>7971130</v>
      </c>
      <c r="Y33" s="54">
        <v>34973139</v>
      </c>
      <c r="Z33" s="54">
        <v>603266430</v>
      </c>
      <c r="AA33" s="54">
        <v>117821697</v>
      </c>
      <c r="AB33" s="54">
        <v>0</v>
      </c>
      <c r="AC33" s="54">
        <v>53769783</v>
      </c>
      <c r="AD33" s="54">
        <v>4397014</v>
      </c>
      <c r="AE33" s="54">
        <v>931782098</v>
      </c>
      <c r="AF33" s="227"/>
      <c r="AG33" s="227"/>
      <c r="AH33" s="227"/>
      <c r="AI33" s="227"/>
    </row>
    <row r="34" spans="1:35" ht="25.05" customHeight="1" x14ac:dyDescent="0.25">
      <c r="A34" s="228" t="s">
        <v>740</v>
      </c>
      <c r="B34" s="234">
        <v>83</v>
      </c>
      <c r="C34" s="53">
        <v>227</v>
      </c>
      <c r="D34" s="53">
        <v>227</v>
      </c>
      <c r="E34" s="53">
        <v>227</v>
      </c>
      <c r="F34" s="55">
        <v>41717</v>
      </c>
      <c r="G34" s="55">
        <v>10908</v>
      </c>
      <c r="H34" s="53">
        <v>50.21</v>
      </c>
      <c r="I34" s="53">
        <v>3.82</v>
      </c>
      <c r="J34" s="53"/>
      <c r="K34" s="235">
        <v>1544.52</v>
      </c>
      <c r="L34" s="55">
        <v>53398</v>
      </c>
      <c r="M34" s="54">
        <v>199504115</v>
      </c>
      <c r="N34" s="54">
        <v>327761046</v>
      </c>
      <c r="O34" s="55">
        <v>110866816</v>
      </c>
      <c r="P34" s="54">
        <v>86658805</v>
      </c>
      <c r="Q34" s="54">
        <v>272553</v>
      </c>
      <c r="R34" s="54">
        <v>527265161</v>
      </c>
      <c r="S34" s="54">
        <v>58601219</v>
      </c>
      <c r="T34" s="54">
        <v>140435422</v>
      </c>
      <c r="U34" s="54">
        <v>90451199</v>
      </c>
      <c r="V34" s="54">
        <v>53208843</v>
      </c>
      <c r="W34" s="54">
        <v>4159178</v>
      </c>
      <c r="X34" s="54">
        <v>4136387</v>
      </c>
      <c r="Y34" s="54">
        <v>18610144</v>
      </c>
      <c r="Z34" s="54">
        <v>98836971</v>
      </c>
      <c r="AA34" s="54">
        <v>22499775</v>
      </c>
      <c r="AB34" s="54">
        <v>0</v>
      </c>
      <c r="AC34" s="54">
        <v>23713925</v>
      </c>
      <c r="AD34" s="54">
        <v>12612098</v>
      </c>
      <c r="AE34" s="54">
        <v>197525621</v>
      </c>
      <c r="AF34" s="227"/>
      <c r="AG34" s="227"/>
      <c r="AH34" s="227"/>
      <c r="AI34" s="227"/>
    </row>
    <row r="35" spans="1:35" x14ac:dyDescent="0.25">
      <c r="A35" s="228" t="s">
        <v>741</v>
      </c>
      <c r="B35" s="234">
        <v>85</v>
      </c>
      <c r="C35" s="53">
        <v>445</v>
      </c>
      <c r="D35" s="53">
        <v>445</v>
      </c>
      <c r="E35" s="53">
        <v>353</v>
      </c>
      <c r="F35" s="55">
        <v>77460</v>
      </c>
      <c r="G35" s="55">
        <v>18492</v>
      </c>
      <c r="H35" s="53">
        <v>59.95</v>
      </c>
      <c r="I35" s="53">
        <v>4.1900000000000004</v>
      </c>
      <c r="J35" s="53"/>
      <c r="K35" s="235">
        <v>2507.7199999999998</v>
      </c>
      <c r="L35" s="55">
        <v>80726</v>
      </c>
      <c r="M35" s="54">
        <v>400813642</v>
      </c>
      <c r="N35" s="54">
        <v>775030934</v>
      </c>
      <c r="O35" s="55">
        <v>182198431</v>
      </c>
      <c r="P35" s="54">
        <v>226465732</v>
      </c>
      <c r="Q35" s="54">
        <v>136594</v>
      </c>
      <c r="R35" s="54">
        <v>1175844576</v>
      </c>
      <c r="S35" s="54">
        <v>189531434</v>
      </c>
      <c r="T35" s="54">
        <v>348757018</v>
      </c>
      <c r="U35" s="54">
        <v>183142320</v>
      </c>
      <c r="V35" s="54">
        <v>48209916</v>
      </c>
      <c r="W35" s="54">
        <v>5824071</v>
      </c>
      <c r="X35" s="54">
        <v>2136159</v>
      </c>
      <c r="Y35" s="54">
        <v>9646642</v>
      </c>
      <c r="Z35" s="54">
        <v>304178560</v>
      </c>
      <c r="AA35" s="54">
        <v>42621303</v>
      </c>
      <c r="AB35" s="54">
        <v>0</v>
      </c>
      <c r="AC35" s="54">
        <v>31978295</v>
      </c>
      <c r="AD35" s="54">
        <v>9818858</v>
      </c>
      <c r="AE35" s="54">
        <v>408664163</v>
      </c>
      <c r="AF35" s="227"/>
      <c r="AG35" s="227"/>
      <c r="AH35" s="227"/>
      <c r="AI35" s="227"/>
    </row>
    <row r="36" spans="1:35" ht="50.1" customHeight="1" x14ac:dyDescent="0.25">
      <c r="A36" s="228" t="s">
        <v>2443</v>
      </c>
      <c r="B36" s="234">
        <v>133</v>
      </c>
      <c r="C36" s="53">
        <v>79</v>
      </c>
      <c r="D36" s="53">
        <v>67</v>
      </c>
      <c r="E36" s="53">
        <v>67</v>
      </c>
      <c r="F36" s="55">
        <v>16466</v>
      </c>
      <c r="G36" s="55">
        <v>3151</v>
      </c>
      <c r="H36" s="53">
        <v>67.150000000000006</v>
      </c>
      <c r="I36" s="53">
        <v>5.23</v>
      </c>
      <c r="J36" s="53"/>
      <c r="K36" s="53">
        <v>402.4</v>
      </c>
      <c r="L36" s="55">
        <v>22678</v>
      </c>
      <c r="M36" s="54">
        <v>79868798</v>
      </c>
      <c r="N36" s="54">
        <v>185538577</v>
      </c>
      <c r="O36" s="55">
        <v>25736891</v>
      </c>
      <c r="P36" s="54">
        <v>39477291</v>
      </c>
      <c r="Q36" s="54">
        <v>24204</v>
      </c>
      <c r="R36" s="54">
        <v>265407375</v>
      </c>
      <c r="S36" s="54">
        <v>41304290</v>
      </c>
      <c r="T36" s="54">
        <v>78777691</v>
      </c>
      <c r="U36" s="54">
        <v>14242723</v>
      </c>
      <c r="V36" s="54">
        <v>34572960</v>
      </c>
      <c r="W36" s="54">
        <v>2715554</v>
      </c>
      <c r="X36" s="54">
        <v>1626666</v>
      </c>
      <c r="Y36" s="54">
        <v>3554945</v>
      </c>
      <c r="Z36" s="54">
        <v>72473774</v>
      </c>
      <c r="AA36" s="54">
        <v>2851064</v>
      </c>
      <c r="AB36" s="54">
        <v>0</v>
      </c>
      <c r="AC36" s="54">
        <v>7739932</v>
      </c>
      <c r="AD36" s="54">
        <v>5547776</v>
      </c>
      <c r="AE36" s="54">
        <v>65214182</v>
      </c>
      <c r="AF36" s="227"/>
      <c r="AG36" s="227"/>
      <c r="AH36" s="227"/>
      <c r="AI36" s="227"/>
    </row>
    <row r="37" spans="1:35" ht="25.05" customHeight="1" x14ac:dyDescent="0.25">
      <c r="A37" s="228" t="s">
        <v>743</v>
      </c>
      <c r="B37" s="234">
        <v>88</v>
      </c>
      <c r="C37" s="53">
        <v>31</v>
      </c>
      <c r="D37" s="53">
        <v>31</v>
      </c>
      <c r="E37" s="53">
        <v>31</v>
      </c>
      <c r="F37" s="55">
        <v>4673</v>
      </c>
      <c r="G37" s="55">
        <v>1056</v>
      </c>
      <c r="H37" s="53">
        <v>41.19</v>
      </c>
      <c r="I37" s="53">
        <v>4.43</v>
      </c>
      <c r="J37" s="53"/>
      <c r="K37" s="53">
        <v>384.32</v>
      </c>
      <c r="L37" s="55">
        <v>12254</v>
      </c>
      <c r="M37" s="54">
        <v>18874649</v>
      </c>
      <c r="N37" s="54">
        <v>149360059</v>
      </c>
      <c r="O37" s="55">
        <v>16831625</v>
      </c>
      <c r="P37" s="54">
        <v>76409958</v>
      </c>
      <c r="Q37" s="54">
        <v>55615</v>
      </c>
      <c r="R37" s="54">
        <v>168234708</v>
      </c>
      <c r="S37" s="54">
        <v>239092</v>
      </c>
      <c r="T37" s="54">
        <v>70584658</v>
      </c>
      <c r="U37" s="54">
        <v>734416</v>
      </c>
      <c r="V37" s="54">
        <v>27185668</v>
      </c>
      <c r="W37" s="54">
        <v>673072</v>
      </c>
      <c r="X37" s="54">
        <v>3600894</v>
      </c>
      <c r="Y37" s="54">
        <v>1397949</v>
      </c>
      <c r="Z37" s="54">
        <v>23869260</v>
      </c>
      <c r="AA37" s="54">
        <v>38593964</v>
      </c>
      <c r="AB37" s="54">
        <v>0</v>
      </c>
      <c r="AC37" s="54">
        <v>0</v>
      </c>
      <c r="AD37" s="54">
        <v>1355735</v>
      </c>
      <c r="AE37" s="54">
        <v>93241583</v>
      </c>
      <c r="AF37" s="227"/>
      <c r="AG37" s="227"/>
      <c r="AH37" s="227"/>
      <c r="AI37" s="227"/>
    </row>
    <row r="38" spans="1:35" ht="25.05" customHeight="1" x14ac:dyDescent="0.25">
      <c r="A38" s="228" t="s">
        <v>744</v>
      </c>
      <c r="B38" s="234">
        <v>89</v>
      </c>
      <c r="C38" s="53">
        <v>41</v>
      </c>
      <c r="D38" s="53">
        <v>41</v>
      </c>
      <c r="E38" s="53">
        <v>41</v>
      </c>
      <c r="F38" s="55">
        <v>4192</v>
      </c>
      <c r="G38" s="55">
        <v>1047</v>
      </c>
      <c r="H38" s="53">
        <v>27.94</v>
      </c>
      <c r="I38" s="53">
        <v>4</v>
      </c>
      <c r="J38" s="53"/>
      <c r="K38" s="53">
        <v>864.16</v>
      </c>
      <c r="L38" s="55">
        <v>18741</v>
      </c>
      <c r="M38" s="54">
        <v>43819016</v>
      </c>
      <c r="N38" s="54">
        <v>396023843</v>
      </c>
      <c r="O38" s="55">
        <v>18858074</v>
      </c>
      <c r="P38" s="54">
        <v>170433924</v>
      </c>
      <c r="Q38" s="54">
        <v>283158</v>
      </c>
      <c r="R38" s="54">
        <v>439842859</v>
      </c>
      <c r="S38" s="54">
        <v>39200876</v>
      </c>
      <c r="T38" s="54">
        <v>130213077</v>
      </c>
      <c r="U38" s="54">
        <v>15262758</v>
      </c>
      <c r="V38" s="54">
        <v>26948047</v>
      </c>
      <c r="W38" s="54">
        <v>1795829</v>
      </c>
      <c r="X38" s="54">
        <v>10797963</v>
      </c>
      <c r="Y38" s="54">
        <v>4071712</v>
      </c>
      <c r="Z38" s="54">
        <v>145363465</v>
      </c>
      <c r="AA38" s="54">
        <v>59628404</v>
      </c>
      <c r="AB38" s="54">
        <v>0</v>
      </c>
      <c r="AC38" s="54">
        <v>5590945</v>
      </c>
      <c r="AD38" s="54">
        <v>969783</v>
      </c>
      <c r="AE38" s="54">
        <v>189291998</v>
      </c>
      <c r="AF38" s="227"/>
      <c r="AG38" s="227"/>
      <c r="AH38" s="227"/>
      <c r="AI38" s="227"/>
    </row>
    <row r="39" spans="1:35" ht="25.05" customHeight="1" x14ac:dyDescent="0.25">
      <c r="A39" s="228" t="s">
        <v>745</v>
      </c>
      <c r="B39" s="234">
        <v>91</v>
      </c>
      <c r="C39" s="55">
        <v>1063</v>
      </c>
      <c r="D39" s="55">
        <v>1063</v>
      </c>
      <c r="E39" s="55">
        <v>1063</v>
      </c>
      <c r="F39" s="55">
        <v>319649</v>
      </c>
      <c r="G39" s="55">
        <v>50632</v>
      </c>
      <c r="H39" s="53">
        <v>82.16</v>
      </c>
      <c r="I39" s="53">
        <v>6.31</v>
      </c>
      <c r="J39" s="53"/>
      <c r="K39" s="235">
        <v>12751.19</v>
      </c>
      <c r="L39" s="55">
        <v>98624</v>
      </c>
      <c r="M39" s="54">
        <v>4445717680</v>
      </c>
      <c r="N39" s="54">
        <v>5209736531</v>
      </c>
      <c r="O39" s="55">
        <v>1472803718</v>
      </c>
      <c r="P39" s="54">
        <v>1472667353</v>
      </c>
      <c r="Q39" s="54">
        <v>774874</v>
      </c>
      <c r="R39" s="54">
        <v>9655454211</v>
      </c>
      <c r="S39" s="54">
        <v>3259366153</v>
      </c>
      <c r="T39" s="54">
        <v>750873941</v>
      </c>
      <c r="U39" s="54">
        <v>315439597</v>
      </c>
      <c r="V39" s="54">
        <v>1037769309</v>
      </c>
      <c r="W39" s="54">
        <v>50505207</v>
      </c>
      <c r="X39" s="54">
        <v>112302895</v>
      </c>
      <c r="Y39" s="54">
        <v>357204429</v>
      </c>
      <c r="Z39" s="54">
        <v>2776795286</v>
      </c>
      <c r="AA39" s="54">
        <v>917103869</v>
      </c>
      <c r="AB39" s="54">
        <v>0</v>
      </c>
      <c r="AC39" s="54">
        <v>58249762</v>
      </c>
      <c r="AD39" s="54">
        <v>19843763</v>
      </c>
      <c r="AE39" s="54">
        <v>2945471071</v>
      </c>
      <c r="AF39" s="227"/>
      <c r="AG39" s="227"/>
      <c r="AH39" s="227"/>
      <c r="AI39" s="227"/>
    </row>
    <row r="40" spans="1:35" ht="25.05" customHeight="1" x14ac:dyDescent="0.25">
      <c r="A40" s="228" t="s">
        <v>746</v>
      </c>
      <c r="B40" s="234">
        <v>3111</v>
      </c>
      <c r="C40" s="53">
        <v>232</v>
      </c>
      <c r="D40" s="53">
        <v>230</v>
      </c>
      <c r="E40" s="53">
        <v>172</v>
      </c>
      <c r="F40" s="55">
        <v>50329</v>
      </c>
      <c r="G40" s="55">
        <v>9193</v>
      </c>
      <c r="H40" s="53">
        <v>79.95</v>
      </c>
      <c r="I40" s="53">
        <v>5.47</v>
      </c>
      <c r="J40" s="53"/>
      <c r="K40" s="235">
        <v>1264.75</v>
      </c>
      <c r="L40" s="55">
        <v>31644</v>
      </c>
      <c r="M40" s="54">
        <v>160904696</v>
      </c>
      <c r="N40" s="54">
        <v>303979936</v>
      </c>
      <c r="O40" s="55">
        <v>99910761</v>
      </c>
      <c r="P40" s="54">
        <v>96899787</v>
      </c>
      <c r="Q40" s="54">
        <v>333652</v>
      </c>
      <c r="R40" s="54">
        <v>464884632</v>
      </c>
      <c r="S40" s="54">
        <v>65130348</v>
      </c>
      <c r="T40" s="54">
        <v>159593334</v>
      </c>
      <c r="U40" s="54">
        <v>54195229</v>
      </c>
      <c r="V40" s="54">
        <v>15201020</v>
      </c>
      <c r="W40" s="54">
        <v>2946698</v>
      </c>
      <c r="X40" s="54">
        <v>3588447</v>
      </c>
      <c r="Y40" s="54">
        <v>1449909</v>
      </c>
      <c r="Z40" s="54">
        <v>149497758</v>
      </c>
      <c r="AA40" s="54">
        <v>12261044</v>
      </c>
      <c r="AB40" s="54">
        <v>0</v>
      </c>
      <c r="AC40" s="54">
        <v>0</v>
      </c>
      <c r="AD40" s="54">
        <v>1020845</v>
      </c>
      <c r="AE40" s="54">
        <v>196810548</v>
      </c>
      <c r="AF40" s="227"/>
      <c r="AG40" s="227"/>
      <c r="AH40" s="227"/>
      <c r="AI40" s="227"/>
    </row>
    <row r="41" spans="1:35" x14ac:dyDescent="0.25">
      <c r="A41" s="228" t="s">
        <v>747</v>
      </c>
      <c r="B41" s="234">
        <v>6547</v>
      </c>
      <c r="C41" s="53">
        <v>395</v>
      </c>
      <c r="D41" s="53">
        <v>395</v>
      </c>
      <c r="E41" s="53">
        <v>395</v>
      </c>
      <c r="F41" s="55">
        <v>66888</v>
      </c>
      <c r="G41" s="55">
        <v>14954</v>
      </c>
      <c r="H41" s="53">
        <v>46.27</v>
      </c>
      <c r="I41" s="53">
        <v>4.47</v>
      </c>
      <c r="J41" s="53"/>
      <c r="K41" s="235">
        <v>1384</v>
      </c>
      <c r="L41" s="55">
        <v>60033</v>
      </c>
      <c r="M41" s="54">
        <v>279882061</v>
      </c>
      <c r="N41" s="54">
        <v>389473294</v>
      </c>
      <c r="O41" s="55">
        <v>141803689</v>
      </c>
      <c r="P41" s="54">
        <v>140557884</v>
      </c>
      <c r="Q41" s="54">
        <v>190497</v>
      </c>
      <c r="R41" s="54">
        <v>669355355</v>
      </c>
      <c r="S41" s="54">
        <v>144059716</v>
      </c>
      <c r="T41" s="54">
        <v>185943070</v>
      </c>
      <c r="U41" s="54">
        <v>148317729</v>
      </c>
      <c r="V41" s="54">
        <v>31322133</v>
      </c>
      <c r="W41" s="54">
        <v>3344143</v>
      </c>
      <c r="X41" s="54">
        <v>10237603</v>
      </c>
      <c r="Y41" s="54">
        <v>8857981</v>
      </c>
      <c r="Z41" s="54">
        <v>96931843</v>
      </c>
      <c r="AA41" s="54">
        <v>37296649</v>
      </c>
      <c r="AB41" s="54">
        <v>720151</v>
      </c>
      <c r="AC41" s="54">
        <v>358220</v>
      </c>
      <c r="AD41" s="54">
        <v>1966117</v>
      </c>
      <c r="AE41" s="54">
        <v>282361573</v>
      </c>
      <c r="AF41" s="227"/>
      <c r="AG41" s="227"/>
      <c r="AH41" s="227"/>
      <c r="AI41" s="227"/>
    </row>
    <row r="42" spans="1:35" ht="25.05" customHeight="1" x14ac:dyDescent="0.25">
      <c r="A42" s="228" t="s">
        <v>748</v>
      </c>
      <c r="B42" s="234">
        <v>3110</v>
      </c>
      <c r="C42" s="53">
        <v>351</v>
      </c>
      <c r="D42" s="53">
        <v>351</v>
      </c>
      <c r="E42" s="53">
        <v>351</v>
      </c>
      <c r="F42" s="55">
        <v>60936</v>
      </c>
      <c r="G42" s="55">
        <v>12118</v>
      </c>
      <c r="H42" s="53">
        <v>47.56</v>
      </c>
      <c r="I42" s="53">
        <v>5.03</v>
      </c>
      <c r="J42" s="53"/>
      <c r="K42" s="235">
        <v>1337</v>
      </c>
      <c r="L42" s="55">
        <v>49837</v>
      </c>
      <c r="M42" s="54">
        <v>434421183</v>
      </c>
      <c r="N42" s="54">
        <v>737150637</v>
      </c>
      <c r="O42" s="55">
        <v>132167877</v>
      </c>
      <c r="P42" s="54">
        <v>130990928</v>
      </c>
      <c r="Q42" s="54">
        <v>237703</v>
      </c>
      <c r="R42" s="54">
        <v>1171571820</v>
      </c>
      <c r="S42" s="54">
        <v>147850269</v>
      </c>
      <c r="T42" s="54">
        <v>363338286</v>
      </c>
      <c r="U42" s="54">
        <v>119179048</v>
      </c>
      <c r="V42" s="54">
        <v>115021609</v>
      </c>
      <c r="W42" s="54">
        <v>10271384</v>
      </c>
      <c r="X42" s="54">
        <v>16464867</v>
      </c>
      <c r="Y42" s="54">
        <v>5073814</v>
      </c>
      <c r="Z42" s="54">
        <v>301822178</v>
      </c>
      <c r="AA42" s="54">
        <v>59693133</v>
      </c>
      <c r="AB42" s="54">
        <v>0</v>
      </c>
      <c r="AC42" s="54">
        <v>26458082</v>
      </c>
      <c r="AD42" s="54">
        <v>6399150</v>
      </c>
      <c r="AE42" s="54">
        <v>263158805</v>
      </c>
      <c r="AF42" s="227"/>
      <c r="AG42" s="227"/>
      <c r="AH42" s="227"/>
      <c r="AI42" s="227"/>
    </row>
    <row r="43" spans="1:35" ht="25.05" customHeight="1" x14ac:dyDescent="0.25">
      <c r="A43" s="228" t="s">
        <v>749</v>
      </c>
      <c r="B43" s="234">
        <v>97</v>
      </c>
      <c r="C43" s="53">
        <v>158</v>
      </c>
      <c r="D43" s="53">
        <v>158</v>
      </c>
      <c r="E43" s="53">
        <v>158</v>
      </c>
      <c r="F43" s="55">
        <v>34219</v>
      </c>
      <c r="G43" s="55">
        <v>9592</v>
      </c>
      <c r="H43" s="53">
        <v>59.17</v>
      </c>
      <c r="I43" s="53">
        <v>3.57</v>
      </c>
      <c r="J43" s="53"/>
      <c r="K43" s="235">
        <v>1322.58</v>
      </c>
      <c r="L43" s="55">
        <v>50697</v>
      </c>
      <c r="M43" s="54">
        <v>144254957</v>
      </c>
      <c r="N43" s="54">
        <v>363823029</v>
      </c>
      <c r="O43" s="55">
        <v>76841008</v>
      </c>
      <c r="P43" s="54">
        <v>126671887</v>
      </c>
      <c r="Q43" s="54">
        <v>100198</v>
      </c>
      <c r="R43" s="54">
        <v>508077986</v>
      </c>
      <c r="S43" s="54">
        <v>57270588</v>
      </c>
      <c r="T43" s="54">
        <v>166428799</v>
      </c>
      <c r="U43" s="54">
        <v>13299603</v>
      </c>
      <c r="V43" s="54">
        <v>39903204</v>
      </c>
      <c r="W43" s="54">
        <v>4181032</v>
      </c>
      <c r="X43" s="54">
        <v>7136830</v>
      </c>
      <c r="Y43" s="54">
        <v>1955289</v>
      </c>
      <c r="Z43" s="54">
        <v>137474985</v>
      </c>
      <c r="AA43" s="54">
        <v>63378075</v>
      </c>
      <c r="AB43" s="54">
        <v>0</v>
      </c>
      <c r="AC43" s="54">
        <v>13446678</v>
      </c>
      <c r="AD43" s="54">
        <v>3602903</v>
      </c>
      <c r="AE43" s="54">
        <v>203512895</v>
      </c>
      <c r="AF43" s="227"/>
      <c r="AG43" s="227"/>
      <c r="AH43" s="227"/>
      <c r="AI43" s="227"/>
    </row>
    <row r="44" spans="1:35" ht="37.5" customHeight="1" x14ac:dyDescent="0.25">
      <c r="A44" s="228" t="s">
        <v>750</v>
      </c>
      <c r="B44" s="234">
        <v>99</v>
      </c>
      <c r="C44" s="53">
        <v>112</v>
      </c>
      <c r="D44" s="53">
        <v>117</v>
      </c>
      <c r="E44" s="53">
        <v>101</v>
      </c>
      <c r="F44" s="55">
        <v>29468</v>
      </c>
      <c r="G44" s="55">
        <v>5566</v>
      </c>
      <c r="H44" s="53">
        <v>79.72</v>
      </c>
      <c r="I44" s="53">
        <v>5.29</v>
      </c>
      <c r="J44" s="53"/>
      <c r="K44" s="53">
        <v>726.8</v>
      </c>
      <c r="L44" s="55">
        <v>35772</v>
      </c>
      <c r="M44" s="54">
        <v>85864409</v>
      </c>
      <c r="N44" s="54">
        <v>145293950</v>
      </c>
      <c r="O44" s="55">
        <v>60027075</v>
      </c>
      <c r="P44" s="54">
        <v>55299083</v>
      </c>
      <c r="Q44" s="54">
        <v>45750</v>
      </c>
      <c r="R44" s="54">
        <v>231158359</v>
      </c>
      <c r="S44" s="54">
        <v>17443603</v>
      </c>
      <c r="T44" s="54">
        <v>93453596</v>
      </c>
      <c r="U44" s="54">
        <v>16459820</v>
      </c>
      <c r="V44" s="54">
        <v>34031517</v>
      </c>
      <c r="W44" s="54">
        <v>3532693</v>
      </c>
      <c r="X44" s="54">
        <v>1171624</v>
      </c>
      <c r="Y44" s="54">
        <v>2355412</v>
      </c>
      <c r="Z44" s="54">
        <v>52689553</v>
      </c>
      <c r="AA44" s="54">
        <v>3009981</v>
      </c>
      <c r="AB44" s="54">
        <v>0</v>
      </c>
      <c r="AC44" s="54">
        <v>5132367</v>
      </c>
      <c r="AD44" s="54">
        <v>1878193</v>
      </c>
      <c r="AE44" s="54">
        <v>115326158</v>
      </c>
      <c r="AF44" s="227"/>
      <c r="AG44" s="227"/>
      <c r="AH44" s="227"/>
      <c r="AI44" s="227"/>
    </row>
    <row r="45" spans="1:35" x14ac:dyDescent="0.25">
      <c r="A45" s="228" t="s">
        <v>751</v>
      </c>
      <c r="B45" s="234">
        <v>100</v>
      </c>
      <c r="C45" s="53">
        <v>252</v>
      </c>
      <c r="D45" s="53">
        <v>243</v>
      </c>
      <c r="E45" s="53">
        <v>243</v>
      </c>
      <c r="F45" s="55">
        <v>55383</v>
      </c>
      <c r="G45" s="55">
        <v>12337</v>
      </c>
      <c r="H45" s="53">
        <v>62.27</v>
      </c>
      <c r="I45" s="53">
        <v>4.49</v>
      </c>
      <c r="J45" s="53"/>
      <c r="K45" s="235">
        <v>1563.27</v>
      </c>
      <c r="L45" s="55">
        <v>28366</v>
      </c>
      <c r="M45" s="54">
        <v>185278851</v>
      </c>
      <c r="N45" s="54">
        <v>336394133</v>
      </c>
      <c r="O45" s="55">
        <v>141459026</v>
      </c>
      <c r="P45" s="54">
        <v>141948638</v>
      </c>
      <c r="Q45" s="54">
        <v>270498</v>
      </c>
      <c r="R45" s="54">
        <v>521672984</v>
      </c>
      <c r="S45" s="54">
        <v>67980281</v>
      </c>
      <c r="T45" s="54">
        <v>157868252</v>
      </c>
      <c r="U45" s="54">
        <v>22422446</v>
      </c>
      <c r="V45" s="54">
        <v>26446464</v>
      </c>
      <c r="W45" s="54">
        <v>2189756</v>
      </c>
      <c r="X45" s="54">
        <v>3810090</v>
      </c>
      <c r="Y45" s="54">
        <v>2153574</v>
      </c>
      <c r="Z45" s="54">
        <v>182633560</v>
      </c>
      <c r="AA45" s="54">
        <v>33377741</v>
      </c>
      <c r="AB45" s="54">
        <v>1016077</v>
      </c>
      <c r="AC45" s="54">
        <v>18797087</v>
      </c>
      <c r="AD45" s="54">
        <v>2977656</v>
      </c>
      <c r="AE45" s="54">
        <v>283407664</v>
      </c>
      <c r="AF45" s="227"/>
      <c r="AG45" s="227"/>
      <c r="AH45" s="227"/>
      <c r="AI45" s="227"/>
    </row>
    <row r="46" spans="1:35" ht="25.05" customHeight="1" x14ac:dyDescent="0.25">
      <c r="A46" s="228" t="s">
        <v>752</v>
      </c>
      <c r="B46" s="234">
        <v>101</v>
      </c>
      <c r="C46" s="53">
        <v>18</v>
      </c>
      <c r="D46" s="53">
        <v>18</v>
      </c>
      <c r="E46" s="53">
        <v>18</v>
      </c>
      <c r="F46" s="55">
        <v>2048</v>
      </c>
      <c r="G46" s="53">
        <v>583</v>
      </c>
      <c r="H46" s="53">
        <v>31.09</v>
      </c>
      <c r="I46" s="53">
        <v>3.51</v>
      </c>
      <c r="J46" s="53"/>
      <c r="K46" s="53">
        <v>238.12</v>
      </c>
      <c r="L46" s="55">
        <v>7775</v>
      </c>
      <c r="M46" s="54">
        <v>9545751</v>
      </c>
      <c r="N46" s="54">
        <v>79675148</v>
      </c>
      <c r="O46" s="55">
        <v>6156014</v>
      </c>
      <c r="P46" s="54">
        <v>45560265</v>
      </c>
      <c r="Q46" s="54">
        <v>34543</v>
      </c>
      <c r="R46" s="54">
        <v>89220899</v>
      </c>
      <c r="S46" s="54">
        <v>1579704</v>
      </c>
      <c r="T46" s="54">
        <v>26817558</v>
      </c>
      <c r="U46" s="54">
        <v>395347</v>
      </c>
      <c r="V46" s="54">
        <v>12605380</v>
      </c>
      <c r="W46" s="54">
        <v>673876</v>
      </c>
      <c r="X46" s="54">
        <v>2507518</v>
      </c>
      <c r="Y46" s="54">
        <v>1932066</v>
      </c>
      <c r="Z46" s="54">
        <v>26601898</v>
      </c>
      <c r="AA46" s="54">
        <v>12731281</v>
      </c>
      <c r="AB46" s="54">
        <v>0</v>
      </c>
      <c r="AC46" s="54">
        <v>2291984</v>
      </c>
      <c r="AD46" s="54">
        <v>1084287</v>
      </c>
      <c r="AE46" s="54">
        <v>51716279</v>
      </c>
      <c r="AF46" s="227"/>
      <c r="AG46" s="227"/>
      <c r="AH46" s="227"/>
      <c r="AI46" s="227"/>
    </row>
    <row r="47" spans="1:35" ht="37.5" customHeight="1" x14ac:dyDescent="0.25">
      <c r="A47" s="228" t="s">
        <v>753</v>
      </c>
      <c r="B47" s="234">
        <v>11467</v>
      </c>
      <c r="C47" s="53">
        <v>77</v>
      </c>
      <c r="D47" s="53">
        <v>46</v>
      </c>
      <c r="E47" s="53">
        <v>39</v>
      </c>
      <c r="F47" s="55">
        <v>10523</v>
      </c>
      <c r="G47" s="55">
        <v>1637</v>
      </c>
      <c r="H47" s="53">
        <v>73.72</v>
      </c>
      <c r="I47" s="53">
        <v>6.43</v>
      </c>
      <c r="J47" s="53"/>
      <c r="K47" s="53">
        <v>318.13</v>
      </c>
      <c r="L47" s="55">
        <v>11013</v>
      </c>
      <c r="M47" s="54">
        <v>36140181</v>
      </c>
      <c r="N47" s="54">
        <v>100689158</v>
      </c>
      <c r="O47" s="55">
        <v>19396154</v>
      </c>
      <c r="P47" s="54">
        <v>28245570</v>
      </c>
      <c r="Q47" s="54">
        <v>33273</v>
      </c>
      <c r="R47" s="54">
        <v>136829339</v>
      </c>
      <c r="S47" s="54">
        <v>16990483</v>
      </c>
      <c r="T47" s="54">
        <v>49250605</v>
      </c>
      <c r="U47" s="54">
        <v>4208584</v>
      </c>
      <c r="V47" s="54">
        <v>13385404</v>
      </c>
      <c r="W47" s="54">
        <v>1989163</v>
      </c>
      <c r="X47" s="54">
        <v>1747766</v>
      </c>
      <c r="Y47" s="54">
        <v>5456601</v>
      </c>
      <c r="Z47" s="54">
        <v>38373784</v>
      </c>
      <c r="AA47" s="54">
        <v>1048722</v>
      </c>
      <c r="AB47" s="54">
        <v>0</v>
      </c>
      <c r="AC47" s="54">
        <v>3499463</v>
      </c>
      <c r="AD47" s="54">
        <v>878764</v>
      </c>
      <c r="AE47" s="54">
        <v>47641724</v>
      </c>
      <c r="AF47" s="227"/>
      <c r="AG47" s="227"/>
      <c r="AH47" s="227"/>
      <c r="AI47" s="227"/>
    </row>
    <row r="48" spans="1:35" ht="25.05" customHeight="1" x14ac:dyDescent="0.25">
      <c r="A48" s="228" t="s">
        <v>754</v>
      </c>
      <c r="B48" s="234">
        <v>103</v>
      </c>
      <c r="C48" s="53">
        <v>118</v>
      </c>
      <c r="D48" s="53">
        <v>118</v>
      </c>
      <c r="E48" s="53">
        <v>98</v>
      </c>
      <c r="F48" s="55">
        <v>15885</v>
      </c>
      <c r="G48" s="55">
        <v>6925</v>
      </c>
      <c r="H48" s="53">
        <v>44.29</v>
      </c>
      <c r="I48" s="53">
        <v>2.29</v>
      </c>
      <c r="J48" s="53"/>
      <c r="K48" s="53">
        <v>862.8</v>
      </c>
      <c r="L48" s="53">
        <v>0</v>
      </c>
      <c r="M48" s="54">
        <v>228670797</v>
      </c>
      <c r="N48" s="54">
        <v>116273721</v>
      </c>
      <c r="O48" s="55">
        <v>146104397</v>
      </c>
      <c r="P48" s="54">
        <v>42932040</v>
      </c>
      <c r="Q48" s="54">
        <v>90103</v>
      </c>
      <c r="R48" s="54">
        <v>344944518</v>
      </c>
      <c r="S48" s="54">
        <v>29816223</v>
      </c>
      <c r="T48" s="54">
        <v>140443782</v>
      </c>
      <c r="U48" s="54">
        <v>9173082</v>
      </c>
      <c r="V48" s="54">
        <v>3090543</v>
      </c>
      <c r="W48" s="54">
        <v>12582096</v>
      </c>
      <c r="X48" s="54">
        <v>440227</v>
      </c>
      <c r="Y48" s="54">
        <v>937556</v>
      </c>
      <c r="Z48" s="54">
        <v>137673610</v>
      </c>
      <c r="AA48" s="54">
        <v>2395157</v>
      </c>
      <c r="AB48" s="54">
        <v>2493199</v>
      </c>
      <c r="AC48" s="54">
        <v>5882731</v>
      </c>
      <c r="AD48" s="54">
        <v>16312</v>
      </c>
      <c r="AE48" s="54">
        <v>189036437</v>
      </c>
      <c r="AF48" s="227"/>
      <c r="AG48" s="227"/>
      <c r="AH48" s="227"/>
      <c r="AI48" s="227"/>
    </row>
    <row r="49" spans="1:35" ht="25.05" customHeight="1" x14ac:dyDescent="0.25">
      <c r="A49" s="228" t="s">
        <v>755</v>
      </c>
      <c r="B49" s="234">
        <v>105</v>
      </c>
      <c r="C49" s="53">
        <v>341</v>
      </c>
      <c r="D49" s="53">
        <v>341</v>
      </c>
      <c r="E49" s="53">
        <v>341</v>
      </c>
      <c r="F49" s="55">
        <v>70966</v>
      </c>
      <c r="G49" s="55">
        <v>19174</v>
      </c>
      <c r="H49" s="53">
        <v>56.86</v>
      </c>
      <c r="I49" s="53">
        <v>3.7</v>
      </c>
      <c r="J49" s="53"/>
      <c r="K49" s="235">
        <v>2225.9699999999998</v>
      </c>
      <c r="L49" s="55">
        <v>41660</v>
      </c>
      <c r="M49" s="54">
        <v>455784299</v>
      </c>
      <c r="N49" s="54">
        <v>922076850</v>
      </c>
      <c r="O49" s="55">
        <v>207539131</v>
      </c>
      <c r="P49" s="54">
        <v>272054136</v>
      </c>
      <c r="Q49" s="54">
        <v>97859</v>
      </c>
      <c r="R49" s="54">
        <v>1377861149</v>
      </c>
      <c r="S49" s="54">
        <v>103847415</v>
      </c>
      <c r="T49" s="54">
        <v>422642637</v>
      </c>
      <c r="U49" s="54">
        <v>23204244</v>
      </c>
      <c r="V49" s="54">
        <v>56527606</v>
      </c>
      <c r="W49" s="54">
        <v>8029784</v>
      </c>
      <c r="X49" s="54">
        <v>9802278</v>
      </c>
      <c r="Y49" s="54">
        <v>39499986</v>
      </c>
      <c r="Z49" s="54">
        <v>569183393</v>
      </c>
      <c r="AA49" s="54">
        <v>136026821</v>
      </c>
      <c r="AB49" s="54">
        <v>0</v>
      </c>
      <c r="AC49" s="54">
        <v>7380402</v>
      </c>
      <c r="AD49" s="54">
        <v>1716583</v>
      </c>
      <c r="AE49" s="54">
        <v>479593267</v>
      </c>
      <c r="AF49" s="227"/>
      <c r="AG49" s="227"/>
      <c r="AH49" s="227"/>
      <c r="AI49" s="227"/>
    </row>
    <row r="50" spans="1:35" ht="25.05" customHeight="1" x14ac:dyDescent="0.25">
      <c r="A50" s="228" t="s">
        <v>756</v>
      </c>
      <c r="B50" s="234">
        <v>345</v>
      </c>
      <c r="C50" s="53">
        <v>398</v>
      </c>
      <c r="D50" s="53">
        <v>398</v>
      </c>
      <c r="E50" s="53">
        <v>398</v>
      </c>
      <c r="F50" s="55">
        <v>99380</v>
      </c>
      <c r="G50" s="55">
        <v>17675</v>
      </c>
      <c r="H50" s="53">
        <v>68.22</v>
      </c>
      <c r="I50" s="53">
        <v>5.62</v>
      </c>
      <c r="J50" s="53"/>
      <c r="K50" s="235">
        <v>2360.11</v>
      </c>
      <c r="L50" s="55">
        <v>70338</v>
      </c>
      <c r="M50" s="54">
        <v>540851492</v>
      </c>
      <c r="N50" s="54">
        <v>818708440</v>
      </c>
      <c r="O50" s="55">
        <v>230636594</v>
      </c>
      <c r="P50" s="54">
        <v>191223137</v>
      </c>
      <c r="Q50" s="54">
        <v>93177</v>
      </c>
      <c r="R50" s="54">
        <v>1359559932</v>
      </c>
      <c r="S50" s="54">
        <v>160869519</v>
      </c>
      <c r="T50" s="54">
        <v>449187883</v>
      </c>
      <c r="U50" s="54">
        <v>74129541</v>
      </c>
      <c r="V50" s="54">
        <v>216906058</v>
      </c>
      <c r="W50" s="54">
        <v>4109883</v>
      </c>
      <c r="X50" s="54">
        <v>15905493</v>
      </c>
      <c r="Y50" s="54">
        <v>47198740</v>
      </c>
      <c r="Z50" s="54">
        <v>300898557</v>
      </c>
      <c r="AA50" s="54">
        <v>60092963</v>
      </c>
      <c r="AB50" s="54">
        <v>0</v>
      </c>
      <c r="AC50" s="54">
        <v>22517396</v>
      </c>
      <c r="AD50" s="54">
        <v>7743899</v>
      </c>
      <c r="AE50" s="54">
        <v>421859731</v>
      </c>
      <c r="AF50" s="227"/>
      <c r="AG50" s="227"/>
      <c r="AH50" s="227"/>
      <c r="AI50" s="227"/>
    </row>
    <row r="51" spans="1:35" x14ac:dyDescent="0.25">
      <c r="A51" s="228" t="s">
        <v>757</v>
      </c>
      <c r="B51" s="234">
        <v>3112</v>
      </c>
      <c r="C51" s="53">
        <v>404</v>
      </c>
      <c r="D51" s="53">
        <v>404</v>
      </c>
      <c r="E51" s="53">
        <v>353</v>
      </c>
      <c r="F51" s="55">
        <v>93363</v>
      </c>
      <c r="G51" s="55">
        <v>19181</v>
      </c>
      <c r="H51" s="53">
        <v>72.260000000000005</v>
      </c>
      <c r="I51" s="53">
        <v>4.87</v>
      </c>
      <c r="J51" s="53"/>
      <c r="K51" s="235">
        <v>1940.53</v>
      </c>
      <c r="L51" s="55">
        <v>53386</v>
      </c>
      <c r="M51" s="54">
        <v>314400834</v>
      </c>
      <c r="N51" s="54">
        <v>539861476</v>
      </c>
      <c r="O51" s="55">
        <v>202104731</v>
      </c>
      <c r="P51" s="54">
        <v>156319974</v>
      </c>
      <c r="Q51" s="54">
        <v>406758</v>
      </c>
      <c r="R51" s="54">
        <v>854262310</v>
      </c>
      <c r="S51" s="54">
        <v>124072705</v>
      </c>
      <c r="T51" s="54">
        <v>309226011</v>
      </c>
      <c r="U51" s="54">
        <v>56330426</v>
      </c>
      <c r="V51" s="54">
        <v>53646141</v>
      </c>
      <c r="W51" s="54">
        <v>4560086</v>
      </c>
      <c r="X51" s="54">
        <v>4945147</v>
      </c>
      <c r="Y51" s="54">
        <v>7376920</v>
      </c>
      <c r="Z51" s="54">
        <v>233016713</v>
      </c>
      <c r="AA51" s="54">
        <v>38083572</v>
      </c>
      <c r="AB51" s="54">
        <v>0</v>
      </c>
      <c r="AC51" s="54">
        <v>19900751</v>
      </c>
      <c r="AD51" s="54">
        <v>3103838</v>
      </c>
      <c r="AE51" s="54">
        <v>358424705</v>
      </c>
      <c r="AF51" s="227"/>
      <c r="AG51" s="227"/>
      <c r="AH51" s="227"/>
      <c r="AI51" s="227"/>
    </row>
    <row r="52" spans="1:35" x14ac:dyDescent="0.25">
      <c r="A52" s="228" t="s">
        <v>758</v>
      </c>
      <c r="B52" s="234">
        <v>127</v>
      </c>
      <c r="C52" s="53">
        <v>333</v>
      </c>
      <c r="D52" s="53">
        <v>303</v>
      </c>
      <c r="E52" s="53">
        <v>303</v>
      </c>
      <c r="F52" s="55">
        <v>73696</v>
      </c>
      <c r="G52" s="55">
        <v>19432</v>
      </c>
      <c r="H52" s="53">
        <v>66.64</v>
      </c>
      <c r="I52" s="53">
        <v>3.79</v>
      </c>
      <c r="J52" s="53"/>
      <c r="K52" s="235">
        <v>1970.93</v>
      </c>
      <c r="L52" s="55">
        <v>62400</v>
      </c>
      <c r="M52" s="54">
        <v>876884912</v>
      </c>
      <c r="N52" s="54">
        <v>1399162731</v>
      </c>
      <c r="O52" s="55">
        <v>215849886</v>
      </c>
      <c r="P52" s="54">
        <v>286072309</v>
      </c>
      <c r="Q52" s="54">
        <v>261642</v>
      </c>
      <c r="R52" s="54">
        <v>2276047643</v>
      </c>
      <c r="S52" s="54">
        <v>578795443</v>
      </c>
      <c r="T52" s="54">
        <v>619264009</v>
      </c>
      <c r="U52" s="54">
        <v>132660336</v>
      </c>
      <c r="V52" s="54">
        <v>196479588</v>
      </c>
      <c r="W52" s="54">
        <v>13099518</v>
      </c>
      <c r="X52" s="54">
        <v>16236623</v>
      </c>
      <c r="Y52" s="54">
        <v>15400282</v>
      </c>
      <c r="Z52" s="54">
        <v>553334323</v>
      </c>
      <c r="AA52" s="54">
        <v>125311968</v>
      </c>
      <c r="AB52" s="54">
        <v>0</v>
      </c>
      <c r="AC52" s="54">
        <v>19575380</v>
      </c>
      <c r="AD52" s="54">
        <v>5890173</v>
      </c>
      <c r="AE52" s="54">
        <v>501922195</v>
      </c>
      <c r="AF52" s="227"/>
      <c r="AG52" s="227"/>
      <c r="AH52" s="227"/>
      <c r="AI52" s="227"/>
    </row>
    <row r="53" spans="1:35" ht="25.05" customHeight="1" x14ac:dyDescent="0.25">
      <c r="A53" s="228" t="s">
        <v>759</v>
      </c>
      <c r="B53" s="234">
        <v>6963</v>
      </c>
      <c r="C53" s="53">
        <v>30</v>
      </c>
      <c r="D53" s="53">
        <v>30</v>
      </c>
      <c r="E53" s="53">
        <v>30</v>
      </c>
      <c r="F53" s="53">
        <v>926</v>
      </c>
      <c r="G53" s="53">
        <v>109</v>
      </c>
      <c r="H53" s="53">
        <v>8.43</v>
      </c>
      <c r="I53" s="53">
        <v>8.5</v>
      </c>
      <c r="J53" s="53"/>
      <c r="K53" s="53">
        <v>167.32</v>
      </c>
      <c r="L53" s="53">
        <v>0</v>
      </c>
      <c r="M53" s="54">
        <v>13822107</v>
      </c>
      <c r="N53" s="54">
        <v>11767443</v>
      </c>
      <c r="O53" s="55">
        <v>2343491</v>
      </c>
      <c r="P53" s="54">
        <v>2078675</v>
      </c>
      <c r="Q53" s="54">
        <v>6543</v>
      </c>
      <c r="R53" s="54">
        <v>25589550</v>
      </c>
      <c r="S53" s="54">
        <v>0</v>
      </c>
      <c r="T53" s="54">
        <v>0</v>
      </c>
      <c r="U53" s="54">
        <v>6713311</v>
      </c>
      <c r="V53" s="54">
        <v>4153114</v>
      </c>
      <c r="W53" s="54">
        <v>0</v>
      </c>
      <c r="X53" s="54">
        <v>5432961</v>
      </c>
      <c r="Y53" s="54">
        <v>0</v>
      </c>
      <c r="Z53" s="54">
        <v>8868533</v>
      </c>
      <c r="AA53" s="54">
        <v>166382</v>
      </c>
      <c r="AB53" s="54">
        <v>255249</v>
      </c>
      <c r="AC53" s="54">
        <v>0</v>
      </c>
      <c r="AD53" s="54">
        <v>0</v>
      </c>
      <c r="AE53" s="54">
        <v>4422166</v>
      </c>
      <c r="AF53" s="227"/>
      <c r="AG53" s="227"/>
      <c r="AH53" s="227"/>
      <c r="AI53" s="227"/>
    </row>
    <row r="54" spans="1:35" ht="25.05" customHeight="1" x14ac:dyDescent="0.25">
      <c r="A54" s="228" t="s">
        <v>760</v>
      </c>
      <c r="B54" s="234">
        <v>11718</v>
      </c>
      <c r="C54" s="53">
        <v>40</v>
      </c>
      <c r="D54" s="53">
        <v>40</v>
      </c>
      <c r="E54" s="53">
        <v>40</v>
      </c>
      <c r="F54" s="53">
        <v>320</v>
      </c>
      <c r="G54" s="53">
        <v>67</v>
      </c>
      <c r="H54" s="53">
        <v>2.19</v>
      </c>
      <c r="I54" s="53">
        <v>4.78</v>
      </c>
      <c r="J54" s="53"/>
      <c r="K54" s="53">
        <v>160.05000000000001</v>
      </c>
      <c r="L54" s="53">
        <v>0</v>
      </c>
      <c r="M54" s="54">
        <v>8629593</v>
      </c>
      <c r="N54" s="54">
        <v>13663047</v>
      </c>
      <c r="O54" s="55">
        <v>1937060</v>
      </c>
      <c r="P54" s="54">
        <v>3304150</v>
      </c>
      <c r="Q54" s="54">
        <v>17124</v>
      </c>
      <c r="R54" s="54">
        <v>22292640</v>
      </c>
      <c r="S54" s="54">
        <v>0</v>
      </c>
      <c r="T54" s="54">
        <v>0</v>
      </c>
      <c r="U54" s="54">
        <v>7553292</v>
      </c>
      <c r="V54" s="54">
        <v>3300233</v>
      </c>
      <c r="W54" s="54">
        <v>0</v>
      </c>
      <c r="X54" s="54">
        <v>1197797</v>
      </c>
      <c r="Y54" s="54">
        <v>0</v>
      </c>
      <c r="Z54" s="54">
        <v>9877364</v>
      </c>
      <c r="AA54" s="54">
        <v>45176</v>
      </c>
      <c r="AB54" s="54">
        <v>318778</v>
      </c>
      <c r="AC54" s="54">
        <v>0</v>
      </c>
      <c r="AD54" s="54">
        <v>0</v>
      </c>
      <c r="AE54" s="54">
        <v>5241210</v>
      </c>
      <c r="AF54" s="227"/>
      <c r="AG54" s="227"/>
      <c r="AH54" s="227"/>
      <c r="AI54" s="227"/>
    </row>
    <row r="55" spans="1:35" ht="25.05" customHeight="1" x14ac:dyDescent="0.25">
      <c r="A55" s="228" t="s">
        <v>761</v>
      </c>
      <c r="B55" s="234">
        <v>25</v>
      </c>
      <c r="C55" s="53">
        <v>216</v>
      </c>
      <c r="D55" s="53">
        <v>216</v>
      </c>
      <c r="E55" s="53">
        <v>216</v>
      </c>
      <c r="F55" s="55">
        <v>52444</v>
      </c>
      <c r="G55" s="55">
        <v>11404</v>
      </c>
      <c r="H55" s="53">
        <v>66.34</v>
      </c>
      <c r="I55" s="53">
        <v>4.5999999999999996</v>
      </c>
      <c r="J55" s="53"/>
      <c r="K55" s="235">
        <v>1506.8</v>
      </c>
      <c r="L55" s="55">
        <v>49142</v>
      </c>
      <c r="M55" s="54">
        <v>305349540</v>
      </c>
      <c r="N55" s="54">
        <v>500300033</v>
      </c>
      <c r="O55" s="55">
        <v>126774692</v>
      </c>
      <c r="P55" s="54">
        <v>113765414</v>
      </c>
      <c r="Q55" s="54">
        <v>180310</v>
      </c>
      <c r="R55" s="54">
        <v>805649573</v>
      </c>
      <c r="S55" s="54">
        <v>132787181</v>
      </c>
      <c r="T55" s="54">
        <v>232714613</v>
      </c>
      <c r="U55" s="54">
        <v>190332693</v>
      </c>
      <c r="V55" s="54">
        <v>39585873</v>
      </c>
      <c r="W55" s="54">
        <v>5358500</v>
      </c>
      <c r="X55" s="54">
        <v>1716971</v>
      </c>
      <c r="Y55" s="54">
        <v>10350484</v>
      </c>
      <c r="Z55" s="54">
        <v>132813230</v>
      </c>
      <c r="AA55" s="54">
        <v>33590793</v>
      </c>
      <c r="AB55" s="54">
        <v>0</v>
      </c>
      <c r="AC55" s="54">
        <v>18741305</v>
      </c>
      <c r="AD55" s="54">
        <v>7657930</v>
      </c>
      <c r="AE55" s="54">
        <v>240540106</v>
      </c>
      <c r="AF55" s="227"/>
      <c r="AG55" s="227"/>
      <c r="AH55" s="227"/>
      <c r="AI55" s="227"/>
    </row>
    <row r="56" spans="1:35" x14ac:dyDescent="0.25">
      <c r="A56" s="228" t="s">
        <v>762</v>
      </c>
      <c r="B56" s="234">
        <v>122</v>
      </c>
      <c r="C56" s="53">
        <v>460</v>
      </c>
      <c r="D56" s="53">
        <v>455</v>
      </c>
      <c r="E56" s="53">
        <v>455</v>
      </c>
      <c r="F56" s="55">
        <v>126464</v>
      </c>
      <c r="G56" s="55">
        <v>28663</v>
      </c>
      <c r="H56" s="53">
        <v>75.94</v>
      </c>
      <c r="I56" s="53">
        <v>4.41</v>
      </c>
      <c r="J56" s="53"/>
      <c r="K56" s="235">
        <v>3889</v>
      </c>
      <c r="L56" s="55">
        <v>57607</v>
      </c>
      <c r="M56" s="54">
        <v>547760909</v>
      </c>
      <c r="N56" s="54">
        <v>691768952</v>
      </c>
      <c r="O56" s="55">
        <v>333498243</v>
      </c>
      <c r="P56" s="54">
        <v>267074418</v>
      </c>
      <c r="Q56" s="54">
        <v>453733</v>
      </c>
      <c r="R56" s="54">
        <v>1239529861</v>
      </c>
      <c r="S56" s="54">
        <v>128498519</v>
      </c>
      <c r="T56" s="54">
        <v>481430996</v>
      </c>
      <c r="U56" s="54">
        <v>35016593</v>
      </c>
      <c r="V56" s="54">
        <v>108241808</v>
      </c>
      <c r="W56" s="54">
        <v>10280412</v>
      </c>
      <c r="X56" s="54">
        <v>3478464</v>
      </c>
      <c r="Y56" s="54">
        <v>7181974</v>
      </c>
      <c r="Z56" s="54">
        <v>391539357</v>
      </c>
      <c r="AA56" s="54">
        <v>33855298</v>
      </c>
      <c r="AB56" s="54">
        <v>17746312</v>
      </c>
      <c r="AC56" s="54">
        <v>18604907</v>
      </c>
      <c r="AD56" s="54">
        <v>3655221</v>
      </c>
      <c r="AE56" s="54">
        <v>600572661</v>
      </c>
      <c r="AF56" s="227"/>
      <c r="AG56" s="227"/>
      <c r="AH56" s="227"/>
      <c r="AI56" s="227"/>
    </row>
    <row r="57" spans="1:35" ht="25.05" customHeight="1" x14ac:dyDescent="0.25">
      <c r="A57" s="228" t="s">
        <v>763</v>
      </c>
      <c r="B57" s="234">
        <v>3113</v>
      </c>
      <c r="C57" s="53">
        <v>867</v>
      </c>
      <c r="D57" s="53">
        <v>867</v>
      </c>
      <c r="E57" s="53">
        <v>439</v>
      </c>
      <c r="F57" s="55">
        <v>161376</v>
      </c>
      <c r="G57" s="55">
        <v>34959</v>
      </c>
      <c r="H57" s="53">
        <v>100.44</v>
      </c>
      <c r="I57" s="53">
        <v>4.62</v>
      </c>
      <c r="J57" s="53"/>
      <c r="K57" s="235">
        <v>4413.46</v>
      </c>
      <c r="L57" s="55">
        <v>130501</v>
      </c>
      <c r="M57" s="54">
        <v>829139426</v>
      </c>
      <c r="N57" s="54">
        <v>1247727218</v>
      </c>
      <c r="O57" s="55">
        <v>350600146</v>
      </c>
      <c r="P57" s="54">
        <v>416518294</v>
      </c>
      <c r="Q57" s="54">
        <v>818486</v>
      </c>
      <c r="R57" s="54">
        <v>2076866644</v>
      </c>
      <c r="S57" s="54">
        <v>282670088</v>
      </c>
      <c r="T57" s="54">
        <v>808101794</v>
      </c>
      <c r="U57" s="54">
        <v>389868062</v>
      </c>
      <c r="V57" s="54">
        <v>58595703</v>
      </c>
      <c r="W57" s="54">
        <v>15607899</v>
      </c>
      <c r="X57" s="54">
        <v>10121396</v>
      </c>
      <c r="Y57" s="54">
        <v>20167591</v>
      </c>
      <c r="Z57" s="54">
        <v>418230316</v>
      </c>
      <c r="AA57" s="54">
        <v>31278864</v>
      </c>
      <c r="AB57" s="54">
        <v>0</v>
      </c>
      <c r="AC57" s="54">
        <v>28006291</v>
      </c>
      <c r="AD57" s="54">
        <v>14218640</v>
      </c>
      <c r="AE57" s="54">
        <v>767118440</v>
      </c>
      <c r="AF57" s="227"/>
      <c r="AG57" s="227"/>
      <c r="AH57" s="227"/>
      <c r="AI57" s="227"/>
    </row>
    <row r="58" spans="1:35" ht="25.05" customHeight="1" x14ac:dyDescent="0.25">
      <c r="A58" s="228" t="s">
        <v>764</v>
      </c>
      <c r="B58" s="234">
        <v>42</v>
      </c>
      <c r="C58" s="53">
        <v>159</v>
      </c>
      <c r="D58" s="53">
        <v>122</v>
      </c>
      <c r="E58" s="53">
        <v>91</v>
      </c>
      <c r="F58" s="55">
        <v>28874</v>
      </c>
      <c r="G58" s="55">
        <v>4302</v>
      </c>
      <c r="H58" s="53">
        <v>86.69</v>
      </c>
      <c r="I58" s="53">
        <v>6.71</v>
      </c>
      <c r="J58" s="53"/>
      <c r="K58" s="53">
        <v>708.29</v>
      </c>
      <c r="L58" s="55">
        <v>37617</v>
      </c>
      <c r="M58" s="54">
        <v>71422506</v>
      </c>
      <c r="N58" s="54">
        <v>103950994</v>
      </c>
      <c r="O58" s="55">
        <v>61520663</v>
      </c>
      <c r="P58" s="54">
        <v>38643076</v>
      </c>
      <c r="Q58" s="54">
        <v>66670</v>
      </c>
      <c r="R58" s="54">
        <v>175373500</v>
      </c>
      <c r="S58" s="54">
        <v>27470655</v>
      </c>
      <c r="T58" s="54">
        <v>42506071</v>
      </c>
      <c r="U58" s="54">
        <v>33748160</v>
      </c>
      <c r="V58" s="54">
        <v>28733456</v>
      </c>
      <c r="W58" s="54">
        <v>1365308</v>
      </c>
      <c r="X58" s="54">
        <v>664058</v>
      </c>
      <c r="Y58" s="54">
        <v>1241549</v>
      </c>
      <c r="Z58" s="54">
        <v>29292552</v>
      </c>
      <c r="AA58" s="54">
        <v>3470978</v>
      </c>
      <c r="AB58" s="54">
        <v>0</v>
      </c>
      <c r="AC58" s="54">
        <v>5085481</v>
      </c>
      <c r="AD58" s="54">
        <v>1795232</v>
      </c>
      <c r="AE58" s="54">
        <v>100163739</v>
      </c>
      <c r="AF58" s="227"/>
      <c r="AG58" s="227"/>
      <c r="AH58" s="227"/>
      <c r="AI58" s="227"/>
    </row>
    <row r="59" spans="1:35" ht="37.5" customHeight="1" x14ac:dyDescent="0.25">
      <c r="A59" s="228" t="s">
        <v>765</v>
      </c>
      <c r="B59" s="234">
        <v>8701</v>
      </c>
      <c r="C59" s="53">
        <v>294</v>
      </c>
      <c r="D59" s="53">
        <v>294</v>
      </c>
      <c r="E59" s="53">
        <v>237</v>
      </c>
      <c r="F59" s="55">
        <v>67833</v>
      </c>
      <c r="G59" s="55">
        <v>14931</v>
      </c>
      <c r="H59" s="53">
        <v>78.2</v>
      </c>
      <c r="I59" s="53">
        <v>4.54</v>
      </c>
      <c r="J59" s="53"/>
      <c r="K59" s="235">
        <v>1200.8499999999999</v>
      </c>
      <c r="L59" s="55">
        <v>50914</v>
      </c>
      <c r="M59" s="54">
        <v>266514193</v>
      </c>
      <c r="N59" s="54">
        <v>264251585</v>
      </c>
      <c r="O59" s="55">
        <v>172104618</v>
      </c>
      <c r="P59" s="54">
        <v>95614617</v>
      </c>
      <c r="Q59" s="54">
        <v>61902</v>
      </c>
      <c r="R59" s="54">
        <v>530765778</v>
      </c>
      <c r="S59" s="54">
        <v>67156927</v>
      </c>
      <c r="T59" s="54">
        <v>188149028</v>
      </c>
      <c r="U59" s="54">
        <v>34091387</v>
      </c>
      <c r="V59" s="54">
        <v>67508355</v>
      </c>
      <c r="W59" s="54">
        <v>8011478</v>
      </c>
      <c r="X59" s="54">
        <v>1947240</v>
      </c>
      <c r="Y59" s="54">
        <v>11275167</v>
      </c>
      <c r="Z59" s="54">
        <v>127892389</v>
      </c>
      <c r="AA59" s="54">
        <v>8288788</v>
      </c>
      <c r="AB59" s="54">
        <v>0</v>
      </c>
      <c r="AC59" s="54">
        <v>14080002</v>
      </c>
      <c r="AD59" s="54">
        <v>2365017</v>
      </c>
      <c r="AE59" s="54">
        <v>267719235</v>
      </c>
      <c r="AF59" s="227"/>
      <c r="AG59" s="227"/>
      <c r="AH59" s="227"/>
      <c r="AI59" s="227"/>
    </row>
    <row r="60" spans="1:35" ht="25.05" customHeight="1" x14ac:dyDescent="0.25">
      <c r="A60" s="228" t="s">
        <v>766</v>
      </c>
      <c r="B60" s="234">
        <v>75</v>
      </c>
      <c r="C60" s="53">
        <v>353</v>
      </c>
      <c r="D60" s="53">
        <v>287</v>
      </c>
      <c r="E60" s="53">
        <v>231</v>
      </c>
      <c r="F60" s="55">
        <v>61809</v>
      </c>
      <c r="G60" s="55">
        <v>12769</v>
      </c>
      <c r="H60" s="53">
        <v>73.11</v>
      </c>
      <c r="I60" s="53">
        <v>4.84</v>
      </c>
      <c r="J60" s="53"/>
      <c r="K60" s="235">
        <v>1294.77</v>
      </c>
      <c r="L60" s="55">
        <v>60401</v>
      </c>
      <c r="M60" s="54">
        <v>216670736</v>
      </c>
      <c r="N60" s="54">
        <v>260795341</v>
      </c>
      <c r="O60" s="55">
        <v>137825932</v>
      </c>
      <c r="P60" s="54">
        <v>99389830</v>
      </c>
      <c r="Q60" s="54">
        <v>109602</v>
      </c>
      <c r="R60" s="54">
        <v>477466077</v>
      </c>
      <c r="S60" s="54">
        <v>57133758</v>
      </c>
      <c r="T60" s="54">
        <v>151118609</v>
      </c>
      <c r="U60" s="54">
        <v>54389746</v>
      </c>
      <c r="V60" s="54">
        <v>63345097</v>
      </c>
      <c r="W60" s="54">
        <v>3684112</v>
      </c>
      <c r="X60" s="54">
        <v>2697988</v>
      </c>
      <c r="Y60" s="54">
        <v>4611104</v>
      </c>
      <c r="Z60" s="54">
        <v>121591403</v>
      </c>
      <c r="AA60" s="54">
        <v>5031302</v>
      </c>
      <c r="AB60" s="54">
        <v>0</v>
      </c>
      <c r="AC60" s="54">
        <v>10809123</v>
      </c>
      <c r="AD60" s="54">
        <v>3053835</v>
      </c>
      <c r="AE60" s="54">
        <v>237215762</v>
      </c>
      <c r="AF60" s="227"/>
      <c r="AG60" s="227"/>
      <c r="AH60" s="227"/>
      <c r="AI60" s="227"/>
    </row>
    <row r="61" spans="1:35" ht="25.05" customHeight="1" x14ac:dyDescent="0.25">
      <c r="A61" s="228" t="s">
        <v>767</v>
      </c>
      <c r="B61" s="234">
        <v>41</v>
      </c>
      <c r="C61" s="53">
        <v>231</v>
      </c>
      <c r="D61" s="53">
        <v>226</v>
      </c>
      <c r="E61" s="53">
        <v>185</v>
      </c>
      <c r="F61" s="53">
        <v>27330</v>
      </c>
      <c r="G61" s="53">
        <v>4952</v>
      </c>
      <c r="H61" s="53">
        <v>40.36</v>
      </c>
      <c r="I61" s="53">
        <v>5.52</v>
      </c>
      <c r="J61" s="53"/>
      <c r="K61" s="53">
        <v>527.29</v>
      </c>
      <c r="L61" s="53">
        <v>15216</v>
      </c>
      <c r="M61" s="54">
        <v>72479921</v>
      </c>
      <c r="N61" s="54">
        <v>120440677</v>
      </c>
      <c r="O61" s="55">
        <v>54225918</v>
      </c>
      <c r="P61" s="54">
        <v>42199292</v>
      </c>
      <c r="Q61" s="54">
        <v>29210</v>
      </c>
      <c r="R61" s="54">
        <v>192920598</v>
      </c>
      <c r="S61" s="54">
        <v>23078543</v>
      </c>
      <c r="T61" s="54">
        <v>72008474</v>
      </c>
      <c r="U61" s="54">
        <v>11270767</v>
      </c>
      <c r="V61" s="54">
        <v>15626598</v>
      </c>
      <c r="W61" s="54">
        <v>1979263</v>
      </c>
      <c r="X61" s="54">
        <v>848115</v>
      </c>
      <c r="Y61" s="54">
        <v>2401630</v>
      </c>
      <c r="Z61" s="54">
        <v>58764379</v>
      </c>
      <c r="AA61" s="54">
        <v>1310664</v>
      </c>
      <c r="AB61" s="54">
        <v>0</v>
      </c>
      <c r="AC61" s="54">
        <v>5013656</v>
      </c>
      <c r="AD61" s="54">
        <v>618509</v>
      </c>
      <c r="AE61" s="54">
        <v>96425210</v>
      </c>
      <c r="AF61" s="227"/>
      <c r="AG61" s="227"/>
      <c r="AH61" s="227"/>
      <c r="AI61" s="227"/>
    </row>
    <row r="62" spans="1:35" ht="25.05" customHeight="1" x14ac:dyDescent="0.25">
      <c r="A62" s="228" t="s">
        <v>768</v>
      </c>
      <c r="B62" s="234">
        <v>114</v>
      </c>
      <c r="C62" s="53">
        <v>211</v>
      </c>
      <c r="D62" s="53">
        <v>206</v>
      </c>
      <c r="E62" s="53">
        <v>187</v>
      </c>
      <c r="F62" s="55">
        <v>47346</v>
      </c>
      <c r="G62" s="55">
        <v>9244</v>
      </c>
      <c r="H62" s="53">
        <v>69.180000000000007</v>
      </c>
      <c r="I62" s="53">
        <v>5.12</v>
      </c>
      <c r="J62" s="53"/>
      <c r="K62" s="235">
        <v>1096.73</v>
      </c>
      <c r="L62" s="55">
        <v>40381</v>
      </c>
      <c r="M62" s="54">
        <v>206363251</v>
      </c>
      <c r="N62" s="54">
        <v>446468943</v>
      </c>
      <c r="O62" s="55">
        <v>110432982</v>
      </c>
      <c r="P62" s="54">
        <v>157161289</v>
      </c>
      <c r="Q62" s="54">
        <v>156185</v>
      </c>
      <c r="R62" s="54">
        <v>652832194</v>
      </c>
      <c r="S62" s="54">
        <v>90270601</v>
      </c>
      <c r="T62" s="54">
        <v>258436604</v>
      </c>
      <c r="U62" s="54">
        <v>42806688</v>
      </c>
      <c r="V62" s="54">
        <v>66940164</v>
      </c>
      <c r="W62" s="54">
        <v>5840399</v>
      </c>
      <c r="X62" s="54">
        <v>716675</v>
      </c>
      <c r="Y62" s="54">
        <v>4917342</v>
      </c>
      <c r="Z62" s="54">
        <v>162410719</v>
      </c>
      <c r="AA62" s="54">
        <v>4792540</v>
      </c>
      <c r="AB62" s="54">
        <v>0</v>
      </c>
      <c r="AC62" s="54">
        <v>12728855</v>
      </c>
      <c r="AD62" s="54">
        <v>2971607</v>
      </c>
      <c r="AE62" s="54">
        <v>267594271</v>
      </c>
      <c r="AF62" s="227"/>
      <c r="AG62" s="227"/>
      <c r="AH62" s="227"/>
      <c r="AI62" s="227"/>
    </row>
    <row r="63" spans="1:35" ht="25.05" customHeight="1" x14ac:dyDescent="0.25">
      <c r="A63" s="228" t="s">
        <v>769</v>
      </c>
      <c r="B63" s="234">
        <v>126</v>
      </c>
      <c r="C63" s="53">
        <v>312</v>
      </c>
      <c r="D63" s="53">
        <v>300</v>
      </c>
      <c r="E63" s="53">
        <v>218</v>
      </c>
      <c r="F63" s="55">
        <v>73939</v>
      </c>
      <c r="G63" s="55">
        <v>13069</v>
      </c>
      <c r="H63" s="53">
        <v>92.67</v>
      </c>
      <c r="I63" s="53">
        <v>5.66</v>
      </c>
      <c r="J63" s="53"/>
      <c r="K63" s="235">
        <v>1726.65</v>
      </c>
      <c r="L63" s="55">
        <v>23715</v>
      </c>
      <c r="M63" s="54">
        <v>415042098</v>
      </c>
      <c r="N63" s="54">
        <v>265015114</v>
      </c>
      <c r="O63" s="55">
        <v>266055242</v>
      </c>
      <c r="P63" s="54">
        <v>105328390</v>
      </c>
      <c r="Q63" s="54">
        <v>116854</v>
      </c>
      <c r="R63" s="54">
        <v>680057212</v>
      </c>
      <c r="S63" s="54">
        <v>78242887</v>
      </c>
      <c r="T63" s="54">
        <v>241890763</v>
      </c>
      <c r="U63" s="54">
        <v>41419468</v>
      </c>
      <c r="V63" s="54">
        <v>77348169</v>
      </c>
      <c r="W63" s="54">
        <v>5189022</v>
      </c>
      <c r="X63" s="54">
        <v>2892760</v>
      </c>
      <c r="Y63" s="54">
        <v>16404858</v>
      </c>
      <c r="Z63" s="54">
        <v>192312936</v>
      </c>
      <c r="AA63" s="54">
        <v>4833596</v>
      </c>
      <c r="AB63" s="54">
        <v>0</v>
      </c>
      <c r="AC63" s="54">
        <v>16227828</v>
      </c>
      <c r="AD63" s="54">
        <v>3294925</v>
      </c>
      <c r="AE63" s="54">
        <v>371383632</v>
      </c>
      <c r="AF63" s="227"/>
      <c r="AG63" s="227"/>
      <c r="AH63" s="227"/>
      <c r="AI63" s="227"/>
    </row>
    <row r="64" spans="1:35" ht="25.05" customHeight="1" x14ac:dyDescent="0.25">
      <c r="A64" s="228" t="s">
        <v>770</v>
      </c>
      <c r="B64" s="234">
        <v>129</v>
      </c>
      <c r="C64" s="53">
        <v>153</v>
      </c>
      <c r="D64" s="53">
        <v>153</v>
      </c>
      <c r="E64" s="53">
        <v>153</v>
      </c>
      <c r="F64" s="55">
        <v>30333</v>
      </c>
      <c r="G64" s="55">
        <v>7410</v>
      </c>
      <c r="H64" s="53">
        <v>54.17</v>
      </c>
      <c r="I64" s="53">
        <v>4.09</v>
      </c>
      <c r="J64" s="53"/>
      <c r="K64" s="235">
        <v>1113.31</v>
      </c>
      <c r="L64" s="55">
        <v>42001</v>
      </c>
      <c r="M64" s="54">
        <v>104922920</v>
      </c>
      <c r="N64" s="54">
        <v>271410380</v>
      </c>
      <c r="O64" s="55">
        <v>57681157</v>
      </c>
      <c r="P64" s="54">
        <v>132678867</v>
      </c>
      <c r="Q64" s="54">
        <v>96236</v>
      </c>
      <c r="R64" s="54">
        <v>376333300</v>
      </c>
      <c r="S64" s="54">
        <v>31872808</v>
      </c>
      <c r="T64" s="54">
        <v>151684058</v>
      </c>
      <c r="U64" s="54">
        <v>37067646</v>
      </c>
      <c r="V64" s="54">
        <v>21801911</v>
      </c>
      <c r="W64" s="54">
        <v>3555097</v>
      </c>
      <c r="X64" s="54">
        <v>3772580</v>
      </c>
      <c r="Y64" s="54">
        <v>2613403</v>
      </c>
      <c r="Z64" s="54">
        <v>38989024</v>
      </c>
      <c r="AA64" s="54">
        <v>68844330</v>
      </c>
      <c r="AB64" s="54">
        <v>0</v>
      </c>
      <c r="AC64" s="54">
        <v>15343620</v>
      </c>
      <c r="AD64" s="54">
        <v>788823</v>
      </c>
      <c r="AE64" s="54">
        <v>190360024</v>
      </c>
      <c r="AF64" s="227"/>
      <c r="AG64" s="227"/>
      <c r="AH64" s="227"/>
      <c r="AI64" s="227"/>
    </row>
    <row r="65" spans="1:35" x14ac:dyDescent="0.25">
      <c r="A65" s="228" t="s">
        <v>771</v>
      </c>
      <c r="B65" s="234">
        <v>104</v>
      </c>
      <c r="C65" s="53">
        <v>439</v>
      </c>
      <c r="D65" s="53">
        <v>428</v>
      </c>
      <c r="E65" s="53">
        <v>289</v>
      </c>
      <c r="F65" s="55">
        <v>95757</v>
      </c>
      <c r="G65" s="55">
        <v>16246</v>
      </c>
      <c r="H65" s="53">
        <v>90.53</v>
      </c>
      <c r="I65" s="53">
        <v>5.89</v>
      </c>
      <c r="J65" s="53"/>
      <c r="K65" s="235">
        <v>4386.74</v>
      </c>
      <c r="L65" s="55">
        <v>35729</v>
      </c>
      <c r="M65" s="54">
        <v>974814446</v>
      </c>
      <c r="N65" s="54">
        <v>1083774533</v>
      </c>
      <c r="O65" s="55">
        <v>475000305</v>
      </c>
      <c r="P65" s="54">
        <v>375489324</v>
      </c>
      <c r="Q65" s="54">
        <v>330773</v>
      </c>
      <c r="R65" s="54">
        <v>2058588979</v>
      </c>
      <c r="S65" s="54">
        <v>212693160</v>
      </c>
      <c r="T65" s="54">
        <v>544876139</v>
      </c>
      <c r="U65" s="54">
        <v>344753786</v>
      </c>
      <c r="V65" s="54">
        <v>144122650</v>
      </c>
      <c r="W65" s="54">
        <v>9064984</v>
      </c>
      <c r="X65" s="54">
        <v>16294282</v>
      </c>
      <c r="Y65" s="54">
        <v>28324453</v>
      </c>
      <c r="Z65" s="54">
        <v>650884139</v>
      </c>
      <c r="AA65" s="54">
        <v>53073102</v>
      </c>
      <c r="AB65" s="54">
        <v>0</v>
      </c>
      <c r="AC65" s="54">
        <v>28225156</v>
      </c>
      <c r="AD65" s="54">
        <v>26277128</v>
      </c>
      <c r="AE65" s="54">
        <v>850489629</v>
      </c>
      <c r="AF65" s="227"/>
      <c r="AG65" s="227"/>
      <c r="AH65" s="227"/>
      <c r="AI65" s="227"/>
    </row>
    <row r="66" spans="1:35" ht="25.05" customHeight="1" x14ac:dyDescent="0.25">
      <c r="A66" s="228" t="s">
        <v>772</v>
      </c>
      <c r="B66" s="234">
        <v>3115</v>
      </c>
      <c r="C66" s="53">
        <v>816</v>
      </c>
      <c r="D66" s="53">
        <v>816</v>
      </c>
      <c r="E66" s="53">
        <v>774</v>
      </c>
      <c r="F66" s="55">
        <v>220930</v>
      </c>
      <c r="G66" s="55">
        <v>38918</v>
      </c>
      <c r="H66" s="53">
        <v>77.989999999999995</v>
      </c>
      <c r="I66" s="53">
        <v>5.68</v>
      </c>
      <c r="J66" s="53"/>
      <c r="K66" s="235">
        <v>7652.29</v>
      </c>
      <c r="L66" s="55">
        <v>110665</v>
      </c>
      <c r="M66" s="54">
        <v>2306228221</v>
      </c>
      <c r="N66" s="54">
        <v>2817268941</v>
      </c>
      <c r="O66" s="55">
        <v>828150498</v>
      </c>
      <c r="P66" s="54">
        <v>766814080</v>
      </c>
      <c r="Q66" s="54">
        <v>817416</v>
      </c>
      <c r="R66" s="54">
        <v>5123497162</v>
      </c>
      <c r="S66" s="54">
        <v>646998217</v>
      </c>
      <c r="T66" s="54">
        <v>1459697073</v>
      </c>
      <c r="U66" s="54">
        <v>206199179</v>
      </c>
      <c r="V66" s="54">
        <v>937751113</v>
      </c>
      <c r="W66" s="54">
        <v>20208098</v>
      </c>
      <c r="X66" s="54">
        <v>21549092</v>
      </c>
      <c r="Y66" s="54">
        <v>93853579</v>
      </c>
      <c r="Z66" s="54">
        <v>1409690563</v>
      </c>
      <c r="AA66" s="54">
        <v>182791805</v>
      </c>
      <c r="AB66" s="54">
        <v>0</v>
      </c>
      <c r="AC66" s="54">
        <v>107255827</v>
      </c>
      <c r="AD66" s="54">
        <v>37502616</v>
      </c>
      <c r="AE66" s="54">
        <v>1594964578</v>
      </c>
      <c r="AF66" s="227"/>
      <c r="AG66" s="227"/>
      <c r="AH66" s="227"/>
      <c r="AI66" s="227"/>
    </row>
    <row r="67" spans="1:35" x14ac:dyDescent="0.25">
      <c r="A67" s="228" t="s">
        <v>1694</v>
      </c>
      <c r="B67" s="234">
        <v>454</v>
      </c>
      <c r="C67" s="53">
        <v>114</v>
      </c>
      <c r="D67" s="53">
        <v>114</v>
      </c>
      <c r="E67" s="53">
        <v>114</v>
      </c>
      <c r="F67" s="55">
        <v>34013</v>
      </c>
      <c r="G67" s="55">
        <v>5887</v>
      </c>
      <c r="H67" s="53">
        <v>81.52</v>
      </c>
      <c r="I67" s="53">
        <v>5.78</v>
      </c>
      <c r="J67" s="53"/>
      <c r="K67" s="53">
        <v>340.11</v>
      </c>
      <c r="L67" s="53">
        <v>0</v>
      </c>
      <c r="M67" s="54">
        <v>50965051</v>
      </c>
      <c r="N67" s="54">
        <v>17351594</v>
      </c>
      <c r="O67" s="54">
        <v>30726456</v>
      </c>
      <c r="P67" s="54">
        <v>6373227</v>
      </c>
      <c r="Q67" s="55">
        <v>77859</v>
      </c>
      <c r="R67" s="54">
        <v>68316645</v>
      </c>
      <c r="S67" s="54">
        <v>7670272</v>
      </c>
      <c r="T67" s="54">
        <v>26552243</v>
      </c>
      <c r="U67" s="54">
        <v>23873171</v>
      </c>
      <c r="V67" s="54">
        <v>546407</v>
      </c>
      <c r="W67" s="54">
        <v>0</v>
      </c>
      <c r="X67" s="54">
        <v>76100</v>
      </c>
      <c r="Y67" s="54">
        <v>76755</v>
      </c>
      <c r="Z67" s="54">
        <v>707911</v>
      </c>
      <c r="AA67" s="54">
        <v>7501143</v>
      </c>
      <c r="AB67" s="54">
        <v>0</v>
      </c>
      <c r="AC67" s="54">
        <v>1312643</v>
      </c>
      <c r="AD67" s="54">
        <v>0</v>
      </c>
      <c r="AE67" s="54">
        <v>37099683</v>
      </c>
      <c r="AF67" s="54">
        <v>39674333</v>
      </c>
      <c r="AG67" s="54">
        <v>39687168</v>
      </c>
      <c r="AH67" s="54">
        <v>38370306</v>
      </c>
      <c r="AI67" s="54">
        <v>1316862</v>
      </c>
    </row>
    <row r="68" spans="1:35" x14ac:dyDescent="0.25">
      <c r="A68" s="228" t="s">
        <v>1696</v>
      </c>
      <c r="B68" s="234">
        <v>442</v>
      </c>
      <c r="C68" s="53">
        <v>136</v>
      </c>
      <c r="D68" s="53">
        <v>136</v>
      </c>
      <c r="E68" s="53">
        <v>136</v>
      </c>
      <c r="F68" s="55">
        <v>45559</v>
      </c>
      <c r="G68" s="55">
        <v>2682</v>
      </c>
      <c r="H68" s="53">
        <v>91.53</v>
      </c>
      <c r="I68" s="53">
        <v>16.989999999999998</v>
      </c>
      <c r="J68" s="53"/>
      <c r="K68" s="53">
        <v>349.8</v>
      </c>
      <c r="L68" s="53">
        <v>0</v>
      </c>
      <c r="M68" s="54">
        <v>65105529</v>
      </c>
      <c r="N68" s="54">
        <v>14293348</v>
      </c>
      <c r="O68" s="54">
        <v>38635034</v>
      </c>
      <c r="P68" s="54">
        <v>5726364</v>
      </c>
      <c r="Q68" s="55">
        <v>50968</v>
      </c>
      <c r="R68" s="54">
        <v>79398877</v>
      </c>
      <c r="S68" s="54">
        <v>8529653</v>
      </c>
      <c r="T68" s="54">
        <v>8552444</v>
      </c>
      <c r="U68" s="54">
        <v>47324623</v>
      </c>
      <c r="V68" s="54">
        <v>6901023</v>
      </c>
      <c r="W68" s="54">
        <v>0</v>
      </c>
      <c r="X68" s="54">
        <v>48845</v>
      </c>
      <c r="Y68" s="54">
        <v>0</v>
      </c>
      <c r="Z68" s="54">
        <v>7552264</v>
      </c>
      <c r="AA68" s="54">
        <v>449063</v>
      </c>
      <c r="AB68" s="54">
        <v>40962</v>
      </c>
      <c r="AC68" s="54">
        <v>0</v>
      </c>
      <c r="AD68" s="54">
        <v>0</v>
      </c>
      <c r="AE68" s="54">
        <v>44361398</v>
      </c>
      <c r="AF68" s="54">
        <v>45184722</v>
      </c>
      <c r="AG68" s="54">
        <v>45184722</v>
      </c>
      <c r="AH68" s="54">
        <v>41098494</v>
      </c>
      <c r="AI68" s="54">
        <v>4086228</v>
      </c>
    </row>
    <row r="69" spans="1:35" x14ac:dyDescent="0.25">
      <c r="A69" s="228" t="s">
        <v>1699</v>
      </c>
      <c r="B69" s="234">
        <v>436</v>
      </c>
      <c r="C69" s="53">
        <v>103</v>
      </c>
      <c r="D69" s="53">
        <v>103</v>
      </c>
      <c r="E69" s="53">
        <v>103</v>
      </c>
      <c r="F69" s="55">
        <v>35000</v>
      </c>
      <c r="G69" s="55">
        <v>2188</v>
      </c>
      <c r="H69" s="53">
        <v>92.84</v>
      </c>
      <c r="I69" s="53">
        <v>16</v>
      </c>
      <c r="J69" s="53"/>
      <c r="K69" s="53">
        <v>290.3</v>
      </c>
      <c r="L69" s="53">
        <v>0</v>
      </c>
      <c r="M69" s="54">
        <v>44193323</v>
      </c>
      <c r="N69" s="54">
        <v>17176686</v>
      </c>
      <c r="O69" s="54">
        <v>31316935</v>
      </c>
      <c r="P69" s="54">
        <v>7193646</v>
      </c>
      <c r="Q69" s="55">
        <v>31700</v>
      </c>
      <c r="R69" s="54">
        <v>61370009</v>
      </c>
      <c r="S69" s="54">
        <v>3887915</v>
      </c>
      <c r="T69" s="54">
        <v>10155877</v>
      </c>
      <c r="U69" s="54">
        <v>34656270</v>
      </c>
      <c r="V69" s="54">
        <v>2931738</v>
      </c>
      <c r="W69" s="54">
        <v>0</v>
      </c>
      <c r="X69" s="54">
        <v>22451</v>
      </c>
      <c r="Y69" s="54">
        <v>0</v>
      </c>
      <c r="Z69" s="54">
        <v>5697447</v>
      </c>
      <c r="AA69" s="54">
        <v>3754622</v>
      </c>
      <c r="AB69" s="54">
        <v>263689</v>
      </c>
      <c r="AC69" s="54">
        <v>0</v>
      </c>
      <c r="AD69" s="54">
        <v>0</v>
      </c>
      <c r="AE69" s="54">
        <v>38510581</v>
      </c>
      <c r="AF69" s="54">
        <v>39870984</v>
      </c>
      <c r="AG69" s="54">
        <v>39870984</v>
      </c>
      <c r="AH69" s="54">
        <v>29089795</v>
      </c>
      <c r="AI69" s="54">
        <v>10781189</v>
      </c>
    </row>
    <row r="70" spans="1:35" x14ac:dyDescent="0.25">
      <c r="A70" s="228" t="s">
        <v>1701</v>
      </c>
      <c r="B70" s="234">
        <v>438</v>
      </c>
      <c r="C70" s="53">
        <v>66</v>
      </c>
      <c r="D70" s="53">
        <v>66</v>
      </c>
      <c r="E70" s="53">
        <v>66</v>
      </c>
      <c r="F70" s="55">
        <v>21988</v>
      </c>
      <c r="G70" s="55">
        <v>1592</v>
      </c>
      <c r="H70" s="53">
        <v>91.03</v>
      </c>
      <c r="I70" s="53">
        <v>13.81</v>
      </c>
      <c r="J70" s="53"/>
      <c r="K70" s="53">
        <v>188.3</v>
      </c>
      <c r="L70" s="53">
        <v>0</v>
      </c>
      <c r="M70" s="54">
        <v>27827055</v>
      </c>
      <c r="N70" s="54">
        <v>16358715</v>
      </c>
      <c r="O70" s="54">
        <v>20080563</v>
      </c>
      <c r="P70" s="54">
        <v>7395400</v>
      </c>
      <c r="Q70" s="55">
        <v>23372</v>
      </c>
      <c r="R70" s="54">
        <v>44185770</v>
      </c>
      <c r="S70" s="54">
        <v>6193135</v>
      </c>
      <c r="T70" s="54">
        <v>6311462</v>
      </c>
      <c r="U70" s="54">
        <v>17878580</v>
      </c>
      <c r="V70" s="54">
        <v>1346502</v>
      </c>
      <c r="W70" s="54">
        <v>0</v>
      </c>
      <c r="X70" s="54">
        <v>36048</v>
      </c>
      <c r="Y70" s="54">
        <v>0</v>
      </c>
      <c r="Z70" s="54">
        <v>6612522</v>
      </c>
      <c r="AA70" s="54">
        <v>5336635</v>
      </c>
      <c r="AB70" s="54">
        <v>470886</v>
      </c>
      <c r="AC70" s="54">
        <v>0</v>
      </c>
      <c r="AD70" s="54">
        <v>0</v>
      </c>
      <c r="AE70" s="54">
        <v>27475963</v>
      </c>
      <c r="AF70" s="54">
        <v>27958739</v>
      </c>
      <c r="AG70" s="54">
        <v>27958739</v>
      </c>
      <c r="AH70" s="54">
        <v>21251994</v>
      </c>
      <c r="AI70" s="54">
        <v>6706745</v>
      </c>
    </row>
    <row r="71" spans="1:35" x14ac:dyDescent="0.25">
      <c r="A71" s="228" t="s">
        <v>1703</v>
      </c>
      <c r="B71" s="234">
        <v>443</v>
      </c>
      <c r="C71" s="53">
        <v>102</v>
      </c>
      <c r="D71" s="53">
        <v>102</v>
      </c>
      <c r="E71" s="53">
        <v>102</v>
      </c>
      <c r="F71" s="55">
        <v>34478</v>
      </c>
      <c r="G71" s="55">
        <v>3556</v>
      </c>
      <c r="H71" s="53">
        <v>92.36</v>
      </c>
      <c r="I71" s="53">
        <v>9.6999999999999993</v>
      </c>
      <c r="J71" s="53"/>
      <c r="K71" s="53">
        <v>259.39999999999998</v>
      </c>
      <c r="L71" s="53">
        <v>0</v>
      </c>
      <c r="M71" s="54">
        <v>56664357</v>
      </c>
      <c r="N71" s="54">
        <v>9807619</v>
      </c>
      <c r="O71" s="54">
        <v>32656348</v>
      </c>
      <c r="P71" s="54">
        <v>4027258</v>
      </c>
      <c r="Q71" s="55">
        <v>33814</v>
      </c>
      <c r="R71" s="54">
        <v>66471976</v>
      </c>
      <c r="S71" s="54">
        <v>0</v>
      </c>
      <c r="T71" s="54">
        <v>12907860</v>
      </c>
      <c r="U71" s="54">
        <v>37555124</v>
      </c>
      <c r="V71" s="54">
        <v>492103</v>
      </c>
      <c r="W71" s="54">
        <v>0</v>
      </c>
      <c r="X71" s="54">
        <v>5951</v>
      </c>
      <c r="Y71" s="54">
        <v>0</v>
      </c>
      <c r="Z71" s="54">
        <v>6873210</v>
      </c>
      <c r="AA71" s="54">
        <v>8637728</v>
      </c>
      <c r="AB71" s="54">
        <v>0</v>
      </c>
      <c r="AC71" s="54">
        <v>0</v>
      </c>
      <c r="AD71" s="54">
        <v>0</v>
      </c>
      <c r="AE71" s="54">
        <v>36683606</v>
      </c>
      <c r="AF71" s="54">
        <v>36683606</v>
      </c>
      <c r="AG71" s="54">
        <v>36838225</v>
      </c>
      <c r="AH71" s="54">
        <v>32900155</v>
      </c>
      <c r="AI71" s="54">
        <v>3938070</v>
      </c>
    </row>
    <row r="72" spans="1:35" ht="27.6" x14ac:dyDescent="0.25">
      <c r="A72" s="228" t="s">
        <v>1704</v>
      </c>
      <c r="B72" s="234">
        <v>424</v>
      </c>
      <c r="C72" s="53">
        <v>16</v>
      </c>
      <c r="D72" s="53">
        <v>16</v>
      </c>
      <c r="E72" s="53">
        <v>16</v>
      </c>
      <c r="F72" s="55">
        <v>5381</v>
      </c>
      <c r="G72" s="53">
        <v>206</v>
      </c>
      <c r="H72" s="53">
        <v>91.89</v>
      </c>
      <c r="I72" s="53">
        <v>26.12</v>
      </c>
      <c r="J72" s="53"/>
      <c r="K72" s="53">
        <v>60.51</v>
      </c>
      <c r="L72" s="53">
        <v>0</v>
      </c>
      <c r="M72" s="54">
        <v>9782305</v>
      </c>
      <c r="N72" s="54">
        <v>1095787</v>
      </c>
      <c r="O72" s="54">
        <v>5846562</v>
      </c>
      <c r="P72" s="54">
        <v>618403</v>
      </c>
      <c r="Q72" s="55">
        <v>1909</v>
      </c>
      <c r="R72" s="54">
        <v>10878092</v>
      </c>
      <c r="S72" s="54">
        <v>0</v>
      </c>
      <c r="T72" s="54">
        <v>2483141</v>
      </c>
      <c r="U72" s="54">
        <v>0</v>
      </c>
      <c r="V72" s="54">
        <v>5377314</v>
      </c>
      <c r="W72" s="54">
        <v>0</v>
      </c>
      <c r="X72" s="54">
        <v>1862107</v>
      </c>
      <c r="Y72" s="54">
        <v>0</v>
      </c>
      <c r="Z72" s="54">
        <v>0</v>
      </c>
      <c r="AA72" s="54">
        <v>0</v>
      </c>
      <c r="AB72" s="54">
        <v>1155530</v>
      </c>
      <c r="AC72" s="54">
        <v>0</v>
      </c>
      <c r="AD72" s="54">
        <v>0</v>
      </c>
      <c r="AE72" s="54">
        <v>6464965</v>
      </c>
      <c r="AF72" s="54">
        <v>1</v>
      </c>
      <c r="AG72" s="54">
        <v>1</v>
      </c>
      <c r="AH72" s="54">
        <v>0</v>
      </c>
      <c r="AI72" s="54">
        <v>1</v>
      </c>
    </row>
    <row r="73" spans="1:35" x14ac:dyDescent="0.25">
      <c r="A73" s="228" t="s">
        <v>1706</v>
      </c>
      <c r="B73" s="234">
        <v>422</v>
      </c>
      <c r="C73" s="53">
        <v>16</v>
      </c>
      <c r="D73" s="53">
        <v>16</v>
      </c>
      <c r="E73" s="53">
        <v>16</v>
      </c>
      <c r="F73" s="55">
        <v>5031</v>
      </c>
      <c r="G73" s="53">
        <v>128</v>
      </c>
      <c r="H73" s="53">
        <v>85.91</v>
      </c>
      <c r="I73" s="53">
        <v>39.299999999999997</v>
      </c>
      <c r="J73" s="53"/>
      <c r="K73" s="53">
        <v>76.38</v>
      </c>
      <c r="L73" s="53">
        <v>0</v>
      </c>
      <c r="M73" s="54">
        <v>9441936</v>
      </c>
      <c r="N73" s="54">
        <v>1323431</v>
      </c>
      <c r="O73" s="54">
        <v>5970653</v>
      </c>
      <c r="P73" s="54">
        <v>968120</v>
      </c>
      <c r="Q73" s="55">
        <v>3592</v>
      </c>
      <c r="R73" s="54">
        <v>10765367</v>
      </c>
      <c r="S73" s="54">
        <v>0</v>
      </c>
      <c r="T73" s="54">
        <v>2350882</v>
      </c>
      <c r="U73" s="54">
        <v>0</v>
      </c>
      <c r="V73" s="54">
        <v>5915498</v>
      </c>
      <c r="W73" s="54">
        <v>0</v>
      </c>
      <c r="X73" s="54">
        <v>1168593</v>
      </c>
      <c r="Y73" s="54">
        <v>0</v>
      </c>
      <c r="Z73" s="54">
        <v>0</v>
      </c>
      <c r="AA73" s="54">
        <v>0</v>
      </c>
      <c r="AB73" s="54">
        <v>1330394</v>
      </c>
      <c r="AC73" s="54">
        <v>0</v>
      </c>
      <c r="AD73" s="54">
        <v>0</v>
      </c>
      <c r="AE73" s="54">
        <v>6938773</v>
      </c>
      <c r="AF73" s="54">
        <v>1</v>
      </c>
      <c r="AG73" s="54">
        <v>1</v>
      </c>
      <c r="AH73" s="54">
        <v>0</v>
      </c>
      <c r="AI73" s="54">
        <v>1</v>
      </c>
    </row>
    <row r="74" spans="1:35" ht="27.6" x14ac:dyDescent="0.25">
      <c r="A74" s="228" t="s">
        <v>1707</v>
      </c>
      <c r="B74" s="234">
        <v>452</v>
      </c>
      <c r="C74" s="53">
        <v>187</v>
      </c>
      <c r="D74" s="53">
        <v>187</v>
      </c>
      <c r="E74" s="53">
        <v>187</v>
      </c>
      <c r="F74" s="55">
        <v>36543</v>
      </c>
      <c r="G74" s="55">
        <v>2557</v>
      </c>
      <c r="H74" s="53">
        <v>53.39</v>
      </c>
      <c r="I74" s="53">
        <v>14.29</v>
      </c>
      <c r="J74" s="53"/>
      <c r="K74" s="53">
        <v>353.77</v>
      </c>
      <c r="L74" s="53">
        <v>0</v>
      </c>
      <c r="M74" s="54">
        <v>73974128</v>
      </c>
      <c r="N74" s="54">
        <v>8346214</v>
      </c>
      <c r="O74" s="54">
        <v>57935081</v>
      </c>
      <c r="P74" s="54">
        <v>3332063</v>
      </c>
      <c r="Q74" s="55">
        <v>26906</v>
      </c>
      <c r="R74" s="54">
        <v>82320342</v>
      </c>
      <c r="S74" s="54">
        <v>9160328</v>
      </c>
      <c r="T74" s="54">
        <v>41655925</v>
      </c>
      <c r="U74" s="54">
        <v>7866483</v>
      </c>
      <c r="V74" s="54">
        <v>3918924</v>
      </c>
      <c r="W74" s="54">
        <v>3136135</v>
      </c>
      <c r="X74" s="54">
        <v>0</v>
      </c>
      <c r="Y74" s="54">
        <v>0</v>
      </c>
      <c r="Z74" s="54">
        <v>8622046</v>
      </c>
      <c r="AA74" s="54">
        <v>0</v>
      </c>
      <c r="AB74" s="54">
        <v>7960501</v>
      </c>
      <c r="AC74" s="54">
        <v>0</v>
      </c>
      <c r="AD74" s="54">
        <v>0</v>
      </c>
      <c r="AE74" s="54">
        <v>61267144</v>
      </c>
      <c r="AF74" s="54">
        <v>61851312</v>
      </c>
      <c r="AG74" s="54">
        <v>61851312</v>
      </c>
      <c r="AH74" s="54">
        <v>51649346</v>
      </c>
      <c r="AI74" s="54">
        <v>10201966</v>
      </c>
    </row>
    <row r="75" spans="1:35" ht="27.6" x14ac:dyDescent="0.25">
      <c r="A75" s="228" t="s">
        <v>2455</v>
      </c>
      <c r="B75" s="234">
        <v>447</v>
      </c>
      <c r="C75" s="53">
        <v>110</v>
      </c>
      <c r="D75" s="53">
        <v>110</v>
      </c>
      <c r="E75" s="53">
        <v>110</v>
      </c>
      <c r="F75" s="55">
        <v>27786</v>
      </c>
      <c r="G75" s="55">
        <v>2127</v>
      </c>
      <c r="H75" s="53">
        <v>69.02</v>
      </c>
      <c r="I75" s="53">
        <v>13.06</v>
      </c>
      <c r="J75" s="53"/>
      <c r="K75" s="53">
        <v>241.45</v>
      </c>
      <c r="L75" s="53">
        <v>0</v>
      </c>
      <c r="M75" s="54">
        <v>55959361</v>
      </c>
      <c r="N75" s="54">
        <v>667497</v>
      </c>
      <c r="O75" s="54">
        <v>43272934</v>
      </c>
      <c r="P75" s="54">
        <v>304995</v>
      </c>
      <c r="Q75" s="55">
        <v>2918</v>
      </c>
      <c r="R75" s="54">
        <v>56626858</v>
      </c>
      <c r="S75" s="54">
        <v>7214273</v>
      </c>
      <c r="T75" s="54">
        <v>33444674</v>
      </c>
      <c r="U75" s="54">
        <v>3487124</v>
      </c>
      <c r="V75" s="54">
        <v>4836717</v>
      </c>
      <c r="W75" s="54">
        <v>236373</v>
      </c>
      <c r="X75" s="54">
        <v>0</v>
      </c>
      <c r="Y75" s="54">
        <v>0</v>
      </c>
      <c r="Z75" s="54">
        <v>4187580</v>
      </c>
      <c r="AA75" s="54">
        <v>0</v>
      </c>
      <c r="AB75" s="54">
        <v>3220117</v>
      </c>
      <c r="AC75" s="54">
        <v>0</v>
      </c>
      <c r="AD75" s="54">
        <v>0</v>
      </c>
      <c r="AE75" s="54">
        <v>43577929</v>
      </c>
      <c r="AF75" s="54">
        <v>43705544</v>
      </c>
      <c r="AG75" s="54">
        <v>43705544</v>
      </c>
      <c r="AH75" s="54">
        <v>35139270</v>
      </c>
      <c r="AI75" s="54">
        <v>8566274</v>
      </c>
    </row>
    <row r="76" spans="1:35" ht="27.6" x14ac:dyDescent="0.25">
      <c r="A76" s="228" t="s">
        <v>1711</v>
      </c>
      <c r="B76" s="234">
        <v>451</v>
      </c>
      <c r="C76" s="53">
        <v>179</v>
      </c>
      <c r="D76" s="53">
        <v>179</v>
      </c>
      <c r="E76" s="53">
        <v>179</v>
      </c>
      <c r="F76" s="55">
        <v>36453</v>
      </c>
      <c r="G76" s="55">
        <v>2769</v>
      </c>
      <c r="H76" s="53">
        <v>55.64</v>
      </c>
      <c r="I76" s="53">
        <v>13.16</v>
      </c>
      <c r="J76" s="53"/>
      <c r="K76" s="53">
        <v>308.62</v>
      </c>
      <c r="L76" s="53">
        <v>0</v>
      </c>
      <c r="M76" s="54">
        <v>82547635</v>
      </c>
      <c r="N76" s="54">
        <v>956729</v>
      </c>
      <c r="O76" s="54">
        <v>61754021</v>
      </c>
      <c r="P76" s="54">
        <v>376577</v>
      </c>
      <c r="Q76" s="55">
        <v>3520</v>
      </c>
      <c r="R76" s="54">
        <v>83504364</v>
      </c>
      <c r="S76" s="54">
        <v>10089735</v>
      </c>
      <c r="T76" s="54">
        <v>52568373</v>
      </c>
      <c r="U76" s="54">
        <v>3307993</v>
      </c>
      <c r="V76" s="54">
        <v>1790539</v>
      </c>
      <c r="W76" s="54">
        <v>783981</v>
      </c>
      <c r="X76" s="54">
        <v>0</v>
      </c>
      <c r="Y76" s="54">
        <v>0</v>
      </c>
      <c r="Z76" s="54">
        <v>8155815</v>
      </c>
      <c r="AA76" s="54">
        <v>728352</v>
      </c>
      <c r="AB76" s="54">
        <v>6079576</v>
      </c>
      <c r="AC76" s="54">
        <v>0</v>
      </c>
      <c r="AD76" s="54">
        <v>0</v>
      </c>
      <c r="AE76" s="54">
        <v>62130598</v>
      </c>
      <c r="AF76" s="54">
        <v>62191485</v>
      </c>
      <c r="AG76" s="54">
        <v>62191485</v>
      </c>
      <c r="AH76" s="54">
        <v>51563572</v>
      </c>
      <c r="AI76" s="54">
        <v>10627913</v>
      </c>
    </row>
    <row r="77" spans="1:35" ht="27.6" x14ac:dyDescent="0.25">
      <c r="A77" s="228" t="s">
        <v>1713</v>
      </c>
      <c r="B77" s="234">
        <v>453</v>
      </c>
      <c r="C77" s="53">
        <v>53</v>
      </c>
      <c r="D77" s="53">
        <v>53</v>
      </c>
      <c r="E77" s="53">
        <v>53</v>
      </c>
      <c r="F77" s="55">
        <v>17574</v>
      </c>
      <c r="G77" s="55">
        <v>1303</v>
      </c>
      <c r="H77" s="53">
        <v>90.6</v>
      </c>
      <c r="I77" s="53">
        <v>13.49</v>
      </c>
      <c r="J77" s="53"/>
      <c r="K77" s="53">
        <v>163.16999999999999</v>
      </c>
      <c r="L77" s="53">
        <v>0</v>
      </c>
      <c r="M77" s="54">
        <v>37974335</v>
      </c>
      <c r="N77" s="54">
        <v>410954</v>
      </c>
      <c r="O77" s="54">
        <v>28626535</v>
      </c>
      <c r="P77" s="54">
        <v>183405</v>
      </c>
      <c r="Q77" s="55">
        <v>1868</v>
      </c>
      <c r="R77" s="54">
        <v>38385289</v>
      </c>
      <c r="S77" s="54">
        <v>3784323</v>
      </c>
      <c r="T77" s="54">
        <v>26519287</v>
      </c>
      <c r="U77" s="54">
        <v>1703809</v>
      </c>
      <c r="V77" s="54">
        <v>1033715</v>
      </c>
      <c r="W77" s="54">
        <v>163412</v>
      </c>
      <c r="X77" s="54">
        <v>0</v>
      </c>
      <c r="Y77" s="54">
        <v>0</v>
      </c>
      <c r="Z77" s="54">
        <v>2700867</v>
      </c>
      <c r="AA77" s="54">
        <v>53519</v>
      </c>
      <c r="AB77" s="54">
        <v>2426357</v>
      </c>
      <c r="AC77" s="54">
        <v>0</v>
      </c>
      <c r="AD77" s="54">
        <v>0</v>
      </c>
      <c r="AE77" s="54">
        <v>28809940</v>
      </c>
      <c r="AF77" s="54">
        <v>28855703</v>
      </c>
      <c r="AG77" s="54">
        <v>28855703</v>
      </c>
      <c r="AH77" s="54">
        <v>23384843</v>
      </c>
      <c r="AI77" s="54">
        <v>5470860</v>
      </c>
    </row>
    <row r="78" spans="1:35" x14ac:dyDescent="0.25">
      <c r="A78" s="228" t="s">
        <v>1716</v>
      </c>
      <c r="B78" s="234">
        <v>407</v>
      </c>
      <c r="C78" s="53">
        <v>112</v>
      </c>
      <c r="D78" s="53">
        <v>112</v>
      </c>
      <c r="E78" s="53">
        <v>112</v>
      </c>
      <c r="F78" s="55">
        <v>23461</v>
      </c>
      <c r="G78" s="53">
        <v>642</v>
      </c>
      <c r="H78" s="53">
        <v>57.23</v>
      </c>
      <c r="I78" s="53">
        <v>36.54</v>
      </c>
      <c r="J78" s="53"/>
      <c r="K78" s="53">
        <v>540.5</v>
      </c>
      <c r="L78" s="53">
        <v>0</v>
      </c>
      <c r="M78" s="54">
        <v>59107606</v>
      </c>
      <c r="N78" s="54">
        <v>26155932</v>
      </c>
      <c r="O78" s="54">
        <v>36366525</v>
      </c>
      <c r="P78" s="54">
        <v>15960393</v>
      </c>
      <c r="Q78" s="55">
        <v>31146</v>
      </c>
      <c r="R78" s="54">
        <v>85263538</v>
      </c>
      <c r="S78" s="54">
        <v>0</v>
      </c>
      <c r="T78" s="54">
        <v>277185</v>
      </c>
      <c r="U78" s="54">
        <v>16654683</v>
      </c>
      <c r="V78" s="54">
        <v>38523396</v>
      </c>
      <c r="W78" s="54">
        <v>0</v>
      </c>
      <c r="X78" s="54">
        <v>67824</v>
      </c>
      <c r="Y78" s="54">
        <v>0</v>
      </c>
      <c r="Z78" s="54">
        <v>17839328</v>
      </c>
      <c r="AA78" s="54">
        <v>11901122</v>
      </c>
      <c r="AB78" s="54">
        <v>0</v>
      </c>
      <c r="AC78" s="54">
        <v>0</v>
      </c>
      <c r="AD78" s="54">
        <v>0</v>
      </c>
      <c r="AE78" s="54">
        <v>52326918</v>
      </c>
      <c r="AF78" s="54">
        <v>66865797</v>
      </c>
      <c r="AG78" s="54">
        <v>66975924</v>
      </c>
      <c r="AH78" s="54">
        <v>64800504</v>
      </c>
      <c r="AI78" s="54">
        <v>2175420</v>
      </c>
    </row>
    <row r="79" spans="1:35" ht="27.6" x14ac:dyDescent="0.25">
      <c r="A79" s="228" t="s">
        <v>1717</v>
      </c>
      <c r="B79" s="234">
        <v>10665</v>
      </c>
      <c r="C79" s="53">
        <v>71</v>
      </c>
      <c r="D79" s="53">
        <v>71</v>
      </c>
      <c r="E79" s="53">
        <v>71</v>
      </c>
      <c r="F79" s="55">
        <v>21653</v>
      </c>
      <c r="G79" s="55">
        <v>1688</v>
      </c>
      <c r="H79" s="53">
        <v>83.33</v>
      </c>
      <c r="I79" s="53">
        <v>12.83</v>
      </c>
      <c r="J79" s="53"/>
      <c r="K79" s="53">
        <v>180.21</v>
      </c>
      <c r="L79" s="53">
        <v>0</v>
      </c>
      <c r="M79" s="54">
        <v>28130700</v>
      </c>
      <c r="N79" s="54">
        <v>0</v>
      </c>
      <c r="O79" s="54">
        <v>20014079</v>
      </c>
      <c r="P79" s="54">
        <v>0</v>
      </c>
      <c r="Q79" s="53">
        <v>0</v>
      </c>
      <c r="R79" s="54">
        <v>28130700</v>
      </c>
      <c r="S79" s="54">
        <v>4396636</v>
      </c>
      <c r="T79" s="54">
        <v>7230899</v>
      </c>
      <c r="U79" s="54">
        <v>10089357</v>
      </c>
      <c r="V79" s="54">
        <v>2185300</v>
      </c>
      <c r="W79" s="54">
        <v>0</v>
      </c>
      <c r="X79" s="54">
        <v>0</v>
      </c>
      <c r="Y79" s="54">
        <v>0</v>
      </c>
      <c r="Z79" s="54">
        <v>4228508</v>
      </c>
      <c r="AA79" s="54">
        <v>0</v>
      </c>
      <c r="AB79" s="54">
        <v>0</v>
      </c>
      <c r="AC79" s="54">
        <v>0</v>
      </c>
      <c r="AD79" s="54">
        <v>0</v>
      </c>
      <c r="AE79" s="54">
        <v>20014079</v>
      </c>
      <c r="AF79" s="54">
        <v>20302796</v>
      </c>
      <c r="AG79" s="54">
        <v>20302796</v>
      </c>
      <c r="AH79" s="54">
        <v>19995727</v>
      </c>
      <c r="AI79" s="54">
        <v>307069</v>
      </c>
    </row>
    <row r="80" spans="1:35" x14ac:dyDescent="0.25">
      <c r="A80" s="228" t="s">
        <v>1721</v>
      </c>
      <c r="B80" s="234">
        <v>416</v>
      </c>
      <c r="C80" s="53">
        <v>717</v>
      </c>
      <c r="D80" s="53">
        <v>717</v>
      </c>
      <c r="E80" s="53">
        <v>717</v>
      </c>
      <c r="F80" s="55">
        <v>229785</v>
      </c>
      <c r="G80" s="55">
        <v>1185</v>
      </c>
      <c r="H80" s="53">
        <v>87.56</v>
      </c>
      <c r="I80" s="53">
        <v>193.91</v>
      </c>
      <c r="J80" s="53"/>
      <c r="K80" s="235">
        <v>1109.6099999999999</v>
      </c>
      <c r="L80" s="53">
        <v>0</v>
      </c>
      <c r="M80" s="54">
        <v>167716718</v>
      </c>
      <c r="N80" s="54">
        <v>5552309</v>
      </c>
      <c r="O80" s="54">
        <v>114833807</v>
      </c>
      <c r="P80" s="54">
        <v>3006725</v>
      </c>
      <c r="Q80" s="55">
        <v>53217</v>
      </c>
      <c r="R80" s="54">
        <v>173269027</v>
      </c>
      <c r="S80" s="54">
        <v>0</v>
      </c>
      <c r="T80" s="54">
        <v>44050446</v>
      </c>
      <c r="U80" s="54">
        <v>0</v>
      </c>
      <c r="V80" s="54">
        <v>96858611</v>
      </c>
      <c r="W80" s="54">
        <v>0</v>
      </c>
      <c r="X80" s="54">
        <v>26242224</v>
      </c>
      <c r="Y80" s="54">
        <v>0</v>
      </c>
      <c r="Z80" s="54">
        <v>5983581</v>
      </c>
      <c r="AA80" s="54">
        <v>134165</v>
      </c>
      <c r="AB80" s="54">
        <v>0</v>
      </c>
      <c r="AC80" s="54">
        <v>0</v>
      </c>
      <c r="AD80" s="54">
        <v>0</v>
      </c>
      <c r="AE80" s="54">
        <v>117840532</v>
      </c>
      <c r="AF80" s="54">
        <v>120246738</v>
      </c>
      <c r="AG80" s="54">
        <v>135964933</v>
      </c>
      <c r="AH80" s="54">
        <v>139328338</v>
      </c>
      <c r="AI80" s="54">
        <v>-3363405</v>
      </c>
    </row>
    <row r="81" spans="1:35" x14ac:dyDescent="0.25">
      <c r="A81" s="228" t="s">
        <v>1723</v>
      </c>
      <c r="B81" s="234">
        <v>16580</v>
      </c>
      <c r="C81" s="53">
        <v>111</v>
      </c>
      <c r="D81" s="53">
        <v>100</v>
      </c>
      <c r="E81" s="53">
        <v>82</v>
      </c>
      <c r="F81" s="55">
        <v>27974</v>
      </c>
      <c r="G81" s="55">
        <v>2151</v>
      </c>
      <c r="H81" s="53">
        <v>93.21</v>
      </c>
      <c r="I81" s="53">
        <v>13.01</v>
      </c>
      <c r="J81" s="53"/>
      <c r="K81" s="53">
        <v>207</v>
      </c>
      <c r="L81" s="53">
        <v>0</v>
      </c>
      <c r="M81" s="54">
        <v>39515800</v>
      </c>
      <c r="N81" s="54">
        <v>1987757</v>
      </c>
      <c r="O81" s="54">
        <v>26952411</v>
      </c>
      <c r="P81" s="54">
        <v>1062846</v>
      </c>
      <c r="Q81" s="55">
        <v>3980</v>
      </c>
      <c r="R81" s="54">
        <v>41503557</v>
      </c>
      <c r="S81" s="54">
        <v>3776188</v>
      </c>
      <c r="T81" s="54">
        <v>7606329</v>
      </c>
      <c r="U81" s="54">
        <v>20278354</v>
      </c>
      <c r="V81" s="54">
        <v>681892</v>
      </c>
      <c r="W81" s="54">
        <v>0</v>
      </c>
      <c r="X81" s="54">
        <v>162685</v>
      </c>
      <c r="Y81" s="54">
        <v>0</v>
      </c>
      <c r="Z81" s="54">
        <v>7984112</v>
      </c>
      <c r="AA81" s="54">
        <v>200792</v>
      </c>
      <c r="AB81" s="54">
        <v>813205</v>
      </c>
      <c r="AC81" s="54">
        <v>0</v>
      </c>
      <c r="AD81" s="54">
        <v>0</v>
      </c>
      <c r="AE81" s="54">
        <v>28015257</v>
      </c>
      <c r="AF81" s="54">
        <v>28911224</v>
      </c>
      <c r="AG81" s="54">
        <v>28914425</v>
      </c>
      <c r="AH81" s="54">
        <v>27267771</v>
      </c>
      <c r="AI81" s="54">
        <v>1646654</v>
      </c>
    </row>
    <row r="82" spans="1:35" x14ac:dyDescent="0.25">
      <c r="A82" s="228" t="s">
        <v>2456</v>
      </c>
      <c r="B82" s="234">
        <v>414</v>
      </c>
      <c r="C82" s="53">
        <v>88</v>
      </c>
      <c r="D82" s="53">
        <v>88</v>
      </c>
      <c r="E82" s="53">
        <v>88</v>
      </c>
      <c r="F82" s="55">
        <v>19371</v>
      </c>
      <c r="G82" s="53">
        <v>252</v>
      </c>
      <c r="H82" s="53">
        <v>60.14</v>
      </c>
      <c r="I82" s="53">
        <v>76.87</v>
      </c>
      <c r="J82" s="53"/>
      <c r="K82" s="53">
        <v>104.89</v>
      </c>
      <c r="L82" s="53">
        <v>0</v>
      </c>
      <c r="M82" s="54">
        <v>51274532</v>
      </c>
      <c r="N82" s="54">
        <v>0</v>
      </c>
      <c r="O82" s="54">
        <v>20232049</v>
      </c>
      <c r="P82" s="54">
        <v>0</v>
      </c>
      <c r="Q82" s="53">
        <v>0</v>
      </c>
      <c r="R82" s="54">
        <v>51274532</v>
      </c>
      <c r="S82" s="54">
        <v>1513139</v>
      </c>
      <c r="T82" s="54">
        <v>14144432</v>
      </c>
      <c r="U82" s="54">
        <v>6122075</v>
      </c>
      <c r="V82" s="54">
        <v>24202882</v>
      </c>
      <c r="W82" s="54">
        <v>0</v>
      </c>
      <c r="X82" s="54">
        <v>0</v>
      </c>
      <c r="Y82" s="54">
        <v>0</v>
      </c>
      <c r="Z82" s="54">
        <v>5292004</v>
      </c>
      <c r="AA82" s="54">
        <v>0</v>
      </c>
      <c r="AB82" s="54">
        <v>0</v>
      </c>
      <c r="AC82" s="54">
        <v>0</v>
      </c>
      <c r="AD82" s="54">
        <v>0</v>
      </c>
      <c r="AE82" s="54">
        <v>20232049</v>
      </c>
      <c r="AF82" s="54">
        <v>21777289</v>
      </c>
      <c r="AG82" s="54">
        <v>21777289</v>
      </c>
      <c r="AH82" s="54">
        <v>16537109</v>
      </c>
      <c r="AI82" s="54">
        <v>5240180</v>
      </c>
    </row>
    <row r="83" spans="1:35" x14ac:dyDescent="0.25">
      <c r="A83" s="228" t="s">
        <v>1727</v>
      </c>
      <c r="B83" s="234">
        <v>429</v>
      </c>
      <c r="C83" s="53">
        <v>260</v>
      </c>
      <c r="D83" s="53">
        <v>260</v>
      </c>
      <c r="E83" s="53">
        <v>260</v>
      </c>
      <c r="F83" s="55">
        <v>78757</v>
      </c>
      <c r="G83" s="53">
        <v>992</v>
      </c>
      <c r="H83" s="53">
        <v>82.76</v>
      </c>
      <c r="I83" s="53">
        <v>79.39</v>
      </c>
      <c r="J83" s="53"/>
      <c r="K83" s="53">
        <v>658.09</v>
      </c>
      <c r="L83" s="53">
        <v>0</v>
      </c>
      <c r="M83" s="54">
        <v>120959438</v>
      </c>
      <c r="N83" s="54">
        <v>7817236</v>
      </c>
      <c r="O83" s="54">
        <v>71565549</v>
      </c>
      <c r="P83" s="54">
        <v>1040909</v>
      </c>
      <c r="Q83" s="55">
        <v>16912</v>
      </c>
      <c r="R83" s="54">
        <v>128776674</v>
      </c>
      <c r="S83" s="54">
        <v>0</v>
      </c>
      <c r="T83" s="54">
        <v>4255199</v>
      </c>
      <c r="U83" s="54">
        <v>0</v>
      </c>
      <c r="V83" s="54">
        <v>74127217</v>
      </c>
      <c r="W83" s="54">
        <v>0</v>
      </c>
      <c r="X83" s="54">
        <v>24985437</v>
      </c>
      <c r="Y83" s="54">
        <v>0</v>
      </c>
      <c r="Z83" s="54">
        <v>17481228</v>
      </c>
      <c r="AA83" s="54">
        <v>0</v>
      </c>
      <c r="AB83" s="54">
        <v>7927593</v>
      </c>
      <c r="AC83" s="54">
        <v>0</v>
      </c>
      <c r="AD83" s="54">
        <v>0</v>
      </c>
      <c r="AE83" s="54">
        <v>72606458</v>
      </c>
      <c r="AF83" s="54">
        <v>1</v>
      </c>
      <c r="AG83" s="54">
        <v>1</v>
      </c>
      <c r="AH83" s="54">
        <v>0</v>
      </c>
      <c r="AI83" s="54">
        <v>1</v>
      </c>
    </row>
    <row r="84" spans="1:35" x14ac:dyDescent="0.25">
      <c r="A84" s="228" t="s">
        <v>1728</v>
      </c>
      <c r="B84" s="234">
        <v>445</v>
      </c>
      <c r="C84" s="53">
        <v>324</v>
      </c>
      <c r="D84" s="53">
        <v>219</v>
      </c>
      <c r="E84" s="53">
        <v>219</v>
      </c>
      <c r="F84" s="55">
        <v>68837</v>
      </c>
      <c r="G84" s="55">
        <v>5268</v>
      </c>
      <c r="H84" s="53">
        <v>85.88</v>
      </c>
      <c r="I84" s="53">
        <v>13.07</v>
      </c>
      <c r="J84" s="53"/>
      <c r="K84" s="235">
        <v>1417.7</v>
      </c>
      <c r="L84" s="53">
        <v>0</v>
      </c>
      <c r="M84" s="54">
        <v>201426824</v>
      </c>
      <c r="N84" s="54">
        <v>80092215</v>
      </c>
      <c r="O84" s="54">
        <v>88771005</v>
      </c>
      <c r="P84" s="54">
        <v>44916599</v>
      </c>
      <c r="Q84" s="55">
        <v>102366</v>
      </c>
      <c r="R84" s="54">
        <v>281519039</v>
      </c>
      <c r="S84" s="54">
        <v>11794077</v>
      </c>
      <c r="T84" s="54">
        <v>65637200</v>
      </c>
      <c r="U84" s="54">
        <v>16261573</v>
      </c>
      <c r="V84" s="54">
        <v>19817799</v>
      </c>
      <c r="W84" s="54">
        <v>0</v>
      </c>
      <c r="X84" s="54">
        <v>4234427</v>
      </c>
      <c r="Y84" s="54">
        <v>2313674</v>
      </c>
      <c r="Z84" s="54">
        <v>110915056</v>
      </c>
      <c r="AA84" s="54">
        <v>49238540</v>
      </c>
      <c r="AB84" s="54">
        <v>0</v>
      </c>
      <c r="AC84" s="54">
        <v>967046</v>
      </c>
      <c r="AD84" s="54">
        <v>339647</v>
      </c>
      <c r="AE84" s="54">
        <v>133687604</v>
      </c>
      <c r="AF84" s="54">
        <v>259114000</v>
      </c>
      <c r="AG84" s="54">
        <v>261043000</v>
      </c>
      <c r="AH84" s="54">
        <v>266705000</v>
      </c>
      <c r="AI84" s="54">
        <v>-5662000</v>
      </c>
    </row>
    <row r="85" spans="1:35" ht="27.6" x14ac:dyDescent="0.25">
      <c r="A85" s="228" t="s">
        <v>1734</v>
      </c>
      <c r="B85" s="234">
        <v>410</v>
      </c>
      <c r="C85" s="53">
        <v>203</v>
      </c>
      <c r="D85" s="53">
        <v>203</v>
      </c>
      <c r="E85" s="53">
        <v>203</v>
      </c>
      <c r="F85" s="55">
        <v>40694</v>
      </c>
      <c r="G85" s="55">
        <v>1437</v>
      </c>
      <c r="H85" s="53">
        <v>54.77</v>
      </c>
      <c r="I85" s="53">
        <v>28.32</v>
      </c>
      <c r="J85" s="53"/>
      <c r="K85" s="53">
        <v>339.31</v>
      </c>
      <c r="L85" s="53">
        <v>0</v>
      </c>
      <c r="M85" s="54">
        <v>114064171</v>
      </c>
      <c r="N85" s="54">
        <v>1999202</v>
      </c>
      <c r="O85" s="54">
        <v>54847461</v>
      </c>
      <c r="P85" s="54">
        <v>691538</v>
      </c>
      <c r="Q85" s="55">
        <v>5804</v>
      </c>
      <c r="R85" s="54">
        <v>116063373</v>
      </c>
      <c r="S85" s="54">
        <v>15376525</v>
      </c>
      <c r="T85" s="54">
        <v>37353230</v>
      </c>
      <c r="U85" s="54">
        <v>6927633</v>
      </c>
      <c r="V85" s="54">
        <v>36298582</v>
      </c>
      <c r="W85" s="54">
        <v>641270</v>
      </c>
      <c r="X85" s="54">
        <v>464849</v>
      </c>
      <c r="Y85" s="54">
        <v>2692744</v>
      </c>
      <c r="Z85" s="54">
        <v>12993090</v>
      </c>
      <c r="AA85" s="54">
        <v>2729889</v>
      </c>
      <c r="AB85" s="54">
        <v>0</v>
      </c>
      <c r="AC85" s="54">
        <v>585561</v>
      </c>
      <c r="AD85" s="54">
        <v>0</v>
      </c>
      <c r="AE85" s="54">
        <v>55538999</v>
      </c>
      <c r="AF85" s="54">
        <v>57978454</v>
      </c>
      <c r="AG85" s="54">
        <v>57978454</v>
      </c>
      <c r="AH85" s="54">
        <v>52447667</v>
      </c>
      <c r="AI85" s="54">
        <v>5530787</v>
      </c>
    </row>
    <row r="86" spans="1:35" ht="27.6" x14ac:dyDescent="0.25">
      <c r="A86" s="228" t="s">
        <v>1742</v>
      </c>
      <c r="B86" s="234">
        <v>430</v>
      </c>
      <c r="C86" s="53">
        <v>70</v>
      </c>
      <c r="D86" s="53">
        <v>70</v>
      </c>
      <c r="E86" s="53">
        <v>70</v>
      </c>
      <c r="F86" s="55">
        <v>20695</v>
      </c>
      <c r="G86" s="53">
        <v>46</v>
      </c>
      <c r="H86" s="53">
        <v>80.78</v>
      </c>
      <c r="I86" s="53">
        <v>449.89</v>
      </c>
      <c r="J86" s="53"/>
      <c r="K86" s="53">
        <v>213.57</v>
      </c>
      <c r="L86" s="53">
        <v>0</v>
      </c>
      <c r="M86" s="54">
        <v>33822643</v>
      </c>
      <c r="N86" s="54">
        <v>0</v>
      </c>
      <c r="O86" s="54">
        <v>29128834</v>
      </c>
      <c r="P86" s="54">
        <v>0</v>
      </c>
      <c r="Q86" s="53">
        <v>0</v>
      </c>
      <c r="R86" s="54">
        <v>33822643</v>
      </c>
      <c r="S86" s="54">
        <v>0</v>
      </c>
      <c r="T86" s="54">
        <v>803</v>
      </c>
      <c r="U86" s="54">
        <v>0</v>
      </c>
      <c r="V86" s="54">
        <v>33333466</v>
      </c>
      <c r="W86" s="54">
        <v>0</v>
      </c>
      <c r="X86" s="54">
        <v>60831</v>
      </c>
      <c r="Y86" s="54">
        <v>0</v>
      </c>
      <c r="Z86" s="54">
        <v>9118</v>
      </c>
      <c r="AA86" s="54">
        <v>0</v>
      </c>
      <c r="AB86" s="54">
        <v>418425</v>
      </c>
      <c r="AC86" s="54">
        <v>0</v>
      </c>
      <c r="AD86" s="54">
        <v>0</v>
      </c>
      <c r="AE86" s="54">
        <v>29128834</v>
      </c>
      <c r="AF86" s="54">
        <v>1</v>
      </c>
      <c r="AG86" s="54">
        <v>1</v>
      </c>
      <c r="AH86" s="54">
        <v>0</v>
      </c>
      <c r="AI86" s="54">
        <v>1</v>
      </c>
    </row>
    <row r="87" spans="1:35" x14ac:dyDescent="0.25">
      <c r="A87" s="228" t="s">
        <v>2453</v>
      </c>
      <c r="B87" s="234">
        <v>455</v>
      </c>
      <c r="C87" s="53">
        <v>184</v>
      </c>
      <c r="D87" s="53">
        <v>184</v>
      </c>
      <c r="E87" s="53">
        <v>139</v>
      </c>
      <c r="F87" s="55">
        <v>43225</v>
      </c>
      <c r="G87" s="53">
        <v>77</v>
      </c>
      <c r="H87" s="53">
        <v>84.96</v>
      </c>
      <c r="I87" s="53">
        <v>561.36</v>
      </c>
      <c r="J87" s="53"/>
      <c r="K87" s="53">
        <v>304.54000000000002</v>
      </c>
      <c r="L87" s="53">
        <v>0</v>
      </c>
      <c r="M87" s="54">
        <v>11865176</v>
      </c>
      <c r="N87" s="54">
        <v>0</v>
      </c>
      <c r="O87" s="54">
        <v>1744074</v>
      </c>
      <c r="P87" s="54">
        <v>0</v>
      </c>
      <c r="Q87" s="53">
        <v>0</v>
      </c>
      <c r="R87" s="54">
        <v>11865176</v>
      </c>
      <c r="S87" s="54">
        <v>0</v>
      </c>
      <c r="T87" s="54">
        <v>0</v>
      </c>
      <c r="U87" s="54">
        <v>0</v>
      </c>
      <c r="V87" s="54">
        <v>0</v>
      </c>
      <c r="W87" s="54">
        <v>0</v>
      </c>
      <c r="X87" s="54">
        <v>0</v>
      </c>
      <c r="Y87" s="54">
        <v>0</v>
      </c>
      <c r="Z87" s="54">
        <v>0</v>
      </c>
      <c r="AA87" s="54">
        <v>0</v>
      </c>
      <c r="AB87" s="54">
        <v>11865176</v>
      </c>
      <c r="AC87" s="54">
        <v>0</v>
      </c>
      <c r="AD87" s="54">
        <v>0</v>
      </c>
      <c r="AE87" s="54">
        <v>1744074</v>
      </c>
      <c r="AF87" s="54">
        <v>0</v>
      </c>
      <c r="AG87" s="54">
        <v>0</v>
      </c>
      <c r="AH87" s="54">
        <v>0</v>
      </c>
      <c r="AI87" s="54">
        <v>0</v>
      </c>
    </row>
    <row r="88" spans="1:35" x14ac:dyDescent="0.25">
      <c r="A88" s="228" t="s">
        <v>2454</v>
      </c>
      <c r="B88" s="234">
        <v>456</v>
      </c>
      <c r="C88" s="53">
        <v>201</v>
      </c>
      <c r="D88" s="53">
        <v>201</v>
      </c>
      <c r="E88" s="53">
        <v>201</v>
      </c>
      <c r="F88" s="55">
        <v>73479</v>
      </c>
      <c r="G88" s="53">
        <v>197</v>
      </c>
      <c r="H88" s="53">
        <v>99.88</v>
      </c>
      <c r="I88" s="53">
        <v>372.99</v>
      </c>
      <c r="J88" s="53"/>
      <c r="K88" s="53">
        <v>281.31</v>
      </c>
      <c r="L88" s="53">
        <v>0</v>
      </c>
      <c r="M88" s="54">
        <v>13323103</v>
      </c>
      <c r="N88" s="54">
        <v>548408</v>
      </c>
      <c r="O88" s="54">
        <v>10526882</v>
      </c>
      <c r="P88" s="54">
        <v>0</v>
      </c>
      <c r="Q88" s="55">
        <v>8730</v>
      </c>
      <c r="R88" s="54">
        <v>13871511</v>
      </c>
      <c r="S88" s="54">
        <v>0</v>
      </c>
      <c r="T88" s="54">
        <v>337315</v>
      </c>
      <c r="U88" s="54">
        <v>0</v>
      </c>
      <c r="V88" s="54">
        <v>0</v>
      </c>
      <c r="W88" s="54">
        <v>0</v>
      </c>
      <c r="X88" s="54">
        <v>0</v>
      </c>
      <c r="Y88" s="54">
        <v>13534196</v>
      </c>
      <c r="Z88" s="54">
        <v>0</v>
      </c>
      <c r="AA88" s="54">
        <v>0</v>
      </c>
      <c r="AB88" s="54">
        <v>0</v>
      </c>
      <c r="AC88" s="54">
        <v>0</v>
      </c>
      <c r="AD88" s="54">
        <v>0</v>
      </c>
      <c r="AE88" s="54">
        <v>10526882</v>
      </c>
      <c r="AF88" s="54">
        <v>3</v>
      </c>
      <c r="AG88" s="54">
        <v>8</v>
      </c>
      <c r="AH88" s="54">
        <v>5</v>
      </c>
      <c r="AI88" s="54">
        <v>3</v>
      </c>
    </row>
    <row r="89" spans="1:35" ht="27.6" x14ac:dyDescent="0.25">
      <c r="A89" s="228" t="s">
        <v>1744</v>
      </c>
      <c r="B89" s="234">
        <v>423</v>
      </c>
      <c r="C89" s="53">
        <v>60</v>
      </c>
      <c r="D89" s="53">
        <v>60</v>
      </c>
      <c r="E89" s="53">
        <v>60</v>
      </c>
      <c r="F89" s="55">
        <v>20670</v>
      </c>
      <c r="G89" s="53">
        <v>230</v>
      </c>
      <c r="H89" s="53">
        <v>94.13</v>
      </c>
      <c r="I89" s="53">
        <v>89.87</v>
      </c>
      <c r="J89" s="53"/>
      <c r="K89" s="53">
        <v>155.82</v>
      </c>
      <c r="L89" s="53">
        <v>0</v>
      </c>
      <c r="M89" s="54">
        <v>24649434</v>
      </c>
      <c r="N89" s="54">
        <v>0</v>
      </c>
      <c r="O89" s="54">
        <v>3330436</v>
      </c>
      <c r="P89" s="54">
        <v>0</v>
      </c>
      <c r="Q89" s="53">
        <v>0</v>
      </c>
      <c r="R89" s="54">
        <v>24649434</v>
      </c>
      <c r="S89" s="54">
        <v>0</v>
      </c>
      <c r="T89" s="54">
        <v>1896111</v>
      </c>
      <c r="U89" s="54">
        <v>0</v>
      </c>
      <c r="V89" s="54">
        <v>1947934</v>
      </c>
      <c r="W89" s="54">
        <v>0</v>
      </c>
      <c r="X89" s="54">
        <v>20239775</v>
      </c>
      <c r="Y89" s="54">
        <v>0</v>
      </c>
      <c r="Z89" s="54">
        <v>0</v>
      </c>
      <c r="AA89" s="54">
        <v>0</v>
      </c>
      <c r="AB89" s="54">
        <v>565614</v>
      </c>
      <c r="AC89" s="54">
        <v>0</v>
      </c>
      <c r="AD89" s="54">
        <v>0</v>
      </c>
      <c r="AE89" s="54">
        <v>3330436</v>
      </c>
      <c r="AF89" s="54">
        <v>1</v>
      </c>
      <c r="AG89" s="54">
        <v>1</v>
      </c>
      <c r="AH89" s="54">
        <v>0</v>
      </c>
      <c r="AI89" s="54">
        <v>1</v>
      </c>
    </row>
    <row r="90" spans="1:35" x14ac:dyDescent="0.25">
      <c r="A90" s="228" t="s">
        <v>1745</v>
      </c>
      <c r="B90" s="234">
        <v>13125</v>
      </c>
      <c r="C90" s="53">
        <v>144</v>
      </c>
      <c r="D90" s="53">
        <v>144</v>
      </c>
      <c r="E90" s="53">
        <v>144</v>
      </c>
      <c r="F90" s="55">
        <v>49051</v>
      </c>
      <c r="G90" s="55">
        <v>3753</v>
      </c>
      <c r="H90" s="53">
        <v>93.07</v>
      </c>
      <c r="I90" s="53">
        <v>13.07</v>
      </c>
      <c r="J90" s="53"/>
      <c r="K90" s="53">
        <v>321.62</v>
      </c>
      <c r="L90" s="53">
        <v>0</v>
      </c>
      <c r="M90" s="54">
        <v>60714475</v>
      </c>
      <c r="N90" s="54">
        <v>0</v>
      </c>
      <c r="O90" s="54">
        <v>43929065</v>
      </c>
      <c r="P90" s="54">
        <v>0</v>
      </c>
      <c r="Q90" s="53">
        <v>0</v>
      </c>
      <c r="R90" s="54">
        <v>60714475</v>
      </c>
      <c r="S90" s="54">
        <v>4947500</v>
      </c>
      <c r="T90" s="54">
        <v>17563500</v>
      </c>
      <c r="U90" s="54">
        <v>29431584</v>
      </c>
      <c r="V90" s="54">
        <v>1974791</v>
      </c>
      <c r="W90" s="54">
        <v>0</v>
      </c>
      <c r="X90" s="54">
        <v>35000</v>
      </c>
      <c r="Y90" s="54">
        <v>93600</v>
      </c>
      <c r="Z90" s="54">
        <v>2981900</v>
      </c>
      <c r="AA90" s="54">
        <v>3686600</v>
      </c>
      <c r="AB90" s="54">
        <v>0</v>
      </c>
      <c r="AC90" s="54">
        <v>0</v>
      </c>
      <c r="AD90" s="54">
        <v>0</v>
      </c>
      <c r="AE90" s="54">
        <v>43929065</v>
      </c>
      <c r="AF90" s="54">
        <v>44554335</v>
      </c>
      <c r="AG90" s="54">
        <v>44554335</v>
      </c>
      <c r="AH90" s="54">
        <v>34258876</v>
      </c>
      <c r="AI90" s="54">
        <v>10295459</v>
      </c>
    </row>
    <row r="91" spans="1:35" x14ac:dyDescent="0.25">
      <c r="A91" s="228" t="s">
        <v>1748</v>
      </c>
      <c r="B91" s="234">
        <v>405</v>
      </c>
      <c r="C91" s="53">
        <v>180</v>
      </c>
      <c r="D91" s="53">
        <v>180</v>
      </c>
      <c r="E91" s="53">
        <v>180</v>
      </c>
      <c r="F91" s="55">
        <v>40716</v>
      </c>
      <c r="G91" s="55">
        <v>1151</v>
      </c>
      <c r="H91" s="53">
        <v>61.8</v>
      </c>
      <c r="I91" s="53">
        <v>35.369999999999997</v>
      </c>
      <c r="J91" s="53"/>
      <c r="K91" s="53">
        <v>565.30999999999995</v>
      </c>
      <c r="L91" s="53">
        <v>0</v>
      </c>
      <c r="M91" s="54">
        <v>157967575</v>
      </c>
      <c r="N91" s="54">
        <v>0</v>
      </c>
      <c r="O91" s="54">
        <v>63514376</v>
      </c>
      <c r="P91" s="54">
        <v>0</v>
      </c>
      <c r="Q91" s="53">
        <v>0</v>
      </c>
      <c r="R91" s="54">
        <v>157967575</v>
      </c>
      <c r="S91" s="54">
        <v>20441385</v>
      </c>
      <c r="T91" s="54">
        <v>75553136</v>
      </c>
      <c r="U91" s="54">
        <v>3314756</v>
      </c>
      <c r="V91" s="54">
        <v>14863307</v>
      </c>
      <c r="W91" s="54">
        <v>1494135</v>
      </c>
      <c r="X91" s="54">
        <v>789693</v>
      </c>
      <c r="Y91" s="54">
        <v>5843506</v>
      </c>
      <c r="Z91" s="54">
        <v>24176342</v>
      </c>
      <c r="AA91" s="54">
        <v>9983751</v>
      </c>
      <c r="AB91" s="54">
        <v>0</v>
      </c>
      <c r="AC91" s="54">
        <v>1507564</v>
      </c>
      <c r="AD91" s="54">
        <v>0</v>
      </c>
      <c r="AE91" s="54">
        <v>63514376</v>
      </c>
      <c r="AF91" s="54">
        <v>88132000</v>
      </c>
      <c r="AG91" s="54">
        <v>88132000</v>
      </c>
      <c r="AH91" s="54">
        <v>108349000</v>
      </c>
      <c r="AI91" s="54">
        <v>-20217000</v>
      </c>
    </row>
    <row r="92" spans="1:35" ht="27.6" x14ac:dyDescent="0.25">
      <c r="A92" s="228" t="s">
        <v>1749</v>
      </c>
      <c r="B92" s="234">
        <v>450</v>
      </c>
      <c r="C92" s="53">
        <v>132</v>
      </c>
      <c r="D92" s="53">
        <v>132</v>
      </c>
      <c r="E92" s="53">
        <v>132</v>
      </c>
      <c r="F92" s="55">
        <v>44702</v>
      </c>
      <c r="G92" s="55">
        <v>2125</v>
      </c>
      <c r="H92" s="53">
        <v>92.53</v>
      </c>
      <c r="I92" s="53">
        <v>21.04</v>
      </c>
      <c r="J92" s="53"/>
      <c r="K92" s="235">
        <v>1039.73</v>
      </c>
      <c r="L92" s="53">
        <v>0</v>
      </c>
      <c r="M92" s="54">
        <v>167826145</v>
      </c>
      <c r="N92" s="54">
        <v>130217742</v>
      </c>
      <c r="O92" s="54">
        <v>87428877</v>
      </c>
      <c r="P92" s="54">
        <v>43706137</v>
      </c>
      <c r="Q92" s="55">
        <v>284348</v>
      </c>
      <c r="R92" s="54">
        <v>298043887</v>
      </c>
      <c r="S92" s="54">
        <v>21934434</v>
      </c>
      <c r="T92" s="54">
        <v>96885575</v>
      </c>
      <c r="U92" s="54">
        <v>7285565</v>
      </c>
      <c r="V92" s="54">
        <v>22534578</v>
      </c>
      <c r="W92" s="54">
        <v>9915818</v>
      </c>
      <c r="X92" s="54">
        <v>3299196</v>
      </c>
      <c r="Y92" s="54">
        <v>10897369</v>
      </c>
      <c r="Z92" s="54">
        <v>91057032</v>
      </c>
      <c r="AA92" s="54">
        <v>32696756</v>
      </c>
      <c r="AB92" s="54">
        <v>0</v>
      </c>
      <c r="AC92" s="54">
        <v>1470606</v>
      </c>
      <c r="AD92" s="54">
        <v>66958</v>
      </c>
      <c r="AE92" s="54">
        <v>131135014</v>
      </c>
      <c r="AF92" s="54">
        <v>150769000</v>
      </c>
      <c r="AG92" s="54">
        <v>150791000</v>
      </c>
      <c r="AH92" s="54">
        <v>172996000</v>
      </c>
      <c r="AI92" s="54">
        <v>-22205000</v>
      </c>
    </row>
    <row r="93" spans="1:35" ht="27.6" x14ac:dyDescent="0.25">
      <c r="A93" s="228" t="s">
        <v>1751</v>
      </c>
      <c r="B93" s="234">
        <v>1471</v>
      </c>
      <c r="C93" s="53">
        <v>60</v>
      </c>
      <c r="D93" s="53">
        <v>60</v>
      </c>
      <c r="E93" s="53">
        <v>60</v>
      </c>
      <c r="F93" s="55">
        <v>15311</v>
      </c>
      <c r="G93" s="55">
        <v>1038</v>
      </c>
      <c r="H93" s="53">
        <v>69.72</v>
      </c>
      <c r="I93" s="53">
        <v>14.75</v>
      </c>
      <c r="J93" s="53"/>
      <c r="K93" s="53">
        <v>357.41</v>
      </c>
      <c r="L93" s="53">
        <v>0</v>
      </c>
      <c r="M93" s="54">
        <v>45495818</v>
      </c>
      <c r="N93" s="54">
        <v>40664086</v>
      </c>
      <c r="O93" s="54">
        <v>28874026</v>
      </c>
      <c r="P93" s="54">
        <v>13006974</v>
      </c>
      <c r="Q93" s="55">
        <v>97759</v>
      </c>
      <c r="R93" s="54">
        <v>86159904</v>
      </c>
      <c r="S93" s="54">
        <v>7588746</v>
      </c>
      <c r="T93" s="54">
        <v>49588796</v>
      </c>
      <c r="U93" s="54">
        <v>1546407</v>
      </c>
      <c r="V93" s="54">
        <v>5720819</v>
      </c>
      <c r="W93" s="54">
        <v>1324167</v>
      </c>
      <c r="X93" s="54">
        <v>257239</v>
      </c>
      <c r="Y93" s="54">
        <v>2913684</v>
      </c>
      <c r="Z93" s="54">
        <v>13480638</v>
      </c>
      <c r="AA93" s="54">
        <v>3615567</v>
      </c>
      <c r="AB93" s="54">
        <v>0</v>
      </c>
      <c r="AC93" s="54">
        <v>123841</v>
      </c>
      <c r="AD93" s="54">
        <v>0</v>
      </c>
      <c r="AE93" s="54">
        <v>41881000</v>
      </c>
      <c r="AF93" s="54">
        <v>43109000</v>
      </c>
      <c r="AG93" s="54">
        <v>43201000</v>
      </c>
      <c r="AH93" s="54">
        <v>47218000</v>
      </c>
      <c r="AI93" s="54">
        <v>-4017000</v>
      </c>
    </row>
    <row r="94" spans="1:35" x14ac:dyDescent="0.25">
      <c r="A94" s="228" t="s">
        <v>1754</v>
      </c>
      <c r="B94" s="234">
        <v>13237</v>
      </c>
      <c r="C94" s="53">
        <v>108</v>
      </c>
      <c r="D94" s="53">
        <v>108</v>
      </c>
      <c r="E94" s="53">
        <v>108</v>
      </c>
      <c r="F94" s="55">
        <v>35124</v>
      </c>
      <c r="G94" s="55">
        <v>4052</v>
      </c>
      <c r="H94" s="53">
        <v>88.86</v>
      </c>
      <c r="I94" s="53">
        <v>8.67</v>
      </c>
      <c r="J94" s="53"/>
      <c r="K94" s="53">
        <v>225.3</v>
      </c>
      <c r="L94" s="53">
        <v>0</v>
      </c>
      <c r="M94" s="54">
        <v>59025783</v>
      </c>
      <c r="N94" s="54">
        <v>0</v>
      </c>
      <c r="O94" s="54">
        <v>30287269</v>
      </c>
      <c r="P94" s="54">
        <v>0</v>
      </c>
      <c r="Q94" s="53">
        <v>0</v>
      </c>
      <c r="R94" s="54">
        <v>59025783</v>
      </c>
      <c r="S94" s="54">
        <v>3930683</v>
      </c>
      <c r="T94" s="54">
        <v>7274872</v>
      </c>
      <c r="U94" s="54">
        <v>27066088</v>
      </c>
      <c r="V94" s="54">
        <v>690684</v>
      </c>
      <c r="W94" s="54">
        <v>0</v>
      </c>
      <c r="X94" s="54">
        <v>0</v>
      </c>
      <c r="Y94" s="54">
        <v>0</v>
      </c>
      <c r="Z94" s="54">
        <v>11151779</v>
      </c>
      <c r="AA94" s="54">
        <v>8911677</v>
      </c>
      <c r="AB94" s="54">
        <v>0</v>
      </c>
      <c r="AC94" s="54">
        <v>0</v>
      </c>
      <c r="AD94" s="54">
        <v>0</v>
      </c>
      <c r="AE94" s="54">
        <v>30287269</v>
      </c>
      <c r="AF94" s="54">
        <v>32238450</v>
      </c>
      <c r="AG94" s="54">
        <v>32238450</v>
      </c>
      <c r="AH94" s="54">
        <v>31482106</v>
      </c>
      <c r="AI94" s="54">
        <v>756344</v>
      </c>
    </row>
    <row r="95" spans="1:35" x14ac:dyDescent="0.25">
      <c r="A95" s="228" t="s">
        <v>1757</v>
      </c>
      <c r="B95" s="234">
        <v>427</v>
      </c>
      <c r="C95" s="53">
        <v>45</v>
      </c>
      <c r="D95" s="53">
        <v>45</v>
      </c>
      <c r="E95" s="53">
        <v>45</v>
      </c>
      <c r="F95" s="55">
        <v>16294</v>
      </c>
      <c r="G95" s="53">
        <v>27</v>
      </c>
      <c r="H95" s="53">
        <v>98.93</v>
      </c>
      <c r="I95" s="53">
        <v>603.48</v>
      </c>
      <c r="J95" s="53"/>
      <c r="K95" s="53">
        <v>193.93</v>
      </c>
      <c r="L95" s="53">
        <v>0</v>
      </c>
      <c r="M95" s="54">
        <v>21614618</v>
      </c>
      <c r="N95" s="54">
        <v>0</v>
      </c>
      <c r="O95" s="54">
        <v>2440593</v>
      </c>
      <c r="P95" s="54">
        <v>0</v>
      </c>
      <c r="Q95" s="53">
        <v>0</v>
      </c>
      <c r="R95" s="54">
        <v>21614618</v>
      </c>
      <c r="S95" s="54">
        <v>0</v>
      </c>
      <c r="T95" s="54">
        <v>903610</v>
      </c>
      <c r="U95" s="54">
        <v>0</v>
      </c>
      <c r="V95" s="54">
        <v>2225568</v>
      </c>
      <c r="W95" s="54">
        <v>0</v>
      </c>
      <c r="X95" s="54">
        <v>18354477</v>
      </c>
      <c r="Y95" s="54">
        <v>0</v>
      </c>
      <c r="Z95" s="54">
        <v>0</v>
      </c>
      <c r="AA95" s="54">
        <v>0</v>
      </c>
      <c r="AB95" s="54">
        <v>130963</v>
      </c>
      <c r="AC95" s="54">
        <v>0</v>
      </c>
      <c r="AD95" s="54">
        <v>0</v>
      </c>
      <c r="AE95" s="54">
        <v>2440593</v>
      </c>
      <c r="AF95" s="54">
        <v>1</v>
      </c>
      <c r="AG95" s="54">
        <v>1</v>
      </c>
      <c r="AH95" s="54">
        <v>0</v>
      </c>
      <c r="AI95" s="54">
        <v>1</v>
      </c>
    </row>
    <row r="96" spans="1:35" x14ac:dyDescent="0.25">
      <c r="A96" s="228" t="s">
        <v>1758</v>
      </c>
      <c r="B96" s="234">
        <v>431</v>
      </c>
      <c r="C96" s="53">
        <v>540</v>
      </c>
      <c r="D96" s="53">
        <v>540</v>
      </c>
      <c r="E96" s="53">
        <v>381</v>
      </c>
      <c r="F96" s="55">
        <v>123116</v>
      </c>
      <c r="G96" s="53">
        <v>632</v>
      </c>
      <c r="H96" s="53">
        <v>88.29</v>
      </c>
      <c r="I96" s="53">
        <v>194.8</v>
      </c>
      <c r="J96" s="53"/>
      <c r="K96" s="53">
        <v>867.41</v>
      </c>
      <c r="L96" s="53">
        <v>0</v>
      </c>
      <c r="M96" s="54">
        <v>142263989</v>
      </c>
      <c r="N96" s="54">
        <v>0</v>
      </c>
      <c r="O96" s="54">
        <v>97650047</v>
      </c>
      <c r="P96" s="54">
        <v>0</v>
      </c>
      <c r="Q96" s="53">
        <v>0</v>
      </c>
      <c r="R96" s="54">
        <v>142263989</v>
      </c>
      <c r="S96" s="54">
        <v>0</v>
      </c>
      <c r="T96" s="54">
        <v>3293215</v>
      </c>
      <c r="U96" s="54">
        <v>0</v>
      </c>
      <c r="V96" s="54">
        <v>104540054</v>
      </c>
      <c r="W96" s="54">
        <v>0</v>
      </c>
      <c r="X96" s="54">
        <v>24494969</v>
      </c>
      <c r="Y96" s="54">
        <v>0</v>
      </c>
      <c r="Z96" s="54">
        <v>9935751</v>
      </c>
      <c r="AA96" s="54">
        <v>0</v>
      </c>
      <c r="AB96" s="54">
        <v>0</v>
      </c>
      <c r="AC96" s="54">
        <v>0</v>
      </c>
      <c r="AD96" s="54">
        <v>0</v>
      </c>
      <c r="AE96" s="54">
        <v>97650047</v>
      </c>
      <c r="AF96" s="54">
        <v>1</v>
      </c>
      <c r="AG96" s="54">
        <v>1</v>
      </c>
      <c r="AH96" s="54">
        <v>0</v>
      </c>
      <c r="AI96" s="54">
        <v>1</v>
      </c>
    </row>
    <row r="97" spans="1:35" ht="27.6" x14ac:dyDescent="0.25">
      <c r="A97" s="228" t="s">
        <v>1759</v>
      </c>
      <c r="B97" s="234">
        <v>6749</v>
      </c>
      <c r="C97" s="53">
        <v>90</v>
      </c>
      <c r="D97" s="53">
        <v>90</v>
      </c>
      <c r="E97" s="53">
        <v>90</v>
      </c>
      <c r="F97" s="55">
        <v>22616</v>
      </c>
      <c r="G97" s="53">
        <v>554</v>
      </c>
      <c r="H97" s="53">
        <v>68.66</v>
      </c>
      <c r="I97" s="53">
        <v>40.82</v>
      </c>
      <c r="J97" s="53"/>
      <c r="K97" s="53">
        <v>156.91999999999999</v>
      </c>
      <c r="L97" s="53">
        <v>0</v>
      </c>
      <c r="M97" s="54">
        <v>144420288</v>
      </c>
      <c r="N97" s="54">
        <v>68036</v>
      </c>
      <c r="O97" s="54">
        <v>27560904</v>
      </c>
      <c r="P97" s="54">
        <v>22706</v>
      </c>
      <c r="Q97" s="53">
        <v>272</v>
      </c>
      <c r="R97" s="54">
        <v>144488324</v>
      </c>
      <c r="S97" s="54">
        <v>20854363</v>
      </c>
      <c r="T97" s="54">
        <v>41021264</v>
      </c>
      <c r="U97" s="54">
        <v>19084299</v>
      </c>
      <c r="V97" s="54">
        <v>46620463</v>
      </c>
      <c r="W97" s="54">
        <v>0</v>
      </c>
      <c r="X97" s="54">
        <v>0</v>
      </c>
      <c r="Y97" s="54">
        <v>0</v>
      </c>
      <c r="Z97" s="54">
        <v>16907935</v>
      </c>
      <c r="AA97" s="54">
        <v>0</v>
      </c>
      <c r="AB97" s="54">
        <v>0</v>
      </c>
      <c r="AC97" s="54">
        <v>0</v>
      </c>
      <c r="AD97" s="54">
        <v>0</v>
      </c>
      <c r="AE97" s="54">
        <v>27583610</v>
      </c>
      <c r="AF97" s="54">
        <v>28365840</v>
      </c>
      <c r="AG97" s="54">
        <v>28365840</v>
      </c>
      <c r="AH97" s="54">
        <v>28866562</v>
      </c>
      <c r="AI97" s="54">
        <v>-500722</v>
      </c>
    </row>
    <row r="98" spans="1:35" x14ac:dyDescent="0.25">
      <c r="A98" s="228" t="s">
        <v>1761</v>
      </c>
      <c r="B98" s="234">
        <v>408</v>
      </c>
      <c r="C98" s="53">
        <v>77</v>
      </c>
      <c r="D98" s="53">
        <v>77</v>
      </c>
      <c r="E98" s="53">
        <v>77</v>
      </c>
      <c r="F98" s="55">
        <v>22651</v>
      </c>
      <c r="G98" s="53">
        <v>401</v>
      </c>
      <c r="H98" s="53">
        <v>80.37</v>
      </c>
      <c r="I98" s="53">
        <v>56.49</v>
      </c>
      <c r="J98" s="53"/>
      <c r="K98" s="53">
        <v>112.57</v>
      </c>
      <c r="L98" s="53">
        <v>0</v>
      </c>
      <c r="M98" s="54">
        <v>358828546</v>
      </c>
      <c r="N98" s="54">
        <v>0</v>
      </c>
      <c r="O98" s="54">
        <v>25115994</v>
      </c>
      <c r="P98" s="54">
        <v>0</v>
      </c>
      <c r="Q98" s="53">
        <v>0</v>
      </c>
      <c r="R98" s="54">
        <v>358828546</v>
      </c>
      <c r="S98" s="54">
        <v>44525019</v>
      </c>
      <c r="T98" s="54">
        <v>86048923</v>
      </c>
      <c r="U98" s="54">
        <v>29540767</v>
      </c>
      <c r="V98" s="54">
        <v>175175329</v>
      </c>
      <c r="W98" s="54">
        <v>0</v>
      </c>
      <c r="X98" s="54">
        <v>0</v>
      </c>
      <c r="Y98" s="54">
        <v>0</v>
      </c>
      <c r="Z98" s="54">
        <v>0</v>
      </c>
      <c r="AA98" s="54">
        <v>23538508</v>
      </c>
      <c r="AB98" s="54">
        <v>0</v>
      </c>
      <c r="AC98" s="54">
        <v>0</v>
      </c>
      <c r="AD98" s="54">
        <v>0</v>
      </c>
      <c r="AE98" s="54">
        <v>25115994</v>
      </c>
      <c r="AF98" s="54">
        <v>26544861</v>
      </c>
      <c r="AG98" s="54">
        <v>26544861</v>
      </c>
      <c r="AH98" s="54">
        <v>27243129</v>
      </c>
      <c r="AI98" s="54">
        <v>-698268</v>
      </c>
    </row>
    <row r="99" spans="1:35" x14ac:dyDescent="0.25">
      <c r="A99" s="228" t="s">
        <v>1762</v>
      </c>
      <c r="B99" s="234">
        <v>8880</v>
      </c>
      <c r="C99" s="53">
        <v>48</v>
      </c>
      <c r="D99" s="53">
        <v>48</v>
      </c>
      <c r="E99" s="53">
        <v>48</v>
      </c>
      <c r="F99" s="55">
        <v>16005</v>
      </c>
      <c r="G99" s="53">
        <v>897</v>
      </c>
      <c r="H99" s="53">
        <v>91.1</v>
      </c>
      <c r="I99" s="53">
        <v>17.84</v>
      </c>
      <c r="J99" s="53"/>
      <c r="K99" s="53">
        <v>302.68</v>
      </c>
      <c r="L99" s="53">
        <v>0</v>
      </c>
      <c r="M99" s="54">
        <v>36107485</v>
      </c>
      <c r="N99" s="54">
        <v>0</v>
      </c>
      <c r="O99" s="54">
        <v>15559013</v>
      </c>
      <c r="P99" s="54">
        <v>0</v>
      </c>
      <c r="Q99" s="53">
        <v>0</v>
      </c>
      <c r="R99" s="54">
        <v>36107485</v>
      </c>
      <c r="S99" s="54">
        <v>2851200</v>
      </c>
      <c r="T99" s="54">
        <v>2471085</v>
      </c>
      <c r="U99" s="54">
        <v>9008400</v>
      </c>
      <c r="V99" s="54">
        <v>42000</v>
      </c>
      <c r="W99" s="54">
        <v>0</v>
      </c>
      <c r="X99" s="54">
        <v>94600</v>
      </c>
      <c r="Y99" s="54">
        <v>2051600</v>
      </c>
      <c r="Z99" s="54">
        <v>19588600</v>
      </c>
      <c r="AA99" s="54">
        <v>0</v>
      </c>
      <c r="AB99" s="54">
        <v>0</v>
      </c>
      <c r="AC99" s="54">
        <v>0</v>
      </c>
      <c r="AD99" s="54">
        <v>0</v>
      </c>
      <c r="AE99" s="54">
        <v>15559013</v>
      </c>
      <c r="AF99" s="54">
        <v>36363473</v>
      </c>
      <c r="AG99" s="54">
        <v>36381798</v>
      </c>
      <c r="AH99" s="54">
        <v>35978109</v>
      </c>
      <c r="AI99" s="54">
        <v>403689</v>
      </c>
    </row>
    <row r="100" spans="1:35" ht="27.6" x14ac:dyDescent="0.25">
      <c r="A100" s="228" t="s">
        <v>1765</v>
      </c>
      <c r="B100" s="234">
        <v>14491</v>
      </c>
      <c r="C100" s="53">
        <v>120</v>
      </c>
      <c r="D100" s="53">
        <v>120</v>
      </c>
      <c r="E100" s="53">
        <v>120</v>
      </c>
      <c r="F100" s="55">
        <v>16324</v>
      </c>
      <c r="G100" s="55">
        <v>1159</v>
      </c>
      <c r="H100" s="53">
        <v>37.17</v>
      </c>
      <c r="I100" s="53">
        <v>14.08</v>
      </c>
      <c r="J100" s="53"/>
      <c r="K100" s="53">
        <v>188.76</v>
      </c>
      <c r="L100" s="53">
        <v>0</v>
      </c>
      <c r="M100" s="54">
        <v>35599500</v>
      </c>
      <c r="N100" s="54">
        <v>987700</v>
      </c>
      <c r="O100" s="54">
        <v>17590757</v>
      </c>
      <c r="P100" s="54">
        <v>416054</v>
      </c>
      <c r="Q100" s="55">
        <v>1583</v>
      </c>
      <c r="R100" s="54">
        <v>36587200</v>
      </c>
      <c r="S100" s="54">
        <v>1394600</v>
      </c>
      <c r="T100" s="54">
        <v>2746600</v>
      </c>
      <c r="U100" s="54">
        <v>22241950</v>
      </c>
      <c r="V100" s="54">
        <v>691150</v>
      </c>
      <c r="W100" s="54">
        <v>0</v>
      </c>
      <c r="X100" s="54">
        <v>232050</v>
      </c>
      <c r="Y100" s="54">
        <v>113925</v>
      </c>
      <c r="Z100" s="54">
        <v>9102850</v>
      </c>
      <c r="AA100" s="54">
        <v>64075</v>
      </c>
      <c r="AB100" s="54">
        <v>0</v>
      </c>
      <c r="AC100" s="54">
        <v>0</v>
      </c>
      <c r="AD100" s="54">
        <v>0</v>
      </c>
      <c r="AE100" s="54">
        <v>18006811</v>
      </c>
      <c r="AF100" s="54">
        <v>18116088</v>
      </c>
      <c r="AG100" s="54">
        <v>18116088</v>
      </c>
      <c r="AH100" s="54">
        <v>24357125</v>
      </c>
      <c r="AI100" s="54">
        <v>-6241037</v>
      </c>
    </row>
    <row r="101" spans="1:35" x14ac:dyDescent="0.25">
      <c r="A101" s="228" t="s">
        <v>1769</v>
      </c>
      <c r="B101" s="234">
        <v>432</v>
      </c>
      <c r="C101" s="53">
        <v>87</v>
      </c>
      <c r="D101" s="53">
        <v>87</v>
      </c>
      <c r="E101" s="53">
        <v>87</v>
      </c>
      <c r="F101" s="55">
        <v>26565</v>
      </c>
      <c r="G101" s="53">
        <v>54</v>
      </c>
      <c r="H101" s="53">
        <v>83.43</v>
      </c>
      <c r="I101" s="53">
        <v>491.94</v>
      </c>
      <c r="J101" s="53"/>
      <c r="K101" s="53">
        <v>250.97</v>
      </c>
      <c r="L101" s="53">
        <v>0</v>
      </c>
      <c r="M101" s="54">
        <v>33917557</v>
      </c>
      <c r="N101" s="54">
        <v>0</v>
      </c>
      <c r="O101" s="54">
        <v>28811872</v>
      </c>
      <c r="P101" s="54">
        <v>0</v>
      </c>
      <c r="Q101" s="53">
        <v>0</v>
      </c>
      <c r="R101" s="54">
        <v>33917557</v>
      </c>
      <c r="S101" s="54">
        <v>0</v>
      </c>
      <c r="T101" s="54">
        <v>484644</v>
      </c>
      <c r="U101" s="54">
        <v>0</v>
      </c>
      <c r="V101" s="54">
        <v>31895391</v>
      </c>
      <c r="W101" s="54">
        <v>0</v>
      </c>
      <c r="X101" s="54">
        <v>361695</v>
      </c>
      <c r="Y101" s="54">
        <v>0</v>
      </c>
      <c r="Z101" s="54">
        <v>1175827</v>
      </c>
      <c r="AA101" s="54">
        <v>0</v>
      </c>
      <c r="AB101" s="54">
        <v>0</v>
      </c>
      <c r="AC101" s="54">
        <v>0</v>
      </c>
      <c r="AD101" s="54">
        <v>0</v>
      </c>
      <c r="AE101" s="54">
        <v>28811872</v>
      </c>
      <c r="AF101" s="54">
        <v>1</v>
      </c>
      <c r="AG101" s="54">
        <v>1</v>
      </c>
      <c r="AH101" s="54">
        <v>0</v>
      </c>
      <c r="AI101" s="54">
        <v>1</v>
      </c>
    </row>
    <row r="102" spans="1:35" x14ac:dyDescent="0.25">
      <c r="A102" s="228" t="s">
        <v>1770</v>
      </c>
      <c r="B102" s="234">
        <v>437</v>
      </c>
      <c r="C102" s="53">
        <v>120</v>
      </c>
      <c r="D102" s="53">
        <v>120</v>
      </c>
      <c r="E102" s="53">
        <v>120</v>
      </c>
      <c r="F102" s="55">
        <v>37647</v>
      </c>
      <c r="G102" s="55">
        <v>2984</v>
      </c>
      <c r="H102" s="53">
        <v>85.72</v>
      </c>
      <c r="I102" s="53">
        <v>12.62</v>
      </c>
      <c r="J102" s="53"/>
      <c r="K102" s="53">
        <v>269.60000000000002</v>
      </c>
      <c r="L102" s="53">
        <v>0</v>
      </c>
      <c r="M102" s="54">
        <v>56958267</v>
      </c>
      <c r="N102" s="54">
        <v>4957175</v>
      </c>
      <c r="O102" s="54">
        <v>32868081</v>
      </c>
      <c r="P102" s="54">
        <v>2385414</v>
      </c>
      <c r="Q102" s="55">
        <v>8032</v>
      </c>
      <c r="R102" s="54">
        <v>61915442</v>
      </c>
      <c r="S102" s="54">
        <v>4613127</v>
      </c>
      <c r="T102" s="54">
        <v>11510364</v>
      </c>
      <c r="U102" s="54">
        <v>27240585</v>
      </c>
      <c r="V102" s="54">
        <v>5142652</v>
      </c>
      <c r="W102" s="54">
        <v>0</v>
      </c>
      <c r="X102" s="54">
        <v>7636</v>
      </c>
      <c r="Y102" s="54">
        <v>0</v>
      </c>
      <c r="Z102" s="54">
        <v>7561491</v>
      </c>
      <c r="AA102" s="54">
        <v>5839587</v>
      </c>
      <c r="AB102" s="54">
        <v>0</v>
      </c>
      <c r="AC102" s="54">
        <v>0</v>
      </c>
      <c r="AD102" s="54">
        <v>0</v>
      </c>
      <c r="AE102" s="54">
        <v>35253495</v>
      </c>
      <c r="AF102" s="54">
        <v>35748625</v>
      </c>
      <c r="AG102" s="54">
        <v>35748625</v>
      </c>
      <c r="AH102" s="54">
        <v>29724945</v>
      </c>
      <c r="AI102" s="54">
        <v>6023680</v>
      </c>
    </row>
    <row r="103" spans="1:35" x14ac:dyDescent="0.25">
      <c r="A103" s="228" t="s">
        <v>1772</v>
      </c>
      <c r="B103" s="234">
        <v>449</v>
      </c>
      <c r="C103" s="53">
        <v>60</v>
      </c>
      <c r="D103" s="53">
        <v>60</v>
      </c>
      <c r="E103" s="53">
        <v>60</v>
      </c>
      <c r="F103" s="55">
        <v>16147</v>
      </c>
      <c r="G103" s="53">
        <v>732</v>
      </c>
      <c r="H103" s="53">
        <v>73.53</v>
      </c>
      <c r="I103" s="53">
        <v>22.06</v>
      </c>
      <c r="J103" s="53"/>
      <c r="K103" s="53">
        <v>226.37</v>
      </c>
      <c r="L103" s="53">
        <v>0</v>
      </c>
      <c r="M103" s="54">
        <v>65736811</v>
      </c>
      <c r="N103" s="54">
        <v>7663536</v>
      </c>
      <c r="O103" s="54">
        <v>24505775</v>
      </c>
      <c r="P103" s="54">
        <v>3218142</v>
      </c>
      <c r="Q103" s="55">
        <v>27524</v>
      </c>
      <c r="R103" s="54">
        <v>73400347</v>
      </c>
      <c r="S103" s="54">
        <v>7227196</v>
      </c>
      <c r="T103" s="54">
        <v>42952264</v>
      </c>
      <c r="U103" s="54">
        <v>4850907</v>
      </c>
      <c r="V103" s="54">
        <v>1515973</v>
      </c>
      <c r="W103" s="54">
        <v>991714</v>
      </c>
      <c r="X103" s="54">
        <v>70816</v>
      </c>
      <c r="Y103" s="54">
        <v>0</v>
      </c>
      <c r="Z103" s="54">
        <v>14790668</v>
      </c>
      <c r="AA103" s="54">
        <v>1000809</v>
      </c>
      <c r="AB103" s="54">
        <v>0</v>
      </c>
      <c r="AC103" s="54">
        <v>0</v>
      </c>
      <c r="AD103" s="54">
        <v>0</v>
      </c>
      <c r="AE103" s="54">
        <v>27723917</v>
      </c>
      <c r="AF103" s="54">
        <v>30212453</v>
      </c>
      <c r="AG103" s="54">
        <v>30212453</v>
      </c>
      <c r="AH103" s="54">
        <v>30343483</v>
      </c>
      <c r="AI103" s="54">
        <v>-131030</v>
      </c>
    </row>
    <row r="104" spans="1:35" ht="27.6" x14ac:dyDescent="0.25">
      <c r="A104" s="228" t="s">
        <v>1775</v>
      </c>
      <c r="B104" s="234">
        <v>4062</v>
      </c>
      <c r="C104" s="53">
        <v>88</v>
      </c>
      <c r="D104" s="53">
        <v>88</v>
      </c>
      <c r="E104" s="53">
        <v>88</v>
      </c>
      <c r="F104" s="55">
        <v>16041</v>
      </c>
      <c r="G104" s="53">
        <v>903</v>
      </c>
      <c r="H104" s="53">
        <v>49.8</v>
      </c>
      <c r="I104" s="53">
        <v>17.760000000000002</v>
      </c>
      <c r="J104" s="53"/>
      <c r="K104" s="53">
        <v>200.11</v>
      </c>
      <c r="L104" s="53">
        <v>0</v>
      </c>
      <c r="M104" s="54">
        <v>60068847</v>
      </c>
      <c r="N104" s="54">
        <v>3816406</v>
      </c>
      <c r="O104" s="54">
        <v>24551241</v>
      </c>
      <c r="P104" s="54">
        <v>696022</v>
      </c>
      <c r="Q104" s="55">
        <v>8309</v>
      </c>
      <c r="R104" s="54">
        <v>63885253</v>
      </c>
      <c r="S104" s="54">
        <v>12004929</v>
      </c>
      <c r="T104" s="54">
        <v>38020158</v>
      </c>
      <c r="U104" s="54">
        <v>1680014</v>
      </c>
      <c r="V104" s="54">
        <v>1981207</v>
      </c>
      <c r="W104" s="54">
        <v>423724</v>
      </c>
      <c r="X104" s="54">
        <v>41536</v>
      </c>
      <c r="Y104" s="54">
        <v>0</v>
      </c>
      <c r="Z104" s="54">
        <v>9474923</v>
      </c>
      <c r="AA104" s="54">
        <v>258762</v>
      </c>
      <c r="AB104" s="54">
        <v>0</v>
      </c>
      <c r="AC104" s="54">
        <v>0</v>
      </c>
      <c r="AD104" s="54">
        <v>0</v>
      </c>
      <c r="AE104" s="54">
        <v>25247263</v>
      </c>
      <c r="AF104" s="54">
        <v>27227807</v>
      </c>
      <c r="AG104" s="54">
        <v>27227807</v>
      </c>
      <c r="AH104" s="54">
        <v>26253972</v>
      </c>
      <c r="AI104" s="54">
        <v>973835</v>
      </c>
    </row>
    <row r="105" spans="1:35" x14ac:dyDescent="0.25">
      <c r="A105" s="228" t="s">
        <v>1777</v>
      </c>
      <c r="B105" s="234">
        <v>428</v>
      </c>
      <c r="C105" s="53">
        <v>290</v>
      </c>
      <c r="D105" s="53">
        <v>290</v>
      </c>
      <c r="E105" s="53">
        <v>290</v>
      </c>
      <c r="F105" s="55">
        <v>99368</v>
      </c>
      <c r="G105" s="53">
        <v>559</v>
      </c>
      <c r="H105" s="53">
        <v>93.62</v>
      </c>
      <c r="I105" s="53">
        <v>177.76</v>
      </c>
      <c r="J105" s="53"/>
      <c r="K105" s="53">
        <v>796.4</v>
      </c>
      <c r="L105" s="53">
        <v>0</v>
      </c>
      <c r="M105" s="54">
        <v>126741240</v>
      </c>
      <c r="N105" s="54">
        <v>0</v>
      </c>
      <c r="O105" s="54">
        <v>22623989</v>
      </c>
      <c r="P105" s="54">
        <v>0</v>
      </c>
      <c r="Q105" s="53">
        <v>0</v>
      </c>
      <c r="R105" s="54">
        <v>126741240</v>
      </c>
      <c r="S105" s="54">
        <v>0</v>
      </c>
      <c r="T105" s="54">
        <v>4069564</v>
      </c>
      <c r="U105" s="54">
        <v>0</v>
      </c>
      <c r="V105" s="54">
        <v>16165201</v>
      </c>
      <c r="W105" s="54">
        <v>0</v>
      </c>
      <c r="X105" s="54">
        <v>98532199</v>
      </c>
      <c r="Y105" s="54">
        <v>0</v>
      </c>
      <c r="Z105" s="54">
        <v>0</v>
      </c>
      <c r="AA105" s="54">
        <v>0</v>
      </c>
      <c r="AB105" s="54">
        <v>7974276</v>
      </c>
      <c r="AC105" s="54">
        <v>0</v>
      </c>
      <c r="AD105" s="54">
        <v>0</v>
      </c>
      <c r="AE105" s="54">
        <v>22623989</v>
      </c>
      <c r="AF105" s="54">
        <v>1</v>
      </c>
      <c r="AG105" s="54">
        <v>1</v>
      </c>
      <c r="AH105" s="54">
        <v>0</v>
      </c>
      <c r="AI105" s="54">
        <v>1</v>
      </c>
    </row>
  </sheetData>
  <sheetProtection algorithmName="SHA-512" hashValue="kIX8t8yMPX6Bb1+HwPkKRHCDinGn3u2jpS60mS6ONIukh9fcm+fCM3KwUn3IX1y65R60x7RZ2HB2E+kWOZaB4Q==" saltValue="mS7pNYjYRJQuKPXYEDWR6A==" spinCount="100000" sheet="1" objects="1" scenarios="1"/>
  <phoneticPr fontId="7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98260-05A4-4007-AE09-F8523AB1D68B}">
  <sheetPr>
    <tabColor theme="9" tint="0.59999389629810485"/>
  </sheetPr>
  <dimension ref="A1:AI104"/>
  <sheetViews>
    <sheetView topLeftCell="A71" workbookViewId="0">
      <selection activeCell="B74" sqref="B74"/>
    </sheetView>
  </sheetViews>
  <sheetFormatPr defaultColWidth="8.77734375" defaultRowHeight="14.4" x14ac:dyDescent="0.3"/>
  <cols>
    <col min="1" max="1" width="63" style="48" bestFit="1" customWidth="1"/>
    <col min="2" max="2" width="8.44140625" style="48" customWidth="1"/>
    <col min="3" max="30" width="22.44140625" style="48" customWidth="1"/>
    <col min="31" max="31" width="22.77734375" style="48" customWidth="1"/>
    <col min="32" max="34" width="12.77734375" style="48" bestFit="1" customWidth="1"/>
    <col min="35" max="35" width="12.21875" style="48" bestFit="1" customWidth="1"/>
    <col min="36" max="16384" width="8.77734375" style="48"/>
  </cols>
  <sheetData>
    <row r="1" spans="1:35" ht="51" customHeight="1" x14ac:dyDescent="0.3">
      <c r="A1" s="111" t="s">
        <v>687</v>
      </c>
      <c r="B1" s="112" t="s">
        <v>687</v>
      </c>
      <c r="C1" s="69" t="s">
        <v>688</v>
      </c>
      <c r="D1" s="69" t="s">
        <v>688</v>
      </c>
      <c r="E1" s="69" t="s">
        <v>688</v>
      </c>
      <c r="F1" s="69" t="s">
        <v>688</v>
      </c>
      <c r="G1" s="69" t="s">
        <v>688</v>
      </c>
      <c r="H1" s="69" t="s">
        <v>688</v>
      </c>
      <c r="I1" s="69" t="s">
        <v>688</v>
      </c>
      <c r="J1" s="69" t="s">
        <v>689</v>
      </c>
      <c r="K1" s="69" t="s">
        <v>689</v>
      </c>
      <c r="L1" s="69" t="s">
        <v>690</v>
      </c>
      <c r="M1" s="69" t="s">
        <v>690</v>
      </c>
      <c r="N1" s="69" t="s">
        <v>690</v>
      </c>
      <c r="O1" s="69" t="s">
        <v>690</v>
      </c>
      <c r="P1" s="69" t="s">
        <v>690</v>
      </c>
      <c r="Q1" s="69" t="s">
        <v>690</v>
      </c>
      <c r="R1" s="69" t="s">
        <v>690</v>
      </c>
      <c r="S1" s="69" t="s">
        <v>690</v>
      </c>
      <c r="T1" s="69" t="s">
        <v>690</v>
      </c>
      <c r="U1" s="69" t="s">
        <v>690</v>
      </c>
      <c r="V1" s="69" t="s">
        <v>690</v>
      </c>
      <c r="W1" s="69" t="s">
        <v>690</v>
      </c>
      <c r="X1" s="69" t="s">
        <v>690</v>
      </c>
      <c r="Y1" s="69" t="s">
        <v>690</v>
      </c>
      <c r="Z1" s="69" t="s">
        <v>690</v>
      </c>
      <c r="AA1" s="69" t="s">
        <v>690</v>
      </c>
      <c r="AB1" s="69" t="s">
        <v>690</v>
      </c>
      <c r="AC1" s="69" t="s">
        <v>690</v>
      </c>
      <c r="AD1" s="69" t="s">
        <v>690</v>
      </c>
      <c r="AE1" s="69" t="s">
        <v>690</v>
      </c>
      <c r="AF1" s="117" t="s">
        <v>2468</v>
      </c>
      <c r="AG1" s="117" t="s">
        <v>2468</v>
      </c>
      <c r="AH1" s="117" t="s">
        <v>2468</v>
      </c>
      <c r="AI1" s="117" t="s">
        <v>2468</v>
      </c>
    </row>
    <row r="2" spans="1:35" ht="102" customHeight="1" x14ac:dyDescent="0.3">
      <c r="A2" s="71" t="s">
        <v>687</v>
      </c>
      <c r="B2" s="70" t="s">
        <v>687</v>
      </c>
      <c r="C2" s="69" t="s">
        <v>691</v>
      </c>
      <c r="D2" s="69" t="s">
        <v>691</v>
      </c>
      <c r="E2" s="69" t="s">
        <v>691</v>
      </c>
      <c r="F2" s="69" t="s">
        <v>691</v>
      </c>
      <c r="G2" s="69" t="s">
        <v>691</v>
      </c>
      <c r="H2" s="69" t="s">
        <v>691</v>
      </c>
      <c r="I2" s="69" t="s">
        <v>691</v>
      </c>
      <c r="J2" s="69" t="s">
        <v>2482</v>
      </c>
      <c r="K2" s="69" t="s">
        <v>692</v>
      </c>
      <c r="L2" s="69" t="s">
        <v>2413</v>
      </c>
      <c r="M2" s="69" t="s">
        <v>2414</v>
      </c>
      <c r="N2" s="69" t="s">
        <v>2415</v>
      </c>
      <c r="O2" s="69" t="s">
        <v>2422</v>
      </c>
      <c r="P2" s="69" t="s">
        <v>2423</v>
      </c>
      <c r="Q2" s="69" t="s">
        <v>2416</v>
      </c>
      <c r="R2" s="69" t="s">
        <v>693</v>
      </c>
      <c r="S2" s="69" t="s">
        <v>693</v>
      </c>
      <c r="T2" s="69" t="s">
        <v>693</v>
      </c>
      <c r="U2" s="69" t="s">
        <v>693</v>
      </c>
      <c r="V2" s="69" t="s">
        <v>693</v>
      </c>
      <c r="W2" s="69" t="s">
        <v>693</v>
      </c>
      <c r="X2" s="69" t="s">
        <v>693</v>
      </c>
      <c r="Y2" s="69" t="s">
        <v>693</v>
      </c>
      <c r="Z2" s="69" t="s">
        <v>693</v>
      </c>
      <c r="AA2" s="69" t="s">
        <v>693</v>
      </c>
      <c r="AB2" s="69" t="s">
        <v>693</v>
      </c>
      <c r="AC2" s="69" t="s">
        <v>693</v>
      </c>
      <c r="AD2" s="69" t="s">
        <v>693</v>
      </c>
      <c r="AE2" s="69" t="s">
        <v>2417</v>
      </c>
      <c r="AF2" s="117" t="s">
        <v>2469</v>
      </c>
      <c r="AG2" s="117" t="s">
        <v>2470</v>
      </c>
      <c r="AH2" s="117" t="s">
        <v>2471</v>
      </c>
      <c r="AI2" s="117" t="s">
        <v>2472</v>
      </c>
    </row>
    <row r="3" spans="1:35" ht="89.25" customHeight="1" x14ac:dyDescent="0.3">
      <c r="A3" s="71" t="s">
        <v>687</v>
      </c>
      <c r="B3" s="70" t="s">
        <v>687</v>
      </c>
      <c r="C3" s="69" t="s">
        <v>694</v>
      </c>
      <c r="D3" s="69" t="s">
        <v>695</v>
      </c>
      <c r="E3" s="69" t="s">
        <v>696</v>
      </c>
      <c r="F3" s="69" t="s">
        <v>2418</v>
      </c>
      <c r="G3" s="69" t="s">
        <v>2419</v>
      </c>
      <c r="H3" s="69" t="s">
        <v>697</v>
      </c>
      <c r="I3" s="69" t="s">
        <v>2420</v>
      </c>
      <c r="J3" s="69" t="s">
        <v>2483</v>
      </c>
      <c r="K3" s="69" t="s">
        <v>698</v>
      </c>
      <c r="L3" s="69" t="s">
        <v>699</v>
      </c>
      <c r="M3" s="69" t="s">
        <v>699</v>
      </c>
      <c r="N3" s="69" t="s">
        <v>699</v>
      </c>
      <c r="O3" s="69" t="s">
        <v>699</v>
      </c>
      <c r="P3" s="69" t="s">
        <v>699</v>
      </c>
      <c r="Q3" s="69" t="s">
        <v>699</v>
      </c>
      <c r="R3" s="69" t="s">
        <v>699</v>
      </c>
      <c r="S3" s="69" t="s">
        <v>700</v>
      </c>
      <c r="T3" s="69" t="s">
        <v>701</v>
      </c>
      <c r="U3" s="69" t="s">
        <v>702</v>
      </c>
      <c r="V3" s="69" t="s">
        <v>703</v>
      </c>
      <c r="W3" s="69" t="s">
        <v>704</v>
      </c>
      <c r="X3" s="69" t="s">
        <v>705</v>
      </c>
      <c r="Y3" s="69" t="s">
        <v>706</v>
      </c>
      <c r="Z3" s="69" t="s">
        <v>707</v>
      </c>
      <c r="AA3" s="69" t="s">
        <v>708</v>
      </c>
      <c r="AB3" s="69" t="s">
        <v>709</v>
      </c>
      <c r="AC3" s="69" t="s">
        <v>710</v>
      </c>
      <c r="AD3" s="69" t="s">
        <v>711</v>
      </c>
      <c r="AE3" s="69" t="s">
        <v>699</v>
      </c>
      <c r="AF3" s="117" t="s">
        <v>2473</v>
      </c>
      <c r="AG3" s="117" t="s">
        <v>2473</v>
      </c>
      <c r="AH3" s="117" t="s">
        <v>2473</v>
      </c>
      <c r="AI3" s="117" t="s">
        <v>2473</v>
      </c>
    </row>
    <row r="4" spans="1:35" x14ac:dyDescent="0.3">
      <c r="A4" s="71" t="s">
        <v>687</v>
      </c>
      <c r="B4" s="70" t="s">
        <v>687</v>
      </c>
      <c r="C4" s="69" t="s">
        <v>687</v>
      </c>
      <c r="D4" s="69" t="s">
        <v>687</v>
      </c>
      <c r="E4" s="69" t="s">
        <v>687</v>
      </c>
      <c r="F4" s="69" t="s">
        <v>687</v>
      </c>
      <c r="G4" s="69" t="s">
        <v>687</v>
      </c>
      <c r="H4" s="69" t="s">
        <v>687</v>
      </c>
      <c r="I4" s="69" t="s">
        <v>687</v>
      </c>
      <c r="J4" s="69"/>
      <c r="K4" s="69" t="s">
        <v>687</v>
      </c>
      <c r="L4" s="69" t="s">
        <v>687</v>
      </c>
      <c r="M4" s="69" t="s">
        <v>687</v>
      </c>
      <c r="N4" s="69" t="s">
        <v>687</v>
      </c>
      <c r="O4" s="69" t="s">
        <v>687</v>
      </c>
      <c r="P4" s="69" t="s">
        <v>687</v>
      </c>
      <c r="Q4" s="69" t="s">
        <v>687</v>
      </c>
      <c r="R4" s="69" t="s">
        <v>687</v>
      </c>
      <c r="S4" s="69" t="s">
        <v>687</v>
      </c>
      <c r="T4" s="69" t="s">
        <v>687</v>
      </c>
      <c r="U4" s="69" t="s">
        <v>687</v>
      </c>
      <c r="V4" s="69" t="s">
        <v>687</v>
      </c>
      <c r="W4" s="69" t="s">
        <v>687</v>
      </c>
      <c r="X4" s="69" t="s">
        <v>687</v>
      </c>
      <c r="Y4" s="69" t="s">
        <v>687</v>
      </c>
      <c r="Z4" s="69" t="s">
        <v>687</v>
      </c>
      <c r="AA4" s="69" t="s">
        <v>687</v>
      </c>
      <c r="AB4" s="69" t="s">
        <v>687</v>
      </c>
      <c r="AC4" s="69" t="s">
        <v>687</v>
      </c>
      <c r="AD4" s="48" t="s">
        <v>687</v>
      </c>
      <c r="AE4" s="48" t="s">
        <v>687</v>
      </c>
      <c r="AF4" s="117" t="s">
        <v>687</v>
      </c>
      <c r="AG4" s="117" t="s">
        <v>687</v>
      </c>
      <c r="AH4" s="117" t="s">
        <v>687</v>
      </c>
      <c r="AI4" s="117" t="s">
        <v>687</v>
      </c>
    </row>
    <row r="5" spans="1:35" x14ac:dyDescent="0.3">
      <c r="A5" s="73" t="s">
        <v>108</v>
      </c>
      <c r="B5" s="72" t="s">
        <v>127</v>
      </c>
      <c r="C5" s="74" t="s">
        <v>2448</v>
      </c>
      <c r="D5" s="74" t="s">
        <v>2448</v>
      </c>
      <c r="E5" s="74" t="s">
        <v>2448</v>
      </c>
      <c r="F5" s="74" t="s">
        <v>2448</v>
      </c>
      <c r="G5" s="74" t="s">
        <v>2448</v>
      </c>
      <c r="H5" s="74" t="s">
        <v>2448</v>
      </c>
      <c r="I5" s="74" t="s">
        <v>2448</v>
      </c>
      <c r="J5" s="74" t="s">
        <v>2448</v>
      </c>
      <c r="K5" s="74" t="s">
        <v>2448</v>
      </c>
      <c r="L5" s="74" t="s">
        <v>2448</v>
      </c>
      <c r="M5" s="74" t="s">
        <v>2448</v>
      </c>
      <c r="N5" s="74" t="s">
        <v>2448</v>
      </c>
      <c r="O5" s="74" t="s">
        <v>2448</v>
      </c>
      <c r="P5" s="74" t="s">
        <v>2448</v>
      </c>
      <c r="Q5" s="74" t="s">
        <v>2448</v>
      </c>
      <c r="R5" s="74" t="s">
        <v>2448</v>
      </c>
      <c r="S5" s="74" t="s">
        <v>2448</v>
      </c>
      <c r="T5" s="74" t="s">
        <v>2448</v>
      </c>
      <c r="U5" s="74" t="s">
        <v>2448</v>
      </c>
      <c r="V5" s="74" t="s">
        <v>2448</v>
      </c>
      <c r="W5" s="74" t="s">
        <v>2448</v>
      </c>
      <c r="X5" s="74" t="s">
        <v>2448</v>
      </c>
      <c r="Y5" s="74" t="s">
        <v>2448</v>
      </c>
      <c r="Z5" s="74" t="s">
        <v>2448</v>
      </c>
      <c r="AA5" s="74" t="s">
        <v>2448</v>
      </c>
      <c r="AB5" s="74" t="s">
        <v>2448</v>
      </c>
      <c r="AC5" s="74" t="s">
        <v>2448</v>
      </c>
      <c r="AD5" s="74" t="s">
        <v>2448</v>
      </c>
      <c r="AE5" s="74" t="s">
        <v>2448</v>
      </c>
      <c r="AF5" s="118" t="s">
        <v>2448</v>
      </c>
      <c r="AG5" s="118" t="s">
        <v>2448</v>
      </c>
      <c r="AH5" s="118" t="s">
        <v>2448</v>
      </c>
      <c r="AI5" s="118" t="s">
        <v>2448</v>
      </c>
    </row>
    <row r="6" spans="1:35" x14ac:dyDescent="0.3">
      <c r="A6" s="111" t="s">
        <v>713</v>
      </c>
      <c r="B6" s="113">
        <v>1</v>
      </c>
      <c r="C6" s="114">
        <v>140</v>
      </c>
      <c r="D6" s="114">
        <v>140</v>
      </c>
      <c r="E6" s="114">
        <v>140</v>
      </c>
      <c r="F6" s="115">
        <v>30579</v>
      </c>
      <c r="G6" s="115">
        <v>7109</v>
      </c>
      <c r="H6" s="114">
        <v>59.84</v>
      </c>
      <c r="I6" s="114">
        <v>4.3</v>
      </c>
      <c r="J6" s="288"/>
      <c r="K6" s="114">
        <v>745.22</v>
      </c>
      <c r="L6" s="115">
        <v>26458</v>
      </c>
      <c r="M6" s="47">
        <v>79088754</v>
      </c>
      <c r="N6" s="47">
        <v>214965870</v>
      </c>
      <c r="O6" s="115">
        <v>48123500</v>
      </c>
      <c r="P6" s="47">
        <v>84963618</v>
      </c>
      <c r="Q6" s="47">
        <v>69027</v>
      </c>
      <c r="R6" s="47">
        <v>294054624</v>
      </c>
      <c r="S6" s="47">
        <v>31442926</v>
      </c>
      <c r="T6" s="47">
        <v>114158459</v>
      </c>
      <c r="U6" s="47">
        <v>23643828</v>
      </c>
      <c r="V6" s="47">
        <v>6560513</v>
      </c>
      <c r="W6" s="47">
        <v>2268539</v>
      </c>
      <c r="X6" s="47">
        <v>2646789</v>
      </c>
      <c r="Y6" s="47">
        <v>2654156</v>
      </c>
      <c r="Z6" s="47">
        <v>86784499</v>
      </c>
      <c r="AA6" s="47">
        <v>17586621</v>
      </c>
      <c r="AB6" s="47">
        <v>0</v>
      </c>
      <c r="AC6" s="47">
        <v>5522522</v>
      </c>
      <c r="AD6" s="47">
        <v>785772</v>
      </c>
      <c r="AE6" s="47">
        <v>133087118</v>
      </c>
      <c r="AF6" s="127"/>
      <c r="AG6" s="127"/>
      <c r="AH6" s="127"/>
      <c r="AI6" s="127"/>
    </row>
    <row r="7" spans="1:35" ht="15" customHeight="1" x14ac:dyDescent="0.3">
      <c r="A7" s="111" t="s">
        <v>714</v>
      </c>
      <c r="B7" s="113">
        <v>2</v>
      </c>
      <c r="C7" s="114">
        <v>25</v>
      </c>
      <c r="D7" s="114">
        <v>21</v>
      </c>
      <c r="E7" s="114">
        <v>21</v>
      </c>
      <c r="F7" s="115">
        <v>3340</v>
      </c>
      <c r="G7" s="114">
        <v>496</v>
      </c>
      <c r="H7" s="114">
        <v>43.57</v>
      </c>
      <c r="I7" s="114">
        <v>6.73</v>
      </c>
      <c r="J7" s="288"/>
      <c r="K7" s="114">
        <v>142.65</v>
      </c>
      <c r="L7" s="115">
        <v>10836</v>
      </c>
      <c r="M7" s="47">
        <v>7611833</v>
      </c>
      <c r="N7" s="47">
        <v>75792511</v>
      </c>
      <c r="O7" s="115">
        <v>5232050</v>
      </c>
      <c r="P7" s="47">
        <v>23948026</v>
      </c>
      <c r="Q7" s="47">
        <v>22370</v>
      </c>
      <c r="R7" s="47">
        <v>83404344</v>
      </c>
      <c r="S7" s="47">
        <v>10988753</v>
      </c>
      <c r="T7" s="47">
        <v>25988521</v>
      </c>
      <c r="U7" s="47">
        <v>9493340</v>
      </c>
      <c r="V7" s="47">
        <v>11105032</v>
      </c>
      <c r="W7" s="47">
        <v>594323</v>
      </c>
      <c r="X7" s="47">
        <v>758906</v>
      </c>
      <c r="Y7" s="47">
        <v>939959</v>
      </c>
      <c r="Z7" s="47">
        <v>21456891</v>
      </c>
      <c r="AA7" s="47">
        <v>891888</v>
      </c>
      <c r="AB7" s="47">
        <v>0</v>
      </c>
      <c r="AC7" s="47">
        <v>852355</v>
      </c>
      <c r="AD7" s="47">
        <v>334376</v>
      </c>
      <c r="AE7" s="47">
        <v>29180076</v>
      </c>
      <c r="AF7" s="127"/>
      <c r="AG7" s="127"/>
      <c r="AH7" s="127"/>
      <c r="AI7" s="127"/>
    </row>
    <row r="8" spans="1:35" ht="15" customHeight="1" x14ac:dyDescent="0.3">
      <c r="A8" s="111" t="s">
        <v>715</v>
      </c>
      <c r="B8" s="113">
        <v>5</v>
      </c>
      <c r="C8" s="114">
        <v>107</v>
      </c>
      <c r="D8" s="114">
        <v>107</v>
      </c>
      <c r="E8" s="114">
        <v>107</v>
      </c>
      <c r="F8" s="115">
        <v>19638</v>
      </c>
      <c r="G8" s="115">
        <v>4978</v>
      </c>
      <c r="H8" s="114">
        <v>50.28</v>
      </c>
      <c r="I8" s="114">
        <v>3.94</v>
      </c>
      <c r="J8" s="288"/>
      <c r="K8" s="114">
        <v>564.5</v>
      </c>
      <c r="L8" s="115">
        <v>24780</v>
      </c>
      <c r="M8" s="47">
        <v>69572788</v>
      </c>
      <c r="N8" s="47">
        <v>198374572</v>
      </c>
      <c r="O8" s="115">
        <v>39700081</v>
      </c>
      <c r="P8" s="47">
        <v>59507261</v>
      </c>
      <c r="Q8" s="47">
        <v>32400</v>
      </c>
      <c r="R8" s="47">
        <v>267947360</v>
      </c>
      <c r="S8" s="47">
        <v>25569493</v>
      </c>
      <c r="T8" s="47">
        <v>104923655</v>
      </c>
      <c r="U8" s="47">
        <v>11521155</v>
      </c>
      <c r="V8" s="47">
        <v>40512291</v>
      </c>
      <c r="W8" s="47">
        <v>1708850</v>
      </c>
      <c r="X8" s="47">
        <v>1405818</v>
      </c>
      <c r="Y8" s="47">
        <v>7711229</v>
      </c>
      <c r="Z8" s="47">
        <v>70426229</v>
      </c>
      <c r="AA8" s="47">
        <v>2465529</v>
      </c>
      <c r="AB8" s="47">
        <v>0</v>
      </c>
      <c r="AC8" s="47">
        <v>47002</v>
      </c>
      <c r="AD8" s="47">
        <v>1656109</v>
      </c>
      <c r="AE8" s="47">
        <v>99207342</v>
      </c>
      <c r="AF8" s="127"/>
      <c r="AG8" s="127"/>
      <c r="AH8" s="127"/>
      <c r="AI8" s="127"/>
    </row>
    <row r="9" spans="1:35" ht="15" customHeight="1" x14ac:dyDescent="0.3">
      <c r="A9" s="111" t="s">
        <v>716</v>
      </c>
      <c r="B9" s="113">
        <v>4</v>
      </c>
      <c r="C9" s="114">
        <v>789</v>
      </c>
      <c r="D9" s="114">
        <v>789</v>
      </c>
      <c r="E9" s="114">
        <v>789</v>
      </c>
      <c r="F9" s="115">
        <v>218741</v>
      </c>
      <c r="G9" s="115">
        <v>42592</v>
      </c>
      <c r="H9" s="114">
        <v>75.959999999999994</v>
      </c>
      <c r="I9" s="114">
        <v>5.14</v>
      </c>
      <c r="J9" s="288"/>
      <c r="K9" s="116">
        <v>6528.3</v>
      </c>
      <c r="L9" s="115">
        <v>166277</v>
      </c>
      <c r="M9" s="47">
        <v>1180434867</v>
      </c>
      <c r="N9" s="47">
        <v>1485022623</v>
      </c>
      <c r="O9" s="115">
        <v>646179548</v>
      </c>
      <c r="P9" s="47">
        <v>588838661</v>
      </c>
      <c r="Q9" s="47">
        <v>437771</v>
      </c>
      <c r="R9" s="47">
        <v>2665457490</v>
      </c>
      <c r="S9" s="47">
        <v>401198620</v>
      </c>
      <c r="T9" s="47">
        <v>823192664</v>
      </c>
      <c r="U9" s="47">
        <v>417767098</v>
      </c>
      <c r="V9" s="47">
        <v>187001474</v>
      </c>
      <c r="W9" s="47">
        <v>15879128</v>
      </c>
      <c r="X9" s="47">
        <v>11550096</v>
      </c>
      <c r="Y9" s="47">
        <v>52323036</v>
      </c>
      <c r="Z9" s="47">
        <v>699154706</v>
      </c>
      <c r="AA9" s="47">
        <v>39271457</v>
      </c>
      <c r="AB9" s="47">
        <v>0</v>
      </c>
      <c r="AC9" s="47">
        <v>5811210</v>
      </c>
      <c r="AD9" s="47">
        <v>12308001</v>
      </c>
      <c r="AE9" s="47">
        <v>1235018209</v>
      </c>
      <c r="AF9" s="127"/>
      <c r="AG9" s="127"/>
      <c r="AH9" s="127"/>
      <c r="AI9" s="127"/>
    </row>
    <row r="10" spans="1:35" ht="15" customHeight="1" x14ac:dyDescent="0.3">
      <c r="A10" s="111" t="s">
        <v>718</v>
      </c>
      <c r="B10" s="113">
        <v>14495</v>
      </c>
      <c r="C10" s="114">
        <v>74</v>
      </c>
      <c r="D10" s="114">
        <v>74</v>
      </c>
      <c r="E10" s="114">
        <v>74</v>
      </c>
      <c r="F10" s="115">
        <v>17076</v>
      </c>
      <c r="G10" s="115">
        <v>3440</v>
      </c>
      <c r="H10" s="114">
        <v>63.22</v>
      </c>
      <c r="I10" s="114">
        <v>4.96</v>
      </c>
      <c r="J10" s="288"/>
      <c r="K10" s="114">
        <v>553.58000000000004</v>
      </c>
      <c r="L10" s="115">
        <v>32274</v>
      </c>
      <c r="M10" s="47">
        <v>55084747</v>
      </c>
      <c r="N10" s="47">
        <v>154196337</v>
      </c>
      <c r="O10" s="115">
        <v>32518501</v>
      </c>
      <c r="P10" s="47">
        <v>50112446</v>
      </c>
      <c r="Q10" s="47">
        <v>130889</v>
      </c>
      <c r="R10" s="47">
        <v>209281084</v>
      </c>
      <c r="S10" s="47">
        <v>25249488</v>
      </c>
      <c r="T10" s="47">
        <v>73570511</v>
      </c>
      <c r="U10" s="47">
        <v>19916564</v>
      </c>
      <c r="V10" s="47">
        <v>20427639</v>
      </c>
      <c r="W10" s="47">
        <v>1526248</v>
      </c>
      <c r="X10" s="47">
        <v>1780302</v>
      </c>
      <c r="Y10" s="47">
        <v>3192713</v>
      </c>
      <c r="Z10" s="47">
        <v>58188408</v>
      </c>
      <c r="AA10" s="47">
        <v>2640570</v>
      </c>
      <c r="AB10" s="47">
        <v>0</v>
      </c>
      <c r="AC10" s="47">
        <v>723626</v>
      </c>
      <c r="AD10" s="47">
        <v>2065015</v>
      </c>
      <c r="AE10" s="47">
        <v>82630947</v>
      </c>
      <c r="AF10" s="127"/>
      <c r="AG10" s="127"/>
      <c r="AH10" s="127"/>
      <c r="AI10" s="127"/>
    </row>
    <row r="11" spans="1:35" ht="15" customHeight="1" x14ac:dyDescent="0.3">
      <c r="A11" s="111" t="s">
        <v>719</v>
      </c>
      <c r="B11" s="113">
        <v>6309</v>
      </c>
      <c r="C11" s="114">
        <v>327</v>
      </c>
      <c r="D11" s="114">
        <v>295</v>
      </c>
      <c r="E11" s="114">
        <v>214</v>
      </c>
      <c r="F11" s="115">
        <v>69412</v>
      </c>
      <c r="G11" s="115">
        <v>14858</v>
      </c>
      <c r="H11" s="114">
        <v>88.86</v>
      </c>
      <c r="I11" s="114">
        <v>4.67</v>
      </c>
      <c r="J11" s="288"/>
      <c r="K11" s="114">
        <v>2611.77</v>
      </c>
      <c r="L11" s="115">
        <v>53713</v>
      </c>
      <c r="M11" s="47">
        <v>329816591</v>
      </c>
      <c r="N11" s="47">
        <v>718814988</v>
      </c>
      <c r="O11" s="115">
        <v>178413756</v>
      </c>
      <c r="P11" s="47">
        <v>281387201</v>
      </c>
      <c r="Q11" s="47">
        <v>307375</v>
      </c>
      <c r="R11" s="47">
        <v>1048631579</v>
      </c>
      <c r="S11" s="47">
        <v>42934312</v>
      </c>
      <c r="T11" s="47">
        <v>518235130</v>
      </c>
      <c r="U11" s="47">
        <v>159257417</v>
      </c>
      <c r="V11" s="47">
        <v>31148793</v>
      </c>
      <c r="W11" s="47">
        <v>7571233</v>
      </c>
      <c r="X11" s="47">
        <v>16797893</v>
      </c>
      <c r="Y11" s="47">
        <v>15199006</v>
      </c>
      <c r="Z11" s="47">
        <v>155324034</v>
      </c>
      <c r="AA11" s="47">
        <v>73813528</v>
      </c>
      <c r="AB11" s="47">
        <v>0</v>
      </c>
      <c r="AC11" s="47">
        <v>23969328</v>
      </c>
      <c r="AD11" s="47">
        <v>4380905</v>
      </c>
      <c r="AE11" s="47">
        <v>459800957</v>
      </c>
      <c r="AF11" s="127"/>
      <c r="AG11" s="127"/>
      <c r="AH11" s="127"/>
      <c r="AI11" s="127"/>
    </row>
    <row r="12" spans="1:35" ht="15" customHeight="1" x14ac:dyDescent="0.3">
      <c r="A12" s="111" t="s">
        <v>720</v>
      </c>
      <c r="B12" s="113">
        <v>98</v>
      </c>
      <c r="C12" s="114">
        <v>102</v>
      </c>
      <c r="D12" s="114">
        <v>102</v>
      </c>
      <c r="E12" s="114">
        <v>78</v>
      </c>
      <c r="F12" s="115">
        <v>22976</v>
      </c>
      <c r="G12" s="115">
        <v>6135</v>
      </c>
      <c r="H12" s="114">
        <v>80.7</v>
      </c>
      <c r="I12" s="114">
        <v>3.75</v>
      </c>
      <c r="J12" s="288"/>
      <c r="K12" s="116">
        <v>632.59</v>
      </c>
      <c r="L12" s="115">
        <v>26588</v>
      </c>
      <c r="M12" s="47">
        <v>109177175</v>
      </c>
      <c r="N12" s="47">
        <v>163515134</v>
      </c>
      <c r="O12" s="115">
        <v>67826853</v>
      </c>
      <c r="P12" s="47">
        <v>54780151</v>
      </c>
      <c r="Q12" s="47">
        <v>40983</v>
      </c>
      <c r="R12" s="47">
        <v>272692309</v>
      </c>
      <c r="S12" s="47">
        <v>35186322</v>
      </c>
      <c r="T12" s="47">
        <v>103070351</v>
      </c>
      <c r="U12" s="47">
        <v>14989948</v>
      </c>
      <c r="V12" s="47">
        <v>6112539</v>
      </c>
      <c r="W12" s="47">
        <v>2289672</v>
      </c>
      <c r="X12" s="47">
        <v>4594298</v>
      </c>
      <c r="Y12" s="47">
        <v>477159</v>
      </c>
      <c r="Z12" s="47">
        <v>83802815</v>
      </c>
      <c r="AA12" s="47">
        <v>8546975</v>
      </c>
      <c r="AB12" s="47">
        <v>0</v>
      </c>
      <c r="AC12" s="47">
        <v>12985283</v>
      </c>
      <c r="AD12" s="47">
        <v>636947</v>
      </c>
      <c r="AE12" s="47">
        <v>122607004</v>
      </c>
      <c r="AF12" s="127"/>
      <c r="AG12" s="127"/>
      <c r="AH12" s="127"/>
      <c r="AI12" s="127"/>
    </row>
    <row r="13" spans="1:35" ht="15" customHeight="1" x14ac:dyDescent="0.3">
      <c r="A13" s="111" t="s">
        <v>721</v>
      </c>
      <c r="B13" s="113">
        <v>53</v>
      </c>
      <c r="C13" s="114">
        <v>58</v>
      </c>
      <c r="D13" s="114">
        <v>58</v>
      </c>
      <c r="E13" s="114">
        <v>45</v>
      </c>
      <c r="F13" s="115">
        <v>10603</v>
      </c>
      <c r="G13" s="115">
        <v>2846</v>
      </c>
      <c r="H13" s="114">
        <v>64.55</v>
      </c>
      <c r="I13" s="114">
        <v>3.73</v>
      </c>
      <c r="J13" s="288"/>
      <c r="K13" s="114">
        <v>531.63</v>
      </c>
      <c r="L13" s="115">
        <v>16673</v>
      </c>
      <c r="M13" s="47">
        <v>38897794</v>
      </c>
      <c r="N13" s="47">
        <v>177735093</v>
      </c>
      <c r="O13" s="115">
        <v>31510939</v>
      </c>
      <c r="P13" s="47">
        <v>68497170</v>
      </c>
      <c r="Q13" s="47">
        <v>66488</v>
      </c>
      <c r="R13" s="47">
        <v>216632887</v>
      </c>
      <c r="S13" s="47">
        <v>21993855</v>
      </c>
      <c r="T13" s="47">
        <v>75936432</v>
      </c>
      <c r="U13" s="47">
        <v>9298624</v>
      </c>
      <c r="V13" s="47">
        <v>2985683</v>
      </c>
      <c r="W13" s="47">
        <v>2275336</v>
      </c>
      <c r="X13" s="47">
        <v>2306171</v>
      </c>
      <c r="Y13" s="47">
        <v>744595</v>
      </c>
      <c r="Z13" s="47">
        <v>83921430</v>
      </c>
      <c r="AA13" s="47">
        <v>5015175</v>
      </c>
      <c r="AB13" s="47">
        <v>0</v>
      </c>
      <c r="AC13" s="47">
        <v>11969128</v>
      </c>
      <c r="AD13" s="47">
        <v>186458</v>
      </c>
      <c r="AE13" s="47">
        <v>100008109</v>
      </c>
      <c r="AF13" s="127"/>
      <c r="AG13" s="127"/>
      <c r="AH13" s="127"/>
      <c r="AI13" s="127"/>
    </row>
    <row r="14" spans="1:35" ht="15" customHeight="1" x14ac:dyDescent="0.3">
      <c r="A14" s="111" t="s">
        <v>722</v>
      </c>
      <c r="B14" s="113">
        <v>79</v>
      </c>
      <c r="C14" s="114">
        <v>183</v>
      </c>
      <c r="D14" s="114">
        <v>183</v>
      </c>
      <c r="E14" s="114">
        <v>183</v>
      </c>
      <c r="F14" s="115">
        <v>51524</v>
      </c>
      <c r="G14" s="115">
        <v>11284</v>
      </c>
      <c r="H14" s="114">
        <v>77.14</v>
      </c>
      <c r="I14" s="114">
        <v>4.57</v>
      </c>
      <c r="J14" s="288"/>
      <c r="K14" s="114">
        <v>1393.49</v>
      </c>
      <c r="L14" s="115">
        <v>44533</v>
      </c>
      <c r="M14" s="47">
        <v>244046189</v>
      </c>
      <c r="N14" s="47">
        <v>463001190</v>
      </c>
      <c r="O14" s="115">
        <v>137049087</v>
      </c>
      <c r="P14" s="47">
        <v>149429488</v>
      </c>
      <c r="Q14" s="47">
        <v>129717</v>
      </c>
      <c r="R14" s="47">
        <v>707047379</v>
      </c>
      <c r="S14" s="47">
        <v>65447748</v>
      </c>
      <c r="T14" s="47">
        <v>324975112</v>
      </c>
      <c r="U14" s="47">
        <v>45214664</v>
      </c>
      <c r="V14" s="47">
        <v>25806155</v>
      </c>
      <c r="W14" s="47">
        <v>5852297</v>
      </c>
      <c r="X14" s="47">
        <v>5509211</v>
      </c>
      <c r="Y14" s="47">
        <v>8717549</v>
      </c>
      <c r="Z14" s="47">
        <v>218151992</v>
      </c>
      <c r="AA14" s="47">
        <v>6022190</v>
      </c>
      <c r="AB14" s="47">
        <v>0</v>
      </c>
      <c r="AC14" s="47">
        <v>0</v>
      </c>
      <c r="AD14" s="47">
        <v>1350461</v>
      </c>
      <c r="AE14" s="47">
        <v>286478575</v>
      </c>
      <c r="AF14" s="127"/>
      <c r="AG14" s="127"/>
      <c r="AH14" s="127"/>
      <c r="AI14" s="127"/>
    </row>
    <row r="15" spans="1:35" ht="15" customHeight="1" x14ac:dyDescent="0.3">
      <c r="A15" s="111" t="s">
        <v>723</v>
      </c>
      <c r="B15" s="113">
        <v>8702</v>
      </c>
      <c r="C15" s="114">
        <v>783</v>
      </c>
      <c r="D15" s="114">
        <v>783</v>
      </c>
      <c r="E15" s="114">
        <v>720</v>
      </c>
      <c r="F15" s="115">
        <v>237332</v>
      </c>
      <c r="G15" s="115">
        <v>40491</v>
      </c>
      <c r="H15" s="114">
        <v>90.31</v>
      </c>
      <c r="I15" s="114">
        <v>5.86</v>
      </c>
      <c r="J15" s="288"/>
      <c r="K15" s="116">
        <v>8823</v>
      </c>
      <c r="L15" s="115">
        <v>75442</v>
      </c>
      <c r="M15" s="47">
        <v>1215605833</v>
      </c>
      <c r="N15" s="47">
        <v>1898762445</v>
      </c>
      <c r="O15" s="115">
        <v>797568388</v>
      </c>
      <c r="P15" s="47">
        <v>637244152</v>
      </c>
      <c r="Q15" s="47">
        <v>742287</v>
      </c>
      <c r="R15" s="47">
        <v>3114368278</v>
      </c>
      <c r="S15" s="47">
        <v>343458524</v>
      </c>
      <c r="T15" s="47">
        <v>978805505</v>
      </c>
      <c r="U15" s="47">
        <v>244415869</v>
      </c>
      <c r="V15" s="47">
        <v>149032296</v>
      </c>
      <c r="W15" s="47">
        <v>11614304</v>
      </c>
      <c r="X15" s="47">
        <v>20560291</v>
      </c>
      <c r="Y15" s="47">
        <v>15545326</v>
      </c>
      <c r="Z15" s="47">
        <v>1188580807</v>
      </c>
      <c r="AA15" s="47">
        <v>29919736</v>
      </c>
      <c r="AB15" s="47">
        <v>11402022</v>
      </c>
      <c r="AC15" s="47">
        <v>104813361</v>
      </c>
      <c r="AD15" s="47">
        <v>16220237</v>
      </c>
      <c r="AE15" s="47">
        <v>1434812540</v>
      </c>
      <c r="AF15" s="127"/>
      <c r="AG15" s="127"/>
      <c r="AH15" s="127"/>
      <c r="AI15" s="127"/>
    </row>
    <row r="16" spans="1:35" ht="15" customHeight="1" x14ac:dyDescent="0.3">
      <c r="A16" s="111" t="s">
        <v>724</v>
      </c>
      <c r="B16" s="113">
        <v>46</v>
      </c>
      <c r="C16" s="114">
        <v>415</v>
      </c>
      <c r="D16" s="114">
        <v>415</v>
      </c>
      <c r="E16" s="114">
        <v>415</v>
      </c>
      <c r="F16" s="115">
        <v>122134</v>
      </c>
      <c r="G16" s="115">
        <v>13743</v>
      </c>
      <c r="H16" s="114">
        <v>80.63</v>
      </c>
      <c r="I16" s="114">
        <v>8.89</v>
      </c>
      <c r="J16" s="288"/>
      <c r="K16" s="116">
        <v>7757.32</v>
      </c>
      <c r="L16" s="115">
        <v>60734</v>
      </c>
      <c r="M16" s="47">
        <v>1245493235</v>
      </c>
      <c r="N16" s="47">
        <v>1205740482</v>
      </c>
      <c r="O16" s="115">
        <v>785533059</v>
      </c>
      <c r="P16" s="47">
        <v>611452234</v>
      </c>
      <c r="Q16" s="47">
        <v>295127</v>
      </c>
      <c r="R16" s="47">
        <v>2451233717</v>
      </c>
      <c r="S16" s="47">
        <v>0</v>
      </c>
      <c r="T16" s="47">
        <v>35718395</v>
      </c>
      <c r="U16" s="47">
        <v>375138236</v>
      </c>
      <c r="V16" s="47">
        <v>259564125</v>
      </c>
      <c r="W16" s="47">
        <v>0</v>
      </c>
      <c r="X16" s="47">
        <v>6385810</v>
      </c>
      <c r="Y16" s="47">
        <v>216661846</v>
      </c>
      <c r="Z16" s="47">
        <v>763612739</v>
      </c>
      <c r="AA16" s="47">
        <v>788096547</v>
      </c>
      <c r="AB16" s="47">
        <v>0</v>
      </c>
      <c r="AC16" s="47">
        <v>2778011</v>
      </c>
      <c r="AD16" s="47">
        <v>3278008</v>
      </c>
      <c r="AE16" s="47">
        <v>1396985293</v>
      </c>
      <c r="AF16" s="127"/>
      <c r="AG16" s="127"/>
      <c r="AH16" s="127"/>
      <c r="AI16" s="127"/>
    </row>
    <row r="17" spans="1:35" x14ac:dyDescent="0.3">
      <c r="A17" s="111" t="s">
        <v>725</v>
      </c>
      <c r="B17" s="113">
        <v>3107</v>
      </c>
      <c r="C17" s="114">
        <v>420</v>
      </c>
      <c r="D17" s="114">
        <v>420</v>
      </c>
      <c r="E17" s="114">
        <v>420</v>
      </c>
      <c r="F17" s="115">
        <v>141409</v>
      </c>
      <c r="G17" s="115">
        <v>25815</v>
      </c>
      <c r="H17" s="114">
        <v>92.24</v>
      </c>
      <c r="I17" s="114">
        <v>5.48</v>
      </c>
      <c r="J17" s="288"/>
      <c r="K17" s="116">
        <v>7856</v>
      </c>
      <c r="L17" s="115">
        <v>169045</v>
      </c>
      <c r="M17" s="47">
        <v>959033476</v>
      </c>
      <c r="N17" s="47">
        <v>2584685974</v>
      </c>
      <c r="O17" s="115">
        <v>473687909</v>
      </c>
      <c r="P17" s="47">
        <v>832048920</v>
      </c>
      <c r="Q17" s="47">
        <v>1925880</v>
      </c>
      <c r="R17" s="47">
        <v>3543719450</v>
      </c>
      <c r="S17" s="47">
        <v>367835925</v>
      </c>
      <c r="T17" s="47">
        <v>620636101</v>
      </c>
      <c r="U17" s="47">
        <v>941995296</v>
      </c>
      <c r="V17" s="47">
        <v>454371097</v>
      </c>
      <c r="W17" s="47">
        <v>20291356</v>
      </c>
      <c r="X17" s="47">
        <v>42886828</v>
      </c>
      <c r="Y17" s="47">
        <v>16926076</v>
      </c>
      <c r="Z17" s="47">
        <v>403064692</v>
      </c>
      <c r="AA17" s="47">
        <v>245414331</v>
      </c>
      <c r="AB17" s="47">
        <v>0</v>
      </c>
      <c r="AC17" s="47">
        <v>192242409</v>
      </c>
      <c r="AD17" s="47">
        <v>238055339</v>
      </c>
      <c r="AE17" s="47">
        <v>1305736829</v>
      </c>
      <c r="AF17" s="127"/>
      <c r="AG17" s="127"/>
      <c r="AH17" s="127"/>
      <c r="AI17" s="127"/>
    </row>
    <row r="18" spans="1:35" ht="15" customHeight="1" x14ac:dyDescent="0.3">
      <c r="A18" s="111" t="s">
        <v>726</v>
      </c>
      <c r="B18" s="113">
        <v>59</v>
      </c>
      <c r="C18" s="114">
        <v>171</v>
      </c>
      <c r="D18" s="114">
        <v>171</v>
      </c>
      <c r="E18" s="114">
        <v>171</v>
      </c>
      <c r="F18" s="115">
        <v>43926</v>
      </c>
      <c r="G18" s="115">
        <v>9817</v>
      </c>
      <c r="H18" s="114">
        <v>70.38</v>
      </c>
      <c r="I18" s="114">
        <v>4.47</v>
      </c>
      <c r="J18" s="288"/>
      <c r="K18" s="116">
        <v>1226.83</v>
      </c>
      <c r="L18" s="115">
        <v>27848</v>
      </c>
      <c r="M18" s="47">
        <v>318400847</v>
      </c>
      <c r="N18" s="47">
        <v>551408992</v>
      </c>
      <c r="O18" s="115">
        <v>120502948</v>
      </c>
      <c r="P18" s="47">
        <v>161618126</v>
      </c>
      <c r="Q18" s="47">
        <v>31881</v>
      </c>
      <c r="R18" s="47">
        <v>869809839</v>
      </c>
      <c r="S18" s="47">
        <v>71964725</v>
      </c>
      <c r="T18" s="47">
        <v>314384973</v>
      </c>
      <c r="U18" s="47">
        <v>34158035</v>
      </c>
      <c r="V18" s="47">
        <v>83135437</v>
      </c>
      <c r="W18" s="47">
        <v>6397351</v>
      </c>
      <c r="X18" s="47">
        <v>12093213</v>
      </c>
      <c r="Y18" s="47">
        <v>28766788</v>
      </c>
      <c r="Z18" s="47">
        <v>258361367</v>
      </c>
      <c r="AA18" s="47">
        <v>53608484</v>
      </c>
      <c r="AB18" s="47">
        <v>0</v>
      </c>
      <c r="AC18" s="47">
        <v>4337621</v>
      </c>
      <c r="AD18" s="47">
        <v>2601845</v>
      </c>
      <c r="AE18" s="47">
        <v>282121074</v>
      </c>
      <c r="AF18" s="127"/>
      <c r="AG18" s="127"/>
      <c r="AH18" s="127"/>
      <c r="AI18" s="127"/>
    </row>
    <row r="19" spans="1:35" ht="15" customHeight="1" x14ac:dyDescent="0.3">
      <c r="A19" s="111" t="s">
        <v>727</v>
      </c>
      <c r="B19" s="113">
        <v>22</v>
      </c>
      <c r="C19" s="114">
        <v>888</v>
      </c>
      <c r="D19" s="114">
        <v>888</v>
      </c>
      <c r="E19" s="114">
        <v>888</v>
      </c>
      <c r="F19" s="115">
        <v>283152</v>
      </c>
      <c r="G19" s="115">
        <v>47838</v>
      </c>
      <c r="H19" s="114">
        <v>87.36</v>
      </c>
      <c r="I19" s="114">
        <v>5.92</v>
      </c>
      <c r="J19" s="288"/>
      <c r="K19" s="116">
        <v>9237</v>
      </c>
      <c r="L19" s="115">
        <v>61726</v>
      </c>
      <c r="M19" s="47">
        <v>4193231548</v>
      </c>
      <c r="N19" s="47">
        <v>3080847173</v>
      </c>
      <c r="O19" s="115">
        <v>1436568208</v>
      </c>
      <c r="P19" s="47">
        <v>937155561</v>
      </c>
      <c r="Q19" s="47">
        <v>682533</v>
      </c>
      <c r="R19" s="47">
        <v>7274078721</v>
      </c>
      <c r="S19" s="47">
        <v>510878286</v>
      </c>
      <c r="T19" s="47">
        <v>2399862374</v>
      </c>
      <c r="U19" s="47">
        <v>205130424</v>
      </c>
      <c r="V19" s="47">
        <v>637213842</v>
      </c>
      <c r="W19" s="47">
        <v>26506114</v>
      </c>
      <c r="X19" s="47">
        <v>364769667</v>
      </c>
      <c r="Y19" s="47">
        <v>235073956</v>
      </c>
      <c r="Z19" s="47">
        <v>2176846857</v>
      </c>
      <c r="AA19" s="47">
        <v>680480393</v>
      </c>
      <c r="AB19" s="47">
        <v>0</v>
      </c>
      <c r="AC19" s="47">
        <v>27639099</v>
      </c>
      <c r="AD19" s="47">
        <v>9677709</v>
      </c>
      <c r="AE19" s="47">
        <v>2373723769</v>
      </c>
      <c r="AF19" s="127"/>
      <c r="AG19" s="127"/>
      <c r="AH19" s="127"/>
      <c r="AI19" s="127"/>
    </row>
    <row r="20" spans="1:35" ht="15" customHeight="1" x14ac:dyDescent="0.3">
      <c r="A20" s="111" t="s">
        <v>728</v>
      </c>
      <c r="B20" s="113">
        <v>3108</v>
      </c>
      <c r="C20" s="114">
        <v>461</v>
      </c>
      <c r="D20" s="114">
        <v>293</v>
      </c>
      <c r="E20" s="114">
        <v>229</v>
      </c>
      <c r="F20" s="115">
        <v>56374</v>
      </c>
      <c r="G20" s="115">
        <v>10184</v>
      </c>
      <c r="H20" s="114">
        <v>67.45</v>
      </c>
      <c r="I20" s="114">
        <v>5.54</v>
      </c>
      <c r="J20" s="288"/>
      <c r="K20" s="116">
        <v>3599.38</v>
      </c>
      <c r="L20" s="115">
        <v>91524</v>
      </c>
      <c r="M20" s="47">
        <v>189080571</v>
      </c>
      <c r="N20" s="47">
        <v>713960633</v>
      </c>
      <c r="O20" s="115">
        <v>120323518</v>
      </c>
      <c r="P20" s="47">
        <v>220157223</v>
      </c>
      <c r="Q20" s="47">
        <v>674918</v>
      </c>
      <c r="R20" s="47">
        <v>903041204</v>
      </c>
      <c r="S20" s="47">
        <v>77567676</v>
      </c>
      <c r="T20" s="47">
        <v>143641700</v>
      </c>
      <c r="U20" s="47">
        <v>241097088</v>
      </c>
      <c r="V20" s="47">
        <v>141322840</v>
      </c>
      <c r="W20" s="47">
        <v>6848052</v>
      </c>
      <c r="X20" s="47">
        <v>20128540</v>
      </c>
      <c r="Y20" s="47">
        <v>0</v>
      </c>
      <c r="Z20" s="47">
        <v>99975319</v>
      </c>
      <c r="AA20" s="47">
        <v>97486331</v>
      </c>
      <c r="AB20" s="47">
        <v>0</v>
      </c>
      <c r="AC20" s="47">
        <v>50034474</v>
      </c>
      <c r="AD20" s="47">
        <v>24939184</v>
      </c>
      <c r="AE20" s="47">
        <v>340480741</v>
      </c>
      <c r="AF20" s="127"/>
      <c r="AG20" s="127"/>
      <c r="AH20" s="127"/>
      <c r="AI20" s="127"/>
    </row>
    <row r="21" spans="1:35" x14ac:dyDescent="0.3">
      <c r="A21" s="111" t="s">
        <v>729</v>
      </c>
      <c r="B21" s="113">
        <v>39</v>
      </c>
      <c r="C21" s="114">
        <v>269</v>
      </c>
      <c r="D21" s="114">
        <v>269</v>
      </c>
      <c r="E21" s="114">
        <v>269</v>
      </c>
      <c r="F21" s="115">
        <v>73652</v>
      </c>
      <c r="G21" s="115">
        <v>17169</v>
      </c>
      <c r="H21" s="114">
        <v>75.010000000000005</v>
      </c>
      <c r="I21" s="114">
        <v>4.29</v>
      </c>
      <c r="J21" s="288"/>
      <c r="K21" s="116">
        <v>2105.6999999999998</v>
      </c>
      <c r="L21" s="115">
        <v>78294</v>
      </c>
      <c r="M21" s="47">
        <v>536987056</v>
      </c>
      <c r="N21" s="47">
        <v>812871441</v>
      </c>
      <c r="O21" s="115">
        <v>306780630</v>
      </c>
      <c r="P21" s="47">
        <v>286979358</v>
      </c>
      <c r="Q21" s="47">
        <v>153184</v>
      </c>
      <c r="R21" s="47">
        <v>1349858497</v>
      </c>
      <c r="S21" s="47">
        <v>129283348</v>
      </c>
      <c r="T21" s="47">
        <v>683472565</v>
      </c>
      <c r="U21" s="47">
        <v>126943137</v>
      </c>
      <c r="V21" s="47">
        <v>41324960</v>
      </c>
      <c r="W21" s="47">
        <v>8143933</v>
      </c>
      <c r="X21" s="47">
        <v>9153746</v>
      </c>
      <c r="Y21" s="47">
        <v>16691104</v>
      </c>
      <c r="Z21" s="47">
        <v>228461592</v>
      </c>
      <c r="AA21" s="47">
        <v>41770479</v>
      </c>
      <c r="AB21" s="47">
        <v>1980922</v>
      </c>
      <c r="AC21" s="47">
        <v>48946147</v>
      </c>
      <c r="AD21" s="47">
        <v>13686564</v>
      </c>
      <c r="AE21" s="47">
        <v>593759988</v>
      </c>
      <c r="AF21" s="127"/>
      <c r="AG21" s="127"/>
      <c r="AH21" s="127"/>
      <c r="AI21" s="127"/>
    </row>
    <row r="22" spans="1:35" ht="15" customHeight="1" x14ac:dyDescent="0.3">
      <c r="A22" s="111" t="s">
        <v>869</v>
      </c>
      <c r="B22" s="113">
        <v>50</v>
      </c>
      <c r="C22" s="114">
        <v>151</v>
      </c>
      <c r="D22" s="114">
        <v>151</v>
      </c>
      <c r="E22" s="114">
        <v>151</v>
      </c>
      <c r="F22" s="115">
        <v>31457</v>
      </c>
      <c r="G22" s="115">
        <v>7193</v>
      </c>
      <c r="H22" s="114">
        <v>57.08</v>
      </c>
      <c r="I22" s="114">
        <v>4.37</v>
      </c>
      <c r="J22" s="288"/>
      <c r="K22" s="116">
        <v>985.11</v>
      </c>
      <c r="L22" s="115">
        <v>33364</v>
      </c>
      <c r="M22" s="47">
        <v>162846960</v>
      </c>
      <c r="N22" s="47">
        <v>356223249</v>
      </c>
      <c r="O22" s="115">
        <v>74021804</v>
      </c>
      <c r="P22" s="47">
        <v>125743658</v>
      </c>
      <c r="Q22" s="47">
        <v>41718</v>
      </c>
      <c r="R22" s="47">
        <v>519070209</v>
      </c>
      <c r="S22" s="47">
        <v>48477250</v>
      </c>
      <c r="T22" s="47">
        <v>202317695</v>
      </c>
      <c r="U22" s="47">
        <v>5994750</v>
      </c>
      <c r="V22" s="47">
        <v>44925700</v>
      </c>
      <c r="W22" s="47">
        <v>2722292</v>
      </c>
      <c r="X22" s="47">
        <v>2844933</v>
      </c>
      <c r="Y22" s="47">
        <v>21991407</v>
      </c>
      <c r="Z22" s="47">
        <v>144403510</v>
      </c>
      <c r="AA22" s="47">
        <v>29388494</v>
      </c>
      <c r="AB22" s="47">
        <v>0</v>
      </c>
      <c r="AC22" s="47">
        <v>14087632</v>
      </c>
      <c r="AD22" s="47">
        <v>1916546</v>
      </c>
      <c r="AE22" s="47">
        <v>199765462</v>
      </c>
      <c r="AF22" s="127"/>
      <c r="AG22" s="127"/>
      <c r="AH22" s="127"/>
      <c r="AI22" s="127"/>
    </row>
    <row r="23" spans="1:35" ht="15" customHeight="1" x14ac:dyDescent="0.3">
      <c r="A23" s="111" t="s">
        <v>731</v>
      </c>
      <c r="B23" s="113">
        <v>51</v>
      </c>
      <c r="C23" s="114">
        <v>30</v>
      </c>
      <c r="D23" s="114">
        <v>30</v>
      </c>
      <c r="E23" s="114">
        <v>30</v>
      </c>
      <c r="F23" s="115">
        <v>10256</v>
      </c>
      <c r="G23" s="115">
        <v>1568</v>
      </c>
      <c r="H23" s="114">
        <v>93.66</v>
      </c>
      <c r="I23" s="114">
        <v>6.54</v>
      </c>
      <c r="J23" s="288"/>
      <c r="K23" s="114">
        <v>5015.54</v>
      </c>
      <c r="L23" s="115">
        <v>0</v>
      </c>
      <c r="M23" s="47">
        <v>109756561</v>
      </c>
      <c r="N23" s="47">
        <v>3386696163</v>
      </c>
      <c r="O23" s="115">
        <v>46669603</v>
      </c>
      <c r="P23" s="47">
        <v>1135839801</v>
      </c>
      <c r="Q23" s="47">
        <v>319280</v>
      </c>
      <c r="R23" s="47">
        <v>3496452724</v>
      </c>
      <c r="S23" s="47">
        <v>244685456</v>
      </c>
      <c r="T23" s="47">
        <v>1260799302</v>
      </c>
      <c r="U23" s="47">
        <v>103496322</v>
      </c>
      <c r="V23" s="47">
        <v>112185262</v>
      </c>
      <c r="W23" s="47">
        <v>3838890</v>
      </c>
      <c r="X23" s="47">
        <v>21318014</v>
      </c>
      <c r="Y23" s="47">
        <v>28420695</v>
      </c>
      <c r="Z23" s="47">
        <v>1573700779</v>
      </c>
      <c r="AA23" s="47">
        <v>113570830</v>
      </c>
      <c r="AB23" s="47">
        <v>0</v>
      </c>
      <c r="AC23" s="47">
        <v>12221038</v>
      </c>
      <c r="AD23" s="47">
        <v>22216136</v>
      </c>
      <c r="AE23" s="47">
        <v>1182509404</v>
      </c>
      <c r="AF23" s="127"/>
      <c r="AG23" s="127"/>
      <c r="AH23" s="127"/>
      <c r="AI23" s="127"/>
    </row>
    <row r="24" spans="1:35" x14ac:dyDescent="0.3">
      <c r="A24" s="111" t="s">
        <v>732</v>
      </c>
      <c r="B24" s="113">
        <v>57</v>
      </c>
      <c r="C24" s="114">
        <v>199</v>
      </c>
      <c r="D24" s="114">
        <v>199</v>
      </c>
      <c r="E24" s="114">
        <v>199</v>
      </c>
      <c r="F24" s="115">
        <v>39537</v>
      </c>
      <c r="G24" s="115">
        <v>8758</v>
      </c>
      <c r="H24" s="114">
        <v>54.43</v>
      </c>
      <c r="I24" s="114">
        <v>4.51</v>
      </c>
      <c r="J24" s="288"/>
      <c r="K24" s="116">
        <v>1400.59</v>
      </c>
      <c r="L24" s="114">
        <v>30996</v>
      </c>
      <c r="M24" s="47">
        <v>157212264</v>
      </c>
      <c r="N24" s="47">
        <v>534219667</v>
      </c>
      <c r="O24" s="115">
        <v>85383708</v>
      </c>
      <c r="P24" s="47">
        <v>178592643</v>
      </c>
      <c r="Q24" s="47">
        <v>91689</v>
      </c>
      <c r="R24" s="47">
        <v>691431931</v>
      </c>
      <c r="S24" s="47">
        <v>84677041</v>
      </c>
      <c r="T24" s="47">
        <v>208759119</v>
      </c>
      <c r="U24" s="47">
        <v>12694671</v>
      </c>
      <c r="V24" s="47">
        <v>24318202</v>
      </c>
      <c r="W24" s="47">
        <v>6228902</v>
      </c>
      <c r="X24" s="47">
        <v>11147689</v>
      </c>
      <c r="Y24" s="47">
        <v>13475522</v>
      </c>
      <c r="Z24" s="47">
        <v>256084583</v>
      </c>
      <c r="AA24" s="47">
        <v>55682937</v>
      </c>
      <c r="AB24" s="47">
        <v>0</v>
      </c>
      <c r="AC24" s="47">
        <v>17845860</v>
      </c>
      <c r="AD24" s="47">
        <v>517405</v>
      </c>
      <c r="AE24" s="47">
        <v>263976351</v>
      </c>
      <c r="AF24" s="127"/>
      <c r="AG24" s="127"/>
      <c r="AH24" s="127"/>
      <c r="AI24" s="127"/>
    </row>
    <row r="25" spans="1:35" x14ac:dyDescent="0.3">
      <c r="A25" s="111" t="s">
        <v>733</v>
      </c>
      <c r="B25" s="113">
        <v>8</v>
      </c>
      <c r="C25" s="114">
        <v>29</v>
      </c>
      <c r="D25" s="114">
        <v>29</v>
      </c>
      <c r="E25" s="114">
        <v>28</v>
      </c>
      <c r="F25" s="115">
        <v>3246</v>
      </c>
      <c r="G25" s="115">
        <v>987</v>
      </c>
      <c r="H25" s="114">
        <v>31.76</v>
      </c>
      <c r="I25" s="114">
        <v>3.29</v>
      </c>
      <c r="J25" s="288"/>
      <c r="K25" s="116">
        <v>277.08</v>
      </c>
      <c r="L25" s="115">
        <v>11642</v>
      </c>
      <c r="M25" s="47">
        <v>16929589</v>
      </c>
      <c r="N25" s="47">
        <v>89700746</v>
      </c>
      <c r="O25" s="115">
        <v>13831248</v>
      </c>
      <c r="P25" s="47">
        <v>42848856</v>
      </c>
      <c r="Q25" s="47">
        <v>22755</v>
      </c>
      <c r="R25" s="47">
        <v>106630335</v>
      </c>
      <c r="S25" s="47">
        <v>5460646</v>
      </c>
      <c r="T25" s="47">
        <v>47306285</v>
      </c>
      <c r="U25" s="47">
        <v>11366521</v>
      </c>
      <c r="V25" s="47">
        <v>2505322</v>
      </c>
      <c r="W25" s="47">
        <v>1189412</v>
      </c>
      <c r="X25" s="47">
        <v>1788459</v>
      </c>
      <c r="Y25" s="47">
        <v>2148892</v>
      </c>
      <c r="Z25" s="47">
        <v>21105262</v>
      </c>
      <c r="AA25" s="47">
        <v>9600092</v>
      </c>
      <c r="AB25" s="47">
        <v>0</v>
      </c>
      <c r="AC25" s="47">
        <v>3709310</v>
      </c>
      <c r="AD25" s="47">
        <v>450134</v>
      </c>
      <c r="AE25" s="47">
        <v>56680104</v>
      </c>
      <c r="AF25" s="127"/>
      <c r="AG25" s="127"/>
      <c r="AH25" s="127"/>
      <c r="AI25" s="127"/>
    </row>
    <row r="26" spans="1:35" x14ac:dyDescent="0.3">
      <c r="A26" s="111" t="s">
        <v>734</v>
      </c>
      <c r="B26" s="113">
        <v>40</v>
      </c>
      <c r="C26" s="114">
        <v>103</v>
      </c>
      <c r="D26" s="114">
        <v>103</v>
      </c>
      <c r="E26" s="114">
        <v>103</v>
      </c>
      <c r="F26" s="115">
        <v>23094</v>
      </c>
      <c r="G26" s="115">
        <v>6270</v>
      </c>
      <c r="H26" s="114">
        <v>61.43</v>
      </c>
      <c r="I26" s="114">
        <v>3.68</v>
      </c>
      <c r="J26" s="288"/>
      <c r="K26" s="114">
        <v>741.4</v>
      </c>
      <c r="L26" s="115">
        <v>31137</v>
      </c>
      <c r="M26" s="47">
        <v>131738341</v>
      </c>
      <c r="N26" s="47">
        <v>291763439</v>
      </c>
      <c r="O26" s="115">
        <v>56987580</v>
      </c>
      <c r="P26" s="47">
        <v>109900911</v>
      </c>
      <c r="Q26" s="47">
        <v>45147</v>
      </c>
      <c r="R26" s="47">
        <v>423501780</v>
      </c>
      <c r="S26" s="47">
        <v>30948809</v>
      </c>
      <c r="T26" s="47">
        <v>201886280</v>
      </c>
      <c r="U26" s="47">
        <v>29697371</v>
      </c>
      <c r="V26" s="47">
        <v>24534392</v>
      </c>
      <c r="W26" s="47">
        <v>3505914</v>
      </c>
      <c r="X26" s="47">
        <v>1844267</v>
      </c>
      <c r="Y26" s="47">
        <v>11528728</v>
      </c>
      <c r="Z26" s="47">
        <v>85731478</v>
      </c>
      <c r="AA26" s="47">
        <v>13492069</v>
      </c>
      <c r="AB26" s="47">
        <v>923067</v>
      </c>
      <c r="AC26" s="47">
        <v>15262962</v>
      </c>
      <c r="AD26" s="47">
        <v>4146443</v>
      </c>
      <c r="AE26" s="47">
        <v>166888491</v>
      </c>
      <c r="AF26" s="127"/>
      <c r="AG26" s="127"/>
      <c r="AH26" s="127"/>
      <c r="AI26" s="127"/>
    </row>
    <row r="27" spans="1:35" ht="15" customHeight="1" x14ac:dyDescent="0.3">
      <c r="A27" s="111" t="s">
        <v>735</v>
      </c>
      <c r="B27" s="113">
        <v>68</v>
      </c>
      <c r="C27" s="114">
        <v>119</v>
      </c>
      <c r="D27" s="114">
        <v>119</v>
      </c>
      <c r="E27" s="114">
        <v>119</v>
      </c>
      <c r="F27" s="115">
        <v>20909</v>
      </c>
      <c r="G27" s="115">
        <v>4469</v>
      </c>
      <c r="H27" s="114">
        <v>48.14</v>
      </c>
      <c r="I27" s="114">
        <v>4.68</v>
      </c>
      <c r="J27" s="288"/>
      <c r="K27" s="114">
        <v>896.64</v>
      </c>
      <c r="L27" s="115">
        <v>39529</v>
      </c>
      <c r="M27" s="47">
        <v>68130650</v>
      </c>
      <c r="N27" s="47">
        <v>311230871</v>
      </c>
      <c r="O27" s="115">
        <v>31282050</v>
      </c>
      <c r="P27" s="47">
        <v>104176161</v>
      </c>
      <c r="Q27" s="47">
        <v>82521</v>
      </c>
      <c r="R27" s="47">
        <v>379361521</v>
      </c>
      <c r="S27" s="47">
        <v>60445837</v>
      </c>
      <c r="T27" s="47">
        <v>100193326</v>
      </c>
      <c r="U27" s="47">
        <v>59775996</v>
      </c>
      <c r="V27" s="47">
        <v>32697212</v>
      </c>
      <c r="W27" s="47">
        <v>4059258</v>
      </c>
      <c r="X27" s="47">
        <v>4187619</v>
      </c>
      <c r="Y27" s="47">
        <v>2619078</v>
      </c>
      <c r="Z27" s="47">
        <v>97138961</v>
      </c>
      <c r="AA27" s="47">
        <v>9774665</v>
      </c>
      <c r="AB27" s="47">
        <v>0</v>
      </c>
      <c r="AC27" s="47">
        <v>7095167</v>
      </c>
      <c r="AD27" s="47">
        <v>1374402</v>
      </c>
      <c r="AE27" s="47">
        <v>135458211</v>
      </c>
      <c r="AF27" s="127"/>
      <c r="AG27" s="127"/>
      <c r="AH27" s="127"/>
      <c r="AI27" s="127"/>
    </row>
    <row r="28" spans="1:35" x14ac:dyDescent="0.3">
      <c r="A28" s="111" t="s">
        <v>2442</v>
      </c>
      <c r="B28" s="113">
        <v>14496</v>
      </c>
      <c r="C28" s="114">
        <v>173</v>
      </c>
      <c r="D28" s="114">
        <v>173</v>
      </c>
      <c r="E28" s="114">
        <v>121</v>
      </c>
      <c r="F28" s="115">
        <v>36325</v>
      </c>
      <c r="G28" s="115">
        <v>7857</v>
      </c>
      <c r="H28" s="114">
        <v>82.25</v>
      </c>
      <c r="I28" s="114">
        <v>4.62</v>
      </c>
      <c r="J28" s="288"/>
      <c r="K28" s="114">
        <v>1020.4</v>
      </c>
      <c r="L28" s="115">
        <v>81613</v>
      </c>
      <c r="M28" s="47">
        <v>195944683</v>
      </c>
      <c r="N28" s="47">
        <v>438398900</v>
      </c>
      <c r="O28" s="115">
        <v>66878480</v>
      </c>
      <c r="P28" s="47">
        <v>104511688</v>
      </c>
      <c r="Q28" s="47">
        <v>112595</v>
      </c>
      <c r="R28" s="47">
        <v>634343583</v>
      </c>
      <c r="S28" s="47">
        <v>120060722</v>
      </c>
      <c r="T28" s="47">
        <v>188561942</v>
      </c>
      <c r="U28" s="47">
        <v>45722962</v>
      </c>
      <c r="V28" s="47">
        <v>82547699</v>
      </c>
      <c r="W28" s="47">
        <v>3845614</v>
      </c>
      <c r="X28" s="47">
        <v>2356711</v>
      </c>
      <c r="Y28" s="47">
        <v>10730692</v>
      </c>
      <c r="Z28" s="47">
        <v>163652645</v>
      </c>
      <c r="AA28" s="47">
        <v>4590082</v>
      </c>
      <c r="AB28" s="47">
        <v>0</v>
      </c>
      <c r="AC28" s="47">
        <v>4195479</v>
      </c>
      <c r="AD28" s="47">
        <v>8079035</v>
      </c>
      <c r="AE28" s="47">
        <v>171390168</v>
      </c>
      <c r="AF28" s="127"/>
      <c r="AG28" s="127"/>
      <c r="AH28" s="127"/>
      <c r="AI28" s="127"/>
    </row>
    <row r="29" spans="1:35" x14ac:dyDescent="0.3">
      <c r="A29" s="111" t="s">
        <v>737</v>
      </c>
      <c r="B29" s="113">
        <v>73</v>
      </c>
      <c r="C29" s="114">
        <v>147</v>
      </c>
      <c r="D29" s="114">
        <v>99</v>
      </c>
      <c r="E29" s="114">
        <v>99</v>
      </c>
      <c r="F29" s="115">
        <v>22699</v>
      </c>
      <c r="G29" s="115">
        <v>4694</v>
      </c>
      <c r="H29" s="114">
        <v>62.82</v>
      </c>
      <c r="I29" s="114">
        <v>4.84</v>
      </c>
      <c r="J29" s="288"/>
      <c r="K29" s="114">
        <v>742.52</v>
      </c>
      <c r="L29" s="115">
        <v>27040</v>
      </c>
      <c r="M29" s="47">
        <v>53599194</v>
      </c>
      <c r="N29" s="47">
        <v>247338942</v>
      </c>
      <c r="O29" s="115">
        <v>32387292</v>
      </c>
      <c r="P29" s="47">
        <v>97246685</v>
      </c>
      <c r="Q29" s="47">
        <v>89176</v>
      </c>
      <c r="R29" s="47">
        <v>300938136</v>
      </c>
      <c r="S29" s="47">
        <v>36565794</v>
      </c>
      <c r="T29" s="47">
        <v>88454485</v>
      </c>
      <c r="U29" s="47">
        <v>34498532</v>
      </c>
      <c r="V29" s="47">
        <v>30161797</v>
      </c>
      <c r="W29" s="47">
        <v>2408110</v>
      </c>
      <c r="X29" s="47">
        <v>5233590</v>
      </c>
      <c r="Y29" s="47">
        <v>3719681</v>
      </c>
      <c r="Z29" s="47">
        <v>94149083</v>
      </c>
      <c r="AA29" s="47">
        <v>2681820</v>
      </c>
      <c r="AB29" s="47">
        <v>0</v>
      </c>
      <c r="AC29" s="47">
        <v>2232363</v>
      </c>
      <c r="AD29" s="47">
        <v>832881</v>
      </c>
      <c r="AE29" s="47">
        <v>129633977</v>
      </c>
      <c r="AF29" s="127"/>
      <c r="AG29" s="127"/>
      <c r="AH29" s="127"/>
      <c r="AI29" s="127"/>
    </row>
    <row r="30" spans="1:35" ht="15" customHeight="1" x14ac:dyDescent="0.3">
      <c r="A30" s="111" t="s">
        <v>738</v>
      </c>
      <c r="B30" s="113">
        <v>77</v>
      </c>
      <c r="C30" s="114">
        <v>198</v>
      </c>
      <c r="D30" s="114">
        <v>192</v>
      </c>
      <c r="E30" s="114">
        <v>107</v>
      </c>
      <c r="F30" s="115">
        <v>27714</v>
      </c>
      <c r="G30" s="115">
        <v>6656</v>
      </c>
      <c r="H30" s="114">
        <v>70.959999999999994</v>
      </c>
      <c r="I30" s="114">
        <v>4.16</v>
      </c>
      <c r="J30" s="288"/>
      <c r="K30" s="114">
        <v>1152</v>
      </c>
      <c r="L30" s="115">
        <v>49773</v>
      </c>
      <c r="M30" s="47">
        <v>84424193</v>
      </c>
      <c r="N30" s="47">
        <v>284267480</v>
      </c>
      <c r="O30" s="115">
        <v>54083067</v>
      </c>
      <c r="P30" s="47">
        <v>102504883</v>
      </c>
      <c r="Q30" s="47">
        <v>151870</v>
      </c>
      <c r="R30" s="47">
        <v>368691673</v>
      </c>
      <c r="S30" s="47">
        <v>58129914</v>
      </c>
      <c r="T30" s="47">
        <v>103020202</v>
      </c>
      <c r="U30" s="47">
        <v>59624723</v>
      </c>
      <c r="V30" s="47">
        <v>51145536</v>
      </c>
      <c r="W30" s="47">
        <v>3956170</v>
      </c>
      <c r="X30" s="47">
        <v>4912430</v>
      </c>
      <c r="Y30" s="47">
        <v>9474976</v>
      </c>
      <c r="Z30" s="47">
        <v>62566964</v>
      </c>
      <c r="AA30" s="47">
        <v>8243153</v>
      </c>
      <c r="AB30" s="47">
        <v>0</v>
      </c>
      <c r="AC30" s="47">
        <v>6202035</v>
      </c>
      <c r="AD30" s="47">
        <v>1415570</v>
      </c>
      <c r="AE30" s="47">
        <v>156587950</v>
      </c>
      <c r="AF30" s="127"/>
      <c r="AG30" s="127"/>
      <c r="AH30" s="127"/>
      <c r="AI30" s="127"/>
    </row>
    <row r="31" spans="1:35" ht="15" customHeight="1" x14ac:dyDescent="0.3">
      <c r="A31" s="111" t="s">
        <v>773</v>
      </c>
      <c r="B31" s="113">
        <v>138</v>
      </c>
      <c r="C31" s="114">
        <v>229</v>
      </c>
      <c r="D31" s="114">
        <v>229</v>
      </c>
      <c r="E31" s="114">
        <v>220</v>
      </c>
      <c r="F31" s="115">
        <v>47927</v>
      </c>
      <c r="G31" s="115">
        <v>14215</v>
      </c>
      <c r="H31" s="114">
        <v>59.68</v>
      </c>
      <c r="I31" s="114">
        <v>3.37</v>
      </c>
      <c r="J31" s="288"/>
      <c r="K31" s="116">
        <v>1473.89</v>
      </c>
      <c r="L31" s="115">
        <v>46519</v>
      </c>
      <c r="M31" s="47">
        <v>179655305</v>
      </c>
      <c r="N31" s="47">
        <v>394663471</v>
      </c>
      <c r="O31" s="115">
        <v>125513373</v>
      </c>
      <c r="P31" s="47">
        <v>148201952</v>
      </c>
      <c r="Q31" s="47">
        <v>276753</v>
      </c>
      <c r="R31" s="47">
        <v>574318776</v>
      </c>
      <c r="S31" s="47">
        <v>61917386</v>
      </c>
      <c r="T31" s="47">
        <v>164961814</v>
      </c>
      <c r="U31" s="47">
        <v>26157997</v>
      </c>
      <c r="V31" s="47">
        <v>10550078</v>
      </c>
      <c r="W31" s="47">
        <v>4396367</v>
      </c>
      <c r="X31" s="47">
        <v>2513741</v>
      </c>
      <c r="Y31" s="47">
        <v>2488835</v>
      </c>
      <c r="Z31" s="47">
        <v>256143019</v>
      </c>
      <c r="AA31" s="47">
        <v>29521440</v>
      </c>
      <c r="AB31" s="47">
        <v>0</v>
      </c>
      <c r="AC31" s="47">
        <v>13563195</v>
      </c>
      <c r="AD31" s="47">
        <v>2104904</v>
      </c>
      <c r="AE31" s="47">
        <v>273715325</v>
      </c>
      <c r="AF31" s="127"/>
      <c r="AG31" s="127"/>
      <c r="AH31" s="127"/>
      <c r="AI31" s="127"/>
    </row>
    <row r="32" spans="1:35" ht="15" customHeight="1" x14ac:dyDescent="0.3">
      <c r="A32" s="111" t="s">
        <v>739</v>
      </c>
      <c r="B32" s="113">
        <v>6546</v>
      </c>
      <c r="C32" s="114">
        <v>345</v>
      </c>
      <c r="D32" s="114">
        <v>345</v>
      </c>
      <c r="E32" s="114">
        <v>345</v>
      </c>
      <c r="F32" s="115">
        <v>117524</v>
      </c>
      <c r="G32" s="115">
        <v>23936</v>
      </c>
      <c r="H32" s="114">
        <v>93.33</v>
      </c>
      <c r="I32" s="114">
        <v>4.91</v>
      </c>
      <c r="J32" s="288"/>
      <c r="K32" s="116">
        <v>3951.76</v>
      </c>
      <c r="L32" s="115">
        <v>66499</v>
      </c>
      <c r="M32" s="47">
        <v>751743417</v>
      </c>
      <c r="N32" s="47">
        <v>1603539491</v>
      </c>
      <c r="O32" s="115">
        <v>476040992</v>
      </c>
      <c r="P32" s="47">
        <v>562977868</v>
      </c>
      <c r="Q32" s="47">
        <v>856797</v>
      </c>
      <c r="R32" s="47">
        <v>2355282908</v>
      </c>
      <c r="S32" s="47">
        <v>324001093</v>
      </c>
      <c r="T32" s="47">
        <v>879176994</v>
      </c>
      <c r="U32" s="47">
        <v>129468168</v>
      </c>
      <c r="V32" s="47">
        <v>47443627</v>
      </c>
      <c r="W32" s="47">
        <v>13282320</v>
      </c>
      <c r="X32" s="47">
        <v>10270879</v>
      </c>
      <c r="Y32" s="47">
        <v>42898396</v>
      </c>
      <c r="Z32" s="47">
        <v>715039466</v>
      </c>
      <c r="AA32" s="47">
        <v>132293106</v>
      </c>
      <c r="AB32" s="47">
        <v>0</v>
      </c>
      <c r="AC32" s="47">
        <v>55785969</v>
      </c>
      <c r="AD32" s="47">
        <v>5622890</v>
      </c>
      <c r="AE32" s="47">
        <v>1039018860</v>
      </c>
      <c r="AF32" s="127"/>
      <c r="AG32" s="127"/>
      <c r="AH32" s="127"/>
      <c r="AI32" s="127"/>
    </row>
    <row r="33" spans="1:35" ht="15" customHeight="1" x14ac:dyDescent="0.3">
      <c r="A33" s="111" t="s">
        <v>740</v>
      </c>
      <c r="B33" s="113">
        <v>83</v>
      </c>
      <c r="C33" s="114">
        <v>227</v>
      </c>
      <c r="D33" s="114">
        <v>227</v>
      </c>
      <c r="E33" s="114">
        <v>227</v>
      </c>
      <c r="F33" s="115">
        <v>46324</v>
      </c>
      <c r="G33" s="115">
        <v>11933</v>
      </c>
      <c r="H33" s="114">
        <v>55.91</v>
      </c>
      <c r="I33" s="114">
        <v>3.88</v>
      </c>
      <c r="J33" s="288"/>
      <c r="K33" s="116">
        <v>1539.59</v>
      </c>
      <c r="L33" s="115">
        <v>59043</v>
      </c>
      <c r="M33" s="47">
        <v>207991680</v>
      </c>
      <c r="N33" s="47">
        <v>344338467</v>
      </c>
      <c r="O33" s="115">
        <v>126524611</v>
      </c>
      <c r="P33" s="47">
        <v>106471549</v>
      </c>
      <c r="Q33" s="47">
        <v>290051</v>
      </c>
      <c r="R33" s="47">
        <v>552330147</v>
      </c>
      <c r="S33" s="47">
        <v>61662363</v>
      </c>
      <c r="T33" s="47">
        <v>167943040</v>
      </c>
      <c r="U33" s="47">
        <v>98982242</v>
      </c>
      <c r="V33" s="47">
        <v>59692693</v>
      </c>
      <c r="W33" s="47">
        <v>4253687</v>
      </c>
      <c r="X33" s="47">
        <v>15150801</v>
      </c>
      <c r="Y33" s="47">
        <v>1821313</v>
      </c>
      <c r="Z33" s="47">
        <v>106904266</v>
      </c>
      <c r="AA33" s="47">
        <v>10963656</v>
      </c>
      <c r="AB33" s="47">
        <v>0</v>
      </c>
      <c r="AC33" s="47">
        <v>21210045</v>
      </c>
      <c r="AD33" s="47">
        <v>3746041</v>
      </c>
      <c r="AE33" s="47">
        <v>232996160</v>
      </c>
      <c r="AF33" s="127"/>
      <c r="AG33" s="127"/>
      <c r="AH33" s="127"/>
      <c r="AI33" s="127"/>
    </row>
    <row r="34" spans="1:35" ht="15" customHeight="1" x14ac:dyDescent="0.3">
      <c r="A34" s="111" t="s">
        <v>741</v>
      </c>
      <c r="B34" s="113">
        <v>85</v>
      </c>
      <c r="C34" s="114">
        <v>445</v>
      </c>
      <c r="D34" s="114">
        <v>445</v>
      </c>
      <c r="E34" s="114">
        <v>353</v>
      </c>
      <c r="F34" s="115">
        <v>81966</v>
      </c>
      <c r="G34" s="115">
        <v>20396</v>
      </c>
      <c r="H34" s="114">
        <v>63.62</v>
      </c>
      <c r="I34" s="114">
        <v>4.0199999999999996</v>
      </c>
      <c r="J34" s="288"/>
      <c r="K34" s="116">
        <v>2617.56</v>
      </c>
      <c r="L34" s="115">
        <v>97257</v>
      </c>
      <c r="M34" s="47">
        <v>412434611</v>
      </c>
      <c r="N34" s="47">
        <v>856304981</v>
      </c>
      <c r="O34" s="115">
        <v>204528568</v>
      </c>
      <c r="P34" s="47">
        <v>249463397</v>
      </c>
      <c r="Q34" s="47">
        <v>181329</v>
      </c>
      <c r="R34" s="47">
        <v>1268739592</v>
      </c>
      <c r="S34" s="47">
        <v>189931023</v>
      </c>
      <c r="T34" s="47">
        <v>378776016</v>
      </c>
      <c r="U34" s="47">
        <v>198016781</v>
      </c>
      <c r="V34" s="47">
        <v>52315018</v>
      </c>
      <c r="W34" s="47">
        <v>7610010</v>
      </c>
      <c r="X34" s="47">
        <v>10916695</v>
      </c>
      <c r="Y34" s="47">
        <v>10939324</v>
      </c>
      <c r="Z34" s="47">
        <v>339474219</v>
      </c>
      <c r="AA34" s="47">
        <v>40936667</v>
      </c>
      <c r="AB34" s="47">
        <v>0</v>
      </c>
      <c r="AC34" s="47">
        <v>33498815</v>
      </c>
      <c r="AD34" s="47">
        <v>6325024</v>
      </c>
      <c r="AE34" s="47">
        <v>453991965</v>
      </c>
      <c r="AF34" s="127"/>
      <c r="AG34" s="127"/>
      <c r="AH34" s="127"/>
      <c r="AI34" s="127"/>
    </row>
    <row r="35" spans="1:35" ht="15" customHeight="1" x14ac:dyDescent="0.3">
      <c r="A35" s="111" t="s">
        <v>2443</v>
      </c>
      <c r="B35" s="113">
        <v>133</v>
      </c>
      <c r="C35" s="114">
        <v>79</v>
      </c>
      <c r="D35" s="114">
        <v>67</v>
      </c>
      <c r="E35" s="114">
        <v>67</v>
      </c>
      <c r="F35" s="115">
        <v>16569</v>
      </c>
      <c r="G35" s="115">
        <v>3360</v>
      </c>
      <c r="H35" s="114">
        <v>67.75</v>
      </c>
      <c r="I35" s="114">
        <v>4.93</v>
      </c>
      <c r="J35" s="288"/>
      <c r="K35" s="116">
        <v>400.19</v>
      </c>
      <c r="L35" s="115">
        <v>26991</v>
      </c>
      <c r="M35" s="47">
        <v>79292882</v>
      </c>
      <c r="N35" s="47">
        <v>205583069</v>
      </c>
      <c r="O35" s="115">
        <v>18765150</v>
      </c>
      <c r="P35" s="47">
        <v>51764198</v>
      </c>
      <c r="Q35" s="47">
        <v>28752</v>
      </c>
      <c r="R35" s="47">
        <v>284875951</v>
      </c>
      <c r="S35" s="47">
        <v>42658292</v>
      </c>
      <c r="T35" s="47">
        <v>84982349</v>
      </c>
      <c r="U35" s="47">
        <v>16826724</v>
      </c>
      <c r="V35" s="47">
        <v>33258942</v>
      </c>
      <c r="W35" s="47">
        <v>2680688</v>
      </c>
      <c r="X35" s="47">
        <v>3739874</v>
      </c>
      <c r="Y35" s="47">
        <v>2069442</v>
      </c>
      <c r="Z35" s="47">
        <v>87313559</v>
      </c>
      <c r="AA35" s="47">
        <v>4062363</v>
      </c>
      <c r="AB35" s="47">
        <v>0</v>
      </c>
      <c r="AC35" s="47">
        <v>2007009</v>
      </c>
      <c r="AD35" s="47">
        <v>5276709</v>
      </c>
      <c r="AE35" s="47">
        <v>70529348</v>
      </c>
      <c r="AF35" s="127"/>
      <c r="AG35" s="127"/>
      <c r="AH35" s="127"/>
      <c r="AI35" s="127"/>
    </row>
    <row r="36" spans="1:35" ht="15" customHeight="1" x14ac:dyDescent="0.3">
      <c r="A36" s="111" t="s">
        <v>743</v>
      </c>
      <c r="B36" s="113">
        <v>88</v>
      </c>
      <c r="C36" s="114">
        <v>31</v>
      </c>
      <c r="D36" s="114">
        <v>31</v>
      </c>
      <c r="E36" s="114">
        <v>31</v>
      </c>
      <c r="F36" s="115">
        <v>5326</v>
      </c>
      <c r="G36" s="115">
        <v>1269</v>
      </c>
      <c r="H36" s="114">
        <v>47.07</v>
      </c>
      <c r="I36" s="114">
        <v>4.2</v>
      </c>
      <c r="J36" s="288"/>
      <c r="K36" s="114">
        <v>380.49</v>
      </c>
      <c r="L36" s="115">
        <v>14772</v>
      </c>
      <c r="M36" s="47">
        <v>27151019</v>
      </c>
      <c r="N36" s="47">
        <v>151751123</v>
      </c>
      <c r="O36" s="115">
        <v>16696730</v>
      </c>
      <c r="P36" s="47">
        <v>78838270</v>
      </c>
      <c r="Q36" s="47">
        <v>62562</v>
      </c>
      <c r="R36" s="47">
        <v>178902142</v>
      </c>
      <c r="S36" s="47">
        <v>480917</v>
      </c>
      <c r="T36" s="47">
        <v>72440807</v>
      </c>
      <c r="U36" s="47">
        <v>5081047</v>
      </c>
      <c r="V36" s="47">
        <v>29460246</v>
      </c>
      <c r="W36" s="47">
        <v>902837</v>
      </c>
      <c r="X36" s="47">
        <v>4920124</v>
      </c>
      <c r="Y36" s="47">
        <v>1484184</v>
      </c>
      <c r="Z36" s="47">
        <v>7635</v>
      </c>
      <c r="AA36" s="47">
        <v>62306095</v>
      </c>
      <c r="AB36" s="47">
        <v>0</v>
      </c>
      <c r="AC36" s="47">
        <v>0</v>
      </c>
      <c r="AD36" s="47">
        <v>1818250</v>
      </c>
      <c r="AE36" s="47">
        <v>95535000</v>
      </c>
      <c r="AF36" s="127"/>
      <c r="AG36" s="127"/>
      <c r="AH36" s="127"/>
      <c r="AI36" s="127"/>
    </row>
    <row r="37" spans="1:35" ht="15" customHeight="1" x14ac:dyDescent="0.3">
      <c r="A37" s="111" t="s">
        <v>744</v>
      </c>
      <c r="B37" s="113">
        <v>89</v>
      </c>
      <c r="C37" s="114">
        <v>41</v>
      </c>
      <c r="D37" s="114">
        <v>41</v>
      </c>
      <c r="E37" s="114">
        <v>41</v>
      </c>
      <c r="F37" s="115">
        <v>4469</v>
      </c>
      <c r="G37" s="115">
        <v>1175</v>
      </c>
      <c r="H37" s="114">
        <v>29.86</v>
      </c>
      <c r="I37" s="114">
        <v>3.8</v>
      </c>
      <c r="J37" s="288"/>
      <c r="K37" s="114">
        <v>905.61</v>
      </c>
      <c r="L37" s="115">
        <v>21629</v>
      </c>
      <c r="M37" s="47">
        <v>44291499</v>
      </c>
      <c r="N37" s="47">
        <v>486490696</v>
      </c>
      <c r="O37" s="115">
        <v>20646539</v>
      </c>
      <c r="P37" s="47">
        <v>205268557</v>
      </c>
      <c r="Q37" s="47">
        <v>359487</v>
      </c>
      <c r="R37" s="47">
        <v>530782195</v>
      </c>
      <c r="S37" s="47">
        <v>33705711</v>
      </c>
      <c r="T37" s="47">
        <v>153541134</v>
      </c>
      <c r="U37" s="47">
        <v>26286249</v>
      </c>
      <c r="V37" s="47">
        <v>33039649</v>
      </c>
      <c r="W37" s="47">
        <v>1931036</v>
      </c>
      <c r="X37" s="47">
        <v>17479684</v>
      </c>
      <c r="Y37" s="47">
        <v>6049762</v>
      </c>
      <c r="Z37" s="47">
        <v>244573049</v>
      </c>
      <c r="AA37" s="47">
        <v>3078637</v>
      </c>
      <c r="AB37" s="47">
        <v>7255657</v>
      </c>
      <c r="AC37" s="47">
        <v>2278888</v>
      </c>
      <c r="AD37" s="47">
        <v>1562739</v>
      </c>
      <c r="AE37" s="47">
        <v>225915096</v>
      </c>
      <c r="AF37" s="127"/>
      <c r="AG37" s="127"/>
      <c r="AH37" s="127"/>
      <c r="AI37" s="127"/>
    </row>
    <row r="38" spans="1:35" ht="15" customHeight="1" x14ac:dyDescent="0.3">
      <c r="A38" s="111" t="s">
        <v>745</v>
      </c>
      <c r="B38" s="113">
        <v>91</v>
      </c>
      <c r="C38" s="114">
        <v>1078</v>
      </c>
      <c r="D38" s="114">
        <v>1078</v>
      </c>
      <c r="E38" s="114">
        <v>1080</v>
      </c>
      <c r="F38" s="115">
        <v>332400</v>
      </c>
      <c r="G38" s="115">
        <v>54158</v>
      </c>
      <c r="H38" s="114">
        <v>84.32</v>
      </c>
      <c r="I38" s="114">
        <v>6.14</v>
      </c>
      <c r="J38" s="288"/>
      <c r="K38" s="114">
        <v>12511.84</v>
      </c>
      <c r="L38" s="115">
        <v>111524</v>
      </c>
      <c r="M38" s="47">
        <v>4330130145</v>
      </c>
      <c r="N38" s="47">
        <v>5707294322</v>
      </c>
      <c r="O38" s="115">
        <v>1586666467</v>
      </c>
      <c r="P38" s="47">
        <v>1518801470</v>
      </c>
      <c r="Q38" s="47">
        <v>884015</v>
      </c>
      <c r="R38" s="47">
        <v>10037424467</v>
      </c>
      <c r="S38" s="47">
        <v>714611739</v>
      </c>
      <c r="T38" s="47">
        <v>3386626228</v>
      </c>
      <c r="U38" s="47">
        <v>294962021</v>
      </c>
      <c r="V38" s="47">
        <v>986697813</v>
      </c>
      <c r="W38" s="47">
        <v>57608171</v>
      </c>
      <c r="X38" s="47">
        <v>165389573</v>
      </c>
      <c r="Y38" s="47">
        <v>333742203</v>
      </c>
      <c r="Z38" s="47">
        <v>3132510077</v>
      </c>
      <c r="AA38" s="47">
        <v>894095026</v>
      </c>
      <c r="AB38" s="47">
        <v>0</v>
      </c>
      <c r="AC38" s="47">
        <v>47449082</v>
      </c>
      <c r="AD38" s="47">
        <v>23732534</v>
      </c>
      <c r="AE38" s="47">
        <v>3105467937</v>
      </c>
      <c r="AF38" s="127"/>
      <c r="AG38" s="127"/>
      <c r="AH38" s="127"/>
      <c r="AI38" s="127"/>
    </row>
    <row r="39" spans="1:35" ht="15" customHeight="1" x14ac:dyDescent="0.3">
      <c r="A39" s="111" t="s">
        <v>2444</v>
      </c>
      <c r="B39" s="113">
        <v>3111</v>
      </c>
      <c r="C39" s="115">
        <v>232</v>
      </c>
      <c r="D39" s="115">
        <v>230</v>
      </c>
      <c r="E39" s="115">
        <v>183</v>
      </c>
      <c r="F39" s="115">
        <v>48111</v>
      </c>
      <c r="G39" s="115">
        <v>9539</v>
      </c>
      <c r="H39" s="114">
        <v>72.03</v>
      </c>
      <c r="I39" s="114">
        <v>5.04</v>
      </c>
      <c r="J39" s="288"/>
      <c r="K39" s="116">
        <v>1329.15</v>
      </c>
      <c r="L39" s="115">
        <v>38685</v>
      </c>
      <c r="M39" s="47">
        <v>157499806</v>
      </c>
      <c r="N39" s="47">
        <v>367117181</v>
      </c>
      <c r="O39" s="115">
        <v>100233307</v>
      </c>
      <c r="P39" s="47">
        <v>123721364</v>
      </c>
      <c r="Q39" s="47">
        <v>425428</v>
      </c>
      <c r="R39" s="47">
        <v>524616987</v>
      </c>
      <c r="S39" s="47">
        <v>64827224</v>
      </c>
      <c r="T39" s="47">
        <v>186399271</v>
      </c>
      <c r="U39" s="47">
        <v>58770435</v>
      </c>
      <c r="V39" s="47">
        <v>15312487</v>
      </c>
      <c r="W39" s="47">
        <v>3550294</v>
      </c>
      <c r="X39" s="47">
        <v>3547277</v>
      </c>
      <c r="Y39" s="47">
        <v>1767393</v>
      </c>
      <c r="Z39" s="47">
        <v>173988193</v>
      </c>
      <c r="AA39" s="47">
        <v>14598821</v>
      </c>
      <c r="AB39" s="47">
        <v>0</v>
      </c>
      <c r="AC39" s="47">
        <v>0</v>
      </c>
      <c r="AD39" s="47">
        <v>1855592</v>
      </c>
      <c r="AE39" s="47">
        <v>223954671</v>
      </c>
      <c r="AF39" s="127"/>
      <c r="AG39" s="127"/>
      <c r="AH39" s="127"/>
      <c r="AI39" s="127"/>
    </row>
    <row r="40" spans="1:35" x14ac:dyDescent="0.3">
      <c r="A40" s="111" t="s">
        <v>747</v>
      </c>
      <c r="B40" s="113">
        <v>6547</v>
      </c>
      <c r="C40" s="114">
        <v>395</v>
      </c>
      <c r="D40" s="114">
        <v>395</v>
      </c>
      <c r="E40" s="114">
        <v>395</v>
      </c>
      <c r="F40" s="115">
        <v>77174</v>
      </c>
      <c r="G40" s="115">
        <v>17255</v>
      </c>
      <c r="H40" s="114">
        <v>53.53</v>
      </c>
      <c r="I40" s="114">
        <v>4.47</v>
      </c>
      <c r="J40" s="288"/>
      <c r="K40" s="116">
        <v>1490.08</v>
      </c>
      <c r="L40" s="115">
        <v>67154</v>
      </c>
      <c r="M40" s="47">
        <v>305863918</v>
      </c>
      <c r="N40" s="47">
        <v>395028855</v>
      </c>
      <c r="O40" s="115">
        <v>158161669</v>
      </c>
      <c r="P40" s="47">
        <v>143541267</v>
      </c>
      <c r="Q40" s="47">
        <v>217586</v>
      </c>
      <c r="R40" s="47">
        <v>700892773</v>
      </c>
      <c r="S40" s="47">
        <v>141768842</v>
      </c>
      <c r="T40" s="47">
        <v>201431503</v>
      </c>
      <c r="U40" s="47">
        <v>156927212</v>
      </c>
      <c r="V40" s="47">
        <v>33657944</v>
      </c>
      <c r="W40" s="47">
        <v>4184826</v>
      </c>
      <c r="X40" s="47">
        <v>6554169</v>
      </c>
      <c r="Y40" s="47">
        <v>7840052</v>
      </c>
      <c r="Z40" s="47">
        <v>96250961</v>
      </c>
      <c r="AA40" s="47">
        <v>46025064</v>
      </c>
      <c r="AB40" s="47">
        <v>97856</v>
      </c>
      <c r="AC40" s="47">
        <v>319727</v>
      </c>
      <c r="AD40" s="47">
        <v>5834617</v>
      </c>
      <c r="AE40" s="47">
        <v>301702936</v>
      </c>
      <c r="AF40" s="127"/>
      <c r="AG40" s="127"/>
      <c r="AH40" s="127"/>
      <c r="AI40" s="127"/>
    </row>
    <row r="41" spans="1:35" ht="15" customHeight="1" x14ac:dyDescent="0.3">
      <c r="A41" s="111" t="s">
        <v>748</v>
      </c>
      <c r="B41" s="113">
        <v>3110</v>
      </c>
      <c r="C41" s="114">
        <v>351</v>
      </c>
      <c r="D41" s="114">
        <v>332</v>
      </c>
      <c r="E41" s="114">
        <v>332</v>
      </c>
      <c r="F41" s="115">
        <v>56245</v>
      </c>
      <c r="G41" s="115">
        <v>11390</v>
      </c>
      <c r="H41" s="114">
        <v>46.41</v>
      </c>
      <c r="I41" s="114">
        <v>4.9400000000000004</v>
      </c>
      <c r="J41" s="288"/>
      <c r="K41" s="116">
        <v>1338.39</v>
      </c>
      <c r="L41" s="115">
        <v>50372</v>
      </c>
      <c r="M41" s="47">
        <v>338043282</v>
      </c>
      <c r="N41" s="47">
        <v>650175470</v>
      </c>
      <c r="O41" s="115">
        <v>117712957</v>
      </c>
      <c r="P41" s="47">
        <v>131610993</v>
      </c>
      <c r="Q41" s="47">
        <v>276897</v>
      </c>
      <c r="R41" s="47">
        <v>988218752</v>
      </c>
      <c r="S41" s="47">
        <v>118709526</v>
      </c>
      <c r="T41" s="47">
        <v>326742929</v>
      </c>
      <c r="U41" s="47">
        <v>88919375</v>
      </c>
      <c r="V41" s="47">
        <v>123214906</v>
      </c>
      <c r="W41" s="47">
        <v>6838603</v>
      </c>
      <c r="X41" s="47">
        <v>8339435</v>
      </c>
      <c r="Y41" s="47">
        <v>3638832</v>
      </c>
      <c r="Z41" s="47">
        <v>271284155</v>
      </c>
      <c r="AA41" s="47">
        <v>11674613</v>
      </c>
      <c r="AB41" s="47">
        <v>0</v>
      </c>
      <c r="AC41" s="47">
        <v>21712150</v>
      </c>
      <c r="AD41" s="47">
        <v>7144228</v>
      </c>
      <c r="AE41" s="47">
        <v>249323950</v>
      </c>
      <c r="AF41" s="127"/>
      <c r="AG41" s="127"/>
      <c r="AH41" s="127"/>
      <c r="AI41" s="127"/>
    </row>
    <row r="42" spans="1:35" ht="15" customHeight="1" x14ac:dyDescent="0.3">
      <c r="A42" s="111" t="s">
        <v>749</v>
      </c>
      <c r="B42" s="113">
        <v>97</v>
      </c>
      <c r="C42" s="114">
        <v>164</v>
      </c>
      <c r="D42" s="114">
        <v>164</v>
      </c>
      <c r="E42" s="114">
        <v>164</v>
      </c>
      <c r="F42" s="115">
        <v>35197</v>
      </c>
      <c r="G42" s="115">
        <v>9861</v>
      </c>
      <c r="H42" s="114">
        <v>58.8</v>
      </c>
      <c r="I42" s="114">
        <v>3.57</v>
      </c>
      <c r="J42" s="288"/>
      <c r="K42" s="116">
        <v>1327.4</v>
      </c>
      <c r="L42" s="115">
        <v>60213</v>
      </c>
      <c r="M42" s="47">
        <v>149474216</v>
      </c>
      <c r="N42" s="47">
        <v>396538515</v>
      </c>
      <c r="O42" s="115">
        <v>77753976</v>
      </c>
      <c r="P42" s="47">
        <v>141936702</v>
      </c>
      <c r="Q42" s="47">
        <v>131769</v>
      </c>
      <c r="R42" s="47">
        <v>546012731</v>
      </c>
      <c r="S42" s="47">
        <v>56655660</v>
      </c>
      <c r="T42" s="47">
        <v>181094110</v>
      </c>
      <c r="U42" s="47">
        <v>13327148</v>
      </c>
      <c r="V42" s="47">
        <v>40524410</v>
      </c>
      <c r="W42" s="47">
        <v>5283245</v>
      </c>
      <c r="X42" s="47">
        <v>6735587</v>
      </c>
      <c r="Y42" s="47">
        <v>1717512</v>
      </c>
      <c r="Z42" s="47">
        <v>157384786</v>
      </c>
      <c r="AA42" s="47">
        <v>64319770</v>
      </c>
      <c r="AB42" s="47">
        <v>0</v>
      </c>
      <c r="AC42" s="47">
        <v>14762551</v>
      </c>
      <c r="AD42" s="47">
        <v>4207952</v>
      </c>
      <c r="AE42" s="47">
        <v>219690678</v>
      </c>
      <c r="AF42" s="127"/>
      <c r="AG42" s="127"/>
      <c r="AH42" s="127"/>
      <c r="AI42" s="127"/>
    </row>
    <row r="43" spans="1:35" ht="15" customHeight="1" x14ac:dyDescent="0.3">
      <c r="A43" s="111" t="s">
        <v>750</v>
      </c>
      <c r="B43" s="113">
        <v>99</v>
      </c>
      <c r="C43" s="114">
        <v>112</v>
      </c>
      <c r="D43" s="114">
        <v>112</v>
      </c>
      <c r="E43" s="114">
        <v>95</v>
      </c>
      <c r="F43" s="115">
        <v>25977</v>
      </c>
      <c r="G43" s="115">
        <v>5361</v>
      </c>
      <c r="H43" s="114">
        <v>74.92</v>
      </c>
      <c r="I43" s="114">
        <v>4.8499999999999996</v>
      </c>
      <c r="J43" s="288"/>
      <c r="K43" s="116">
        <v>728.68</v>
      </c>
      <c r="L43" s="115">
        <v>46109</v>
      </c>
      <c r="M43" s="47">
        <v>83105099</v>
      </c>
      <c r="N43" s="47">
        <v>154695372</v>
      </c>
      <c r="O43" s="115">
        <v>57351474</v>
      </c>
      <c r="P43" s="47">
        <v>64240471</v>
      </c>
      <c r="Q43" s="47">
        <v>60225</v>
      </c>
      <c r="R43" s="47">
        <v>237800471</v>
      </c>
      <c r="S43" s="47">
        <v>17648857</v>
      </c>
      <c r="T43" s="47">
        <v>94575030</v>
      </c>
      <c r="U43" s="47">
        <v>17159062</v>
      </c>
      <c r="V43" s="47">
        <v>35468911</v>
      </c>
      <c r="W43" s="47">
        <v>3727214</v>
      </c>
      <c r="X43" s="47">
        <v>1226099</v>
      </c>
      <c r="Y43" s="47">
        <v>2453348</v>
      </c>
      <c r="Z43" s="47">
        <v>55010567</v>
      </c>
      <c r="AA43" s="47">
        <v>3164572</v>
      </c>
      <c r="AB43" s="47">
        <v>0</v>
      </c>
      <c r="AC43" s="47">
        <v>5395627</v>
      </c>
      <c r="AD43" s="47">
        <v>1971184</v>
      </c>
      <c r="AE43" s="47">
        <v>121591945</v>
      </c>
      <c r="AF43" s="127"/>
      <c r="AG43" s="127"/>
      <c r="AH43" s="127"/>
      <c r="AI43" s="127"/>
    </row>
    <row r="44" spans="1:35" x14ac:dyDescent="0.3">
      <c r="A44" s="111" t="s">
        <v>751</v>
      </c>
      <c r="B44" s="113">
        <v>100</v>
      </c>
      <c r="C44" s="114">
        <v>252</v>
      </c>
      <c r="D44" s="114">
        <v>243</v>
      </c>
      <c r="E44" s="114">
        <v>243</v>
      </c>
      <c r="F44" s="115">
        <v>60383</v>
      </c>
      <c r="G44" s="115">
        <v>13514</v>
      </c>
      <c r="H44" s="114">
        <v>68.08</v>
      </c>
      <c r="I44" s="114">
        <v>4.47</v>
      </c>
      <c r="J44" s="288"/>
      <c r="K44" s="114">
        <v>1641.9</v>
      </c>
      <c r="L44" s="115">
        <v>34166</v>
      </c>
      <c r="M44" s="47">
        <v>204660836</v>
      </c>
      <c r="N44" s="47">
        <v>431016412</v>
      </c>
      <c r="O44" s="115">
        <v>153685756</v>
      </c>
      <c r="P44" s="47">
        <v>177735614</v>
      </c>
      <c r="Q44" s="47">
        <v>97720</v>
      </c>
      <c r="R44" s="47">
        <v>635677248</v>
      </c>
      <c r="S44" s="47">
        <v>81402363</v>
      </c>
      <c r="T44" s="47">
        <v>193969084</v>
      </c>
      <c r="U44" s="47">
        <v>44758735</v>
      </c>
      <c r="V44" s="47">
        <v>13385421</v>
      </c>
      <c r="W44" s="47">
        <v>3043639</v>
      </c>
      <c r="X44" s="47">
        <v>5481350</v>
      </c>
      <c r="Y44" s="47">
        <v>2228137</v>
      </c>
      <c r="Z44" s="47">
        <v>223420920</v>
      </c>
      <c r="AA44" s="47">
        <v>41279807</v>
      </c>
      <c r="AB44" s="47">
        <v>1294446</v>
      </c>
      <c r="AC44" s="47">
        <v>21818997</v>
      </c>
      <c r="AD44" s="47">
        <v>3594349</v>
      </c>
      <c r="AE44" s="47">
        <v>331421370</v>
      </c>
      <c r="AF44" s="127"/>
      <c r="AG44" s="127"/>
      <c r="AH44" s="127"/>
      <c r="AI44" s="127"/>
    </row>
    <row r="45" spans="1:35" ht="15" customHeight="1" x14ac:dyDescent="0.3">
      <c r="A45" s="111" t="s">
        <v>752</v>
      </c>
      <c r="B45" s="113">
        <v>101</v>
      </c>
      <c r="C45" s="114">
        <v>19</v>
      </c>
      <c r="D45" s="114">
        <v>19</v>
      </c>
      <c r="E45" s="114">
        <v>19</v>
      </c>
      <c r="F45" s="115">
        <v>2159</v>
      </c>
      <c r="G45" s="115">
        <v>578</v>
      </c>
      <c r="H45" s="114">
        <v>31.13</v>
      </c>
      <c r="I45" s="114">
        <v>3.74</v>
      </c>
      <c r="J45" s="288"/>
      <c r="K45" s="116">
        <v>181.54</v>
      </c>
      <c r="L45" s="115">
        <v>9426</v>
      </c>
      <c r="M45" s="47">
        <v>10276233</v>
      </c>
      <c r="N45" s="47">
        <v>62568092</v>
      </c>
      <c r="O45" s="115">
        <v>6373665</v>
      </c>
      <c r="P45" s="47">
        <v>36033127</v>
      </c>
      <c r="Q45" s="47">
        <v>19424</v>
      </c>
      <c r="R45" s="47">
        <v>72844325</v>
      </c>
      <c r="S45" s="47">
        <v>933882</v>
      </c>
      <c r="T45" s="47">
        <v>23012702</v>
      </c>
      <c r="U45" s="47">
        <v>379209</v>
      </c>
      <c r="V45" s="47">
        <v>11099761</v>
      </c>
      <c r="W45" s="47">
        <v>736193</v>
      </c>
      <c r="X45" s="47">
        <v>2068923</v>
      </c>
      <c r="Y45" s="47">
        <v>1687959</v>
      </c>
      <c r="Z45" s="47">
        <v>19141275</v>
      </c>
      <c r="AA45" s="47">
        <v>12235400</v>
      </c>
      <c r="AB45" s="47">
        <v>0</v>
      </c>
      <c r="AC45" s="47">
        <v>703806</v>
      </c>
      <c r="AD45" s="47">
        <v>845215</v>
      </c>
      <c r="AE45" s="47">
        <v>42406792</v>
      </c>
      <c r="AF45" s="127"/>
      <c r="AG45" s="127"/>
      <c r="AH45" s="127"/>
      <c r="AI45" s="127"/>
    </row>
    <row r="46" spans="1:35" ht="15" customHeight="1" x14ac:dyDescent="0.3">
      <c r="A46" s="111" t="s">
        <v>753</v>
      </c>
      <c r="B46" s="113">
        <v>11467</v>
      </c>
      <c r="C46" s="114">
        <v>77</v>
      </c>
      <c r="D46" s="114">
        <v>46</v>
      </c>
      <c r="E46" s="114">
        <v>39</v>
      </c>
      <c r="F46" s="115">
        <v>11364</v>
      </c>
      <c r="G46" s="114">
        <v>1871</v>
      </c>
      <c r="H46" s="114">
        <v>79.83</v>
      </c>
      <c r="I46" s="114">
        <v>6.07</v>
      </c>
      <c r="J46" s="288"/>
      <c r="K46" s="114">
        <v>327.85</v>
      </c>
      <c r="L46" s="115">
        <v>14279</v>
      </c>
      <c r="M46" s="47">
        <v>41747297</v>
      </c>
      <c r="N46" s="47">
        <v>121842787</v>
      </c>
      <c r="O46" s="115">
        <v>19565918</v>
      </c>
      <c r="P46" s="47">
        <v>37457953</v>
      </c>
      <c r="Q46" s="47">
        <v>48957</v>
      </c>
      <c r="R46" s="47">
        <v>163590084</v>
      </c>
      <c r="S46" s="47">
        <v>19771870</v>
      </c>
      <c r="T46" s="47">
        <v>60592784</v>
      </c>
      <c r="U46" s="47">
        <v>5151408</v>
      </c>
      <c r="V46" s="47">
        <v>14795258</v>
      </c>
      <c r="W46" s="47">
        <v>2786205</v>
      </c>
      <c r="X46" s="47">
        <v>1860488</v>
      </c>
      <c r="Y46" s="47">
        <v>6908783</v>
      </c>
      <c r="Z46" s="47">
        <v>44906019</v>
      </c>
      <c r="AA46" s="47">
        <v>1828226</v>
      </c>
      <c r="AB46" s="47">
        <v>0</v>
      </c>
      <c r="AC46" s="47">
        <v>4099595</v>
      </c>
      <c r="AD46" s="47">
        <v>889448</v>
      </c>
      <c r="AE46" s="47">
        <v>57023871</v>
      </c>
      <c r="AF46" s="127"/>
      <c r="AG46" s="127"/>
      <c r="AH46" s="127"/>
      <c r="AI46" s="127"/>
    </row>
    <row r="47" spans="1:35" ht="15" customHeight="1" x14ac:dyDescent="0.3">
      <c r="A47" s="111" t="s">
        <v>754</v>
      </c>
      <c r="B47" s="113">
        <v>103</v>
      </c>
      <c r="C47" s="114">
        <v>118</v>
      </c>
      <c r="D47" s="114">
        <v>118</v>
      </c>
      <c r="E47" s="114">
        <v>98</v>
      </c>
      <c r="F47" s="115">
        <v>18866</v>
      </c>
      <c r="G47" s="115">
        <v>8146</v>
      </c>
      <c r="H47" s="114">
        <v>52.74</v>
      </c>
      <c r="I47" s="114">
        <v>2.3199999999999998</v>
      </c>
      <c r="J47" s="288"/>
      <c r="K47" s="114">
        <v>937.43</v>
      </c>
      <c r="L47" s="115">
        <v>0</v>
      </c>
      <c r="M47" s="47">
        <v>238341961</v>
      </c>
      <c r="N47" s="47">
        <v>142941589</v>
      </c>
      <c r="O47" s="115">
        <v>168964718</v>
      </c>
      <c r="P47" s="47">
        <v>56394691</v>
      </c>
      <c r="Q47" s="47">
        <v>116497</v>
      </c>
      <c r="R47" s="47">
        <v>381283550</v>
      </c>
      <c r="S47" s="47">
        <v>31624023</v>
      </c>
      <c r="T47" s="47">
        <v>149636134</v>
      </c>
      <c r="U47" s="47">
        <v>8085892</v>
      </c>
      <c r="V47" s="47">
        <v>2080417</v>
      </c>
      <c r="W47" s="47">
        <v>14874393</v>
      </c>
      <c r="X47" s="47">
        <v>775639</v>
      </c>
      <c r="Y47" s="47">
        <v>1335358</v>
      </c>
      <c r="Z47" s="47">
        <v>159919544</v>
      </c>
      <c r="AA47" s="47">
        <v>3304128</v>
      </c>
      <c r="AB47" s="47">
        <v>3461440</v>
      </c>
      <c r="AC47" s="47">
        <v>6160496</v>
      </c>
      <c r="AD47" s="47">
        <v>26086</v>
      </c>
      <c r="AE47" s="47">
        <v>225359409</v>
      </c>
      <c r="AF47" s="127"/>
      <c r="AG47" s="127"/>
      <c r="AH47" s="127"/>
      <c r="AI47" s="127"/>
    </row>
    <row r="48" spans="1:35" ht="15" customHeight="1" x14ac:dyDescent="0.3">
      <c r="A48" s="111" t="s">
        <v>755</v>
      </c>
      <c r="B48" s="113">
        <v>105</v>
      </c>
      <c r="C48" s="114">
        <v>346</v>
      </c>
      <c r="D48" s="114">
        <v>346</v>
      </c>
      <c r="E48" s="114">
        <v>346</v>
      </c>
      <c r="F48" s="115">
        <v>70390</v>
      </c>
      <c r="G48" s="115">
        <v>19509</v>
      </c>
      <c r="H48" s="114">
        <v>55.74</v>
      </c>
      <c r="I48" s="114">
        <v>3.61</v>
      </c>
      <c r="J48" s="288"/>
      <c r="K48" s="114">
        <v>2227.92</v>
      </c>
      <c r="L48" s="114">
        <v>47674</v>
      </c>
      <c r="M48" s="47">
        <v>451580685</v>
      </c>
      <c r="N48" s="47">
        <v>956936138</v>
      </c>
      <c r="O48" s="115">
        <v>220859755</v>
      </c>
      <c r="P48" s="47">
        <v>281838244</v>
      </c>
      <c r="Q48" s="47">
        <v>111617</v>
      </c>
      <c r="R48" s="47">
        <v>1408516823</v>
      </c>
      <c r="S48" s="47">
        <v>95469777</v>
      </c>
      <c r="T48" s="47">
        <v>410499894</v>
      </c>
      <c r="U48" s="47">
        <v>21220328</v>
      </c>
      <c r="V48" s="47">
        <v>54989537</v>
      </c>
      <c r="W48" s="47">
        <v>7773219</v>
      </c>
      <c r="X48" s="47">
        <v>12775050</v>
      </c>
      <c r="Y48" s="47">
        <v>39252121</v>
      </c>
      <c r="Z48" s="47">
        <v>621842489</v>
      </c>
      <c r="AA48" s="47">
        <v>136501244</v>
      </c>
      <c r="AB48" s="47">
        <v>0</v>
      </c>
      <c r="AC48" s="47">
        <v>6201074</v>
      </c>
      <c r="AD48" s="47">
        <v>1992090</v>
      </c>
      <c r="AE48" s="47">
        <v>502697999</v>
      </c>
      <c r="AF48" s="127"/>
      <c r="AG48" s="127"/>
      <c r="AH48" s="127"/>
      <c r="AI48" s="127"/>
    </row>
    <row r="49" spans="1:35" x14ac:dyDescent="0.3">
      <c r="A49" s="111" t="s">
        <v>2445</v>
      </c>
      <c r="B49" s="113">
        <v>106</v>
      </c>
      <c r="C49" s="114">
        <v>102</v>
      </c>
      <c r="D49" s="114">
        <v>102</v>
      </c>
      <c r="E49" s="114">
        <v>102</v>
      </c>
      <c r="F49" s="115">
        <v>15301</v>
      </c>
      <c r="G49" s="115">
        <v>2641</v>
      </c>
      <c r="H49" s="114">
        <v>41.1</v>
      </c>
      <c r="I49" s="114">
        <v>5.79</v>
      </c>
      <c r="J49" s="288"/>
      <c r="K49" s="116">
        <v>397.34</v>
      </c>
      <c r="L49" s="115">
        <v>27620</v>
      </c>
      <c r="M49" s="47">
        <v>47104633</v>
      </c>
      <c r="N49" s="47">
        <v>93350890</v>
      </c>
      <c r="O49" s="115">
        <v>24229519</v>
      </c>
      <c r="P49" s="47">
        <v>28149143</v>
      </c>
      <c r="Q49" s="47">
        <v>32953</v>
      </c>
      <c r="R49" s="47">
        <v>140455523</v>
      </c>
      <c r="S49" s="47">
        <v>21744832</v>
      </c>
      <c r="T49" s="47">
        <v>46849631</v>
      </c>
      <c r="U49" s="47">
        <v>18420911</v>
      </c>
      <c r="V49" s="47">
        <v>7494916</v>
      </c>
      <c r="W49" s="47">
        <v>1370863</v>
      </c>
      <c r="X49" s="47">
        <v>2671035</v>
      </c>
      <c r="Y49" s="47">
        <v>2194830</v>
      </c>
      <c r="Z49" s="47">
        <v>32245649</v>
      </c>
      <c r="AA49" s="47">
        <v>5737021</v>
      </c>
      <c r="AB49" s="47">
        <v>0</v>
      </c>
      <c r="AC49" s="47">
        <v>365254</v>
      </c>
      <c r="AD49" s="47">
        <v>1360581</v>
      </c>
      <c r="AE49" s="47">
        <v>52378662</v>
      </c>
      <c r="AF49" s="127"/>
      <c r="AG49" s="127"/>
      <c r="AH49" s="127"/>
      <c r="AI49" s="127"/>
    </row>
    <row r="50" spans="1:35" ht="15" customHeight="1" x14ac:dyDescent="0.3">
      <c r="A50" s="111" t="s">
        <v>756</v>
      </c>
      <c r="B50" s="113">
        <v>345</v>
      </c>
      <c r="C50" s="114">
        <v>387</v>
      </c>
      <c r="D50" s="114">
        <v>387</v>
      </c>
      <c r="E50" s="114">
        <v>387</v>
      </c>
      <c r="F50" s="115">
        <v>86555</v>
      </c>
      <c r="G50" s="115">
        <v>17598</v>
      </c>
      <c r="H50" s="114">
        <v>61.28</v>
      </c>
      <c r="I50" s="114">
        <v>4.92</v>
      </c>
      <c r="J50" s="288"/>
      <c r="K50" s="116">
        <v>2315.0700000000002</v>
      </c>
      <c r="L50" s="115">
        <v>71140</v>
      </c>
      <c r="M50" s="47">
        <v>490496705</v>
      </c>
      <c r="N50" s="47">
        <v>899904460</v>
      </c>
      <c r="O50" s="115">
        <v>217002874</v>
      </c>
      <c r="P50" s="47">
        <v>212990123</v>
      </c>
      <c r="Q50" s="47">
        <v>109934</v>
      </c>
      <c r="R50" s="47">
        <v>1390401165</v>
      </c>
      <c r="S50" s="47">
        <v>155967839</v>
      </c>
      <c r="T50" s="47">
        <v>465282422</v>
      </c>
      <c r="U50" s="47">
        <v>67109016</v>
      </c>
      <c r="V50" s="47">
        <v>227331308</v>
      </c>
      <c r="W50" s="47">
        <v>5435212</v>
      </c>
      <c r="X50" s="47">
        <v>23997577</v>
      </c>
      <c r="Y50" s="47">
        <v>42403922</v>
      </c>
      <c r="Z50" s="47">
        <v>313080622</v>
      </c>
      <c r="AA50" s="47">
        <v>59303459</v>
      </c>
      <c r="AB50" s="47">
        <v>0</v>
      </c>
      <c r="AC50" s="47">
        <v>22364648</v>
      </c>
      <c r="AD50" s="47">
        <v>8125140</v>
      </c>
      <c r="AE50" s="47">
        <v>429992997</v>
      </c>
      <c r="AF50" s="127"/>
      <c r="AG50" s="127"/>
      <c r="AH50" s="127"/>
      <c r="AI50" s="127"/>
    </row>
    <row r="51" spans="1:35" x14ac:dyDescent="0.3">
      <c r="A51" s="111" t="s">
        <v>757</v>
      </c>
      <c r="B51" s="113">
        <v>3112</v>
      </c>
      <c r="C51" s="114">
        <v>404</v>
      </c>
      <c r="D51" s="114">
        <v>404</v>
      </c>
      <c r="E51" s="114">
        <v>344</v>
      </c>
      <c r="F51" s="115">
        <v>96520</v>
      </c>
      <c r="G51" s="115">
        <v>21087</v>
      </c>
      <c r="H51" s="114">
        <v>76.87</v>
      </c>
      <c r="I51" s="114">
        <v>4.58</v>
      </c>
      <c r="J51" s="288"/>
      <c r="K51" s="116">
        <v>2007.43</v>
      </c>
      <c r="L51" s="115">
        <v>61530</v>
      </c>
      <c r="M51" s="47">
        <v>324851298</v>
      </c>
      <c r="N51" s="47">
        <v>596028740</v>
      </c>
      <c r="O51" s="115">
        <v>207920619</v>
      </c>
      <c r="P51" s="47">
        <v>173019189</v>
      </c>
      <c r="Q51" s="47">
        <v>478015</v>
      </c>
      <c r="R51" s="47">
        <v>920880038</v>
      </c>
      <c r="S51" s="47">
        <v>123160701</v>
      </c>
      <c r="T51" s="47">
        <v>329553564</v>
      </c>
      <c r="U51" s="47">
        <v>66993104</v>
      </c>
      <c r="V51" s="47">
        <v>56120878</v>
      </c>
      <c r="W51" s="47">
        <v>4787541</v>
      </c>
      <c r="X51" s="47">
        <v>4486998</v>
      </c>
      <c r="Y51" s="47">
        <v>7003855</v>
      </c>
      <c r="Z51" s="47">
        <v>262491256</v>
      </c>
      <c r="AA51" s="47">
        <v>40448389</v>
      </c>
      <c r="AB51" s="47">
        <v>0</v>
      </c>
      <c r="AC51" s="47">
        <v>19966449</v>
      </c>
      <c r="AD51" s="47">
        <v>5867303</v>
      </c>
      <c r="AE51" s="47">
        <v>380939808</v>
      </c>
      <c r="AF51" s="127"/>
      <c r="AG51" s="127"/>
      <c r="AH51" s="127"/>
      <c r="AI51" s="127"/>
    </row>
    <row r="52" spans="1:35" x14ac:dyDescent="0.3">
      <c r="A52" s="111" t="s">
        <v>758</v>
      </c>
      <c r="B52" s="113">
        <v>127</v>
      </c>
      <c r="C52" s="114">
        <v>314</v>
      </c>
      <c r="D52" s="114">
        <v>303</v>
      </c>
      <c r="E52" s="114">
        <v>303</v>
      </c>
      <c r="F52" s="115">
        <v>72838</v>
      </c>
      <c r="G52" s="115">
        <v>19209</v>
      </c>
      <c r="H52" s="114">
        <v>65.86</v>
      </c>
      <c r="I52" s="114">
        <v>3.79</v>
      </c>
      <c r="J52" s="288"/>
      <c r="K52" s="116">
        <v>1885.25</v>
      </c>
      <c r="L52" s="115">
        <v>54923</v>
      </c>
      <c r="M52" s="47">
        <v>746374547</v>
      </c>
      <c r="N52" s="47">
        <v>1251480423</v>
      </c>
      <c r="O52" s="115">
        <v>214782093</v>
      </c>
      <c r="P52" s="47">
        <v>271156883</v>
      </c>
      <c r="Q52" s="47">
        <v>258884</v>
      </c>
      <c r="R52" s="47">
        <v>1997854970</v>
      </c>
      <c r="S52" s="47">
        <v>491802653</v>
      </c>
      <c r="T52" s="47">
        <v>561701897</v>
      </c>
      <c r="U52" s="47">
        <v>114104955</v>
      </c>
      <c r="V52" s="47">
        <v>168102698</v>
      </c>
      <c r="W52" s="47">
        <v>15010405</v>
      </c>
      <c r="X52" s="47">
        <v>12402421</v>
      </c>
      <c r="Y52" s="47">
        <v>12186315</v>
      </c>
      <c r="Z52" s="47">
        <v>487691873</v>
      </c>
      <c r="AA52" s="47">
        <v>111385574</v>
      </c>
      <c r="AB52" s="47">
        <v>0</v>
      </c>
      <c r="AC52" s="47">
        <v>18158210</v>
      </c>
      <c r="AD52" s="47">
        <v>5307969</v>
      </c>
      <c r="AE52" s="47">
        <v>485938976</v>
      </c>
      <c r="AF52" s="127"/>
      <c r="AG52" s="127"/>
      <c r="AH52" s="127"/>
      <c r="AI52" s="127"/>
    </row>
    <row r="53" spans="1:35" ht="15" customHeight="1" x14ac:dyDescent="0.3">
      <c r="A53" s="111" t="s">
        <v>759</v>
      </c>
      <c r="B53" s="113">
        <v>6963</v>
      </c>
      <c r="C53" s="114">
        <v>30</v>
      </c>
      <c r="D53" s="114">
        <v>30</v>
      </c>
      <c r="E53" s="114">
        <v>30</v>
      </c>
      <c r="F53" s="114">
        <v>1790</v>
      </c>
      <c r="G53" s="114">
        <v>117</v>
      </c>
      <c r="H53" s="114">
        <v>16.350000000000001</v>
      </c>
      <c r="I53" s="114">
        <v>15.3</v>
      </c>
      <c r="J53" s="288"/>
      <c r="K53" s="114">
        <v>175.54</v>
      </c>
      <c r="L53" s="114">
        <v>0</v>
      </c>
      <c r="M53" s="47">
        <v>18366982</v>
      </c>
      <c r="N53" s="47">
        <v>19646807</v>
      </c>
      <c r="O53" s="115">
        <v>2303412</v>
      </c>
      <c r="P53" s="47">
        <v>2131784</v>
      </c>
      <c r="Q53" s="47">
        <v>6297</v>
      </c>
      <c r="R53" s="47">
        <v>38013789</v>
      </c>
      <c r="S53" s="47">
        <v>0</v>
      </c>
      <c r="T53" s="47">
        <v>0</v>
      </c>
      <c r="U53" s="47">
        <v>8171367</v>
      </c>
      <c r="V53" s="47">
        <v>5252289</v>
      </c>
      <c r="W53" s="47">
        <v>0</v>
      </c>
      <c r="X53" s="47">
        <v>17585447</v>
      </c>
      <c r="Y53" s="47">
        <v>0</v>
      </c>
      <c r="Z53" s="47">
        <v>6417035</v>
      </c>
      <c r="AA53" s="47">
        <v>154479</v>
      </c>
      <c r="AB53" s="47">
        <v>433172</v>
      </c>
      <c r="AC53" s="47">
        <v>0</v>
      </c>
      <c r="AD53" s="47">
        <v>0</v>
      </c>
      <c r="AE53" s="47">
        <v>4435196</v>
      </c>
      <c r="AF53" s="127"/>
      <c r="AG53" s="127"/>
      <c r="AH53" s="127"/>
      <c r="AI53" s="127"/>
    </row>
    <row r="54" spans="1:35" ht="15" customHeight="1" x14ac:dyDescent="0.3">
      <c r="A54" s="111" t="s">
        <v>760</v>
      </c>
      <c r="B54" s="113">
        <v>11718</v>
      </c>
      <c r="C54" s="114">
        <v>40</v>
      </c>
      <c r="D54" s="114">
        <v>40</v>
      </c>
      <c r="E54" s="114">
        <v>40</v>
      </c>
      <c r="F54" s="114">
        <v>1095</v>
      </c>
      <c r="G54" s="114">
        <v>159</v>
      </c>
      <c r="H54" s="114">
        <v>7.5</v>
      </c>
      <c r="I54" s="114">
        <v>6.89</v>
      </c>
      <c r="J54" s="288"/>
      <c r="K54" s="114">
        <v>177.29</v>
      </c>
      <c r="L54" s="114">
        <v>0</v>
      </c>
      <c r="M54" s="47">
        <v>10698313</v>
      </c>
      <c r="N54" s="47">
        <v>20944343</v>
      </c>
      <c r="O54" s="115">
        <v>2555444</v>
      </c>
      <c r="P54" s="47">
        <v>6084238</v>
      </c>
      <c r="Q54" s="47">
        <v>16740</v>
      </c>
      <c r="R54" s="47">
        <v>31642656</v>
      </c>
      <c r="S54" s="47">
        <v>0</v>
      </c>
      <c r="T54" s="47">
        <v>0</v>
      </c>
      <c r="U54" s="47">
        <v>10993445</v>
      </c>
      <c r="V54" s="47">
        <v>5739652</v>
      </c>
      <c r="W54" s="47">
        <v>0</v>
      </c>
      <c r="X54" s="47">
        <v>2379579</v>
      </c>
      <c r="Y54" s="47">
        <v>0</v>
      </c>
      <c r="Z54" s="47">
        <v>11770228</v>
      </c>
      <c r="AA54" s="47">
        <v>383564</v>
      </c>
      <c r="AB54" s="47">
        <v>376188</v>
      </c>
      <c r="AC54" s="47">
        <v>0</v>
      </c>
      <c r="AD54" s="47">
        <v>0</v>
      </c>
      <c r="AE54" s="47">
        <v>8639682</v>
      </c>
      <c r="AF54" s="127"/>
      <c r="AG54" s="127"/>
      <c r="AH54" s="127"/>
      <c r="AI54" s="127"/>
    </row>
    <row r="55" spans="1:35" ht="15" customHeight="1" x14ac:dyDescent="0.3">
      <c r="A55" s="111" t="s">
        <v>761</v>
      </c>
      <c r="B55" s="113">
        <v>25</v>
      </c>
      <c r="C55" s="114">
        <v>216</v>
      </c>
      <c r="D55" s="114">
        <v>216</v>
      </c>
      <c r="E55" s="114">
        <v>216</v>
      </c>
      <c r="F55" s="115">
        <v>52894</v>
      </c>
      <c r="G55" s="115">
        <v>11594</v>
      </c>
      <c r="H55" s="114">
        <v>67.09</v>
      </c>
      <c r="I55" s="114">
        <v>4.5599999999999996</v>
      </c>
      <c r="J55" s="288"/>
      <c r="K55" s="116">
        <v>1589.01</v>
      </c>
      <c r="L55" s="115">
        <v>59325</v>
      </c>
      <c r="M55" s="47">
        <v>306611546</v>
      </c>
      <c r="N55" s="47">
        <v>551564414</v>
      </c>
      <c r="O55" s="115">
        <v>121946473</v>
      </c>
      <c r="P55" s="47">
        <v>137040873</v>
      </c>
      <c r="Q55" s="47">
        <v>192718</v>
      </c>
      <c r="R55" s="47">
        <v>858175960</v>
      </c>
      <c r="S55" s="47">
        <v>123372098</v>
      </c>
      <c r="T55" s="47">
        <v>262133713</v>
      </c>
      <c r="U55" s="47">
        <v>194946268</v>
      </c>
      <c r="V55" s="47">
        <v>38763121</v>
      </c>
      <c r="W55" s="47">
        <v>6462150</v>
      </c>
      <c r="X55" s="47">
        <v>5197921</v>
      </c>
      <c r="Y55" s="47">
        <v>8671666</v>
      </c>
      <c r="Z55" s="47">
        <v>150042131</v>
      </c>
      <c r="AA55" s="47">
        <v>37683678</v>
      </c>
      <c r="AB55" s="47">
        <v>0</v>
      </c>
      <c r="AC55" s="47">
        <v>21252005</v>
      </c>
      <c r="AD55" s="47">
        <v>9651209</v>
      </c>
      <c r="AE55" s="47">
        <v>258987346</v>
      </c>
      <c r="AF55" s="127"/>
      <c r="AG55" s="127"/>
      <c r="AH55" s="127"/>
      <c r="AI55" s="127"/>
    </row>
    <row r="56" spans="1:35" x14ac:dyDescent="0.3">
      <c r="A56" s="111" t="s">
        <v>762</v>
      </c>
      <c r="B56" s="113">
        <v>122</v>
      </c>
      <c r="C56" s="114">
        <v>460</v>
      </c>
      <c r="D56" s="114">
        <v>457</v>
      </c>
      <c r="E56" s="114">
        <v>457</v>
      </c>
      <c r="F56" s="115">
        <v>125203</v>
      </c>
      <c r="G56" s="115">
        <v>30466</v>
      </c>
      <c r="H56" s="114">
        <v>75.06</v>
      </c>
      <c r="I56" s="114">
        <v>4.1100000000000003</v>
      </c>
      <c r="J56" s="288"/>
      <c r="K56" s="116">
        <v>3823.9</v>
      </c>
      <c r="L56" s="115">
        <v>67865</v>
      </c>
      <c r="M56" s="47">
        <v>555150766</v>
      </c>
      <c r="N56" s="47">
        <v>732884413</v>
      </c>
      <c r="O56" s="115">
        <v>325943900</v>
      </c>
      <c r="P56" s="47">
        <v>287346238</v>
      </c>
      <c r="Q56" s="47">
        <v>471872</v>
      </c>
      <c r="R56" s="47">
        <v>1288035179</v>
      </c>
      <c r="S56" s="47">
        <v>126843522</v>
      </c>
      <c r="T56" s="47">
        <v>499842830</v>
      </c>
      <c r="U56" s="47">
        <v>39942466</v>
      </c>
      <c r="V56" s="47">
        <v>107711366</v>
      </c>
      <c r="W56" s="47">
        <v>12874659</v>
      </c>
      <c r="X56" s="47">
        <v>5067171</v>
      </c>
      <c r="Y56" s="47">
        <v>4949307</v>
      </c>
      <c r="Z56" s="47">
        <v>408903684</v>
      </c>
      <c r="AA56" s="47">
        <v>34319201</v>
      </c>
      <c r="AB56" s="47">
        <v>21432891</v>
      </c>
      <c r="AC56" s="47">
        <v>20119810</v>
      </c>
      <c r="AD56" s="47">
        <v>6028272</v>
      </c>
      <c r="AE56" s="47">
        <v>613290138</v>
      </c>
      <c r="AF56" s="127"/>
      <c r="AG56" s="127"/>
      <c r="AH56" s="127"/>
      <c r="AI56" s="127"/>
    </row>
    <row r="57" spans="1:35" ht="15" customHeight="1" x14ac:dyDescent="0.3">
      <c r="A57" s="111" t="s">
        <v>763</v>
      </c>
      <c r="B57" s="113">
        <v>3113</v>
      </c>
      <c r="C57" s="114">
        <v>867</v>
      </c>
      <c r="D57" s="114">
        <v>867</v>
      </c>
      <c r="E57" s="114">
        <v>516</v>
      </c>
      <c r="F57" s="115">
        <v>163442</v>
      </c>
      <c r="G57" s="115">
        <v>37876</v>
      </c>
      <c r="H57" s="114">
        <v>86.78</v>
      </c>
      <c r="I57" s="114">
        <v>4.32</v>
      </c>
      <c r="J57" s="288"/>
      <c r="K57" s="116">
        <v>4610.74</v>
      </c>
      <c r="L57" s="115">
        <v>162121</v>
      </c>
      <c r="M57" s="47">
        <v>830231912</v>
      </c>
      <c r="N57" s="47">
        <v>1327384740</v>
      </c>
      <c r="O57" s="115">
        <v>362782680</v>
      </c>
      <c r="P57" s="47">
        <v>456393860</v>
      </c>
      <c r="Q57" s="47">
        <v>967566</v>
      </c>
      <c r="R57" s="47">
        <v>2157616652</v>
      </c>
      <c r="S57" s="47">
        <v>272659601</v>
      </c>
      <c r="T57" s="47">
        <v>843857969</v>
      </c>
      <c r="U57" s="47">
        <v>387772356</v>
      </c>
      <c r="V57" s="47">
        <v>68184224</v>
      </c>
      <c r="W57" s="47">
        <v>18329850</v>
      </c>
      <c r="X57" s="47">
        <v>25486946</v>
      </c>
      <c r="Y57" s="47">
        <v>12774537</v>
      </c>
      <c r="Z57" s="47">
        <v>455156915</v>
      </c>
      <c r="AA57" s="47">
        <v>40049678</v>
      </c>
      <c r="AB57" s="47">
        <v>0</v>
      </c>
      <c r="AC57" s="47">
        <v>19542053</v>
      </c>
      <c r="AD57" s="47">
        <v>13802523</v>
      </c>
      <c r="AE57" s="47">
        <v>819176540</v>
      </c>
      <c r="AF57" s="127"/>
      <c r="AG57" s="127"/>
      <c r="AH57" s="127"/>
      <c r="AI57" s="127"/>
    </row>
    <row r="58" spans="1:35" ht="15" customHeight="1" x14ac:dyDescent="0.3">
      <c r="A58" s="111" t="s">
        <v>764</v>
      </c>
      <c r="B58" s="113">
        <v>42</v>
      </c>
      <c r="C58" s="114">
        <v>151</v>
      </c>
      <c r="D58" s="114">
        <v>95</v>
      </c>
      <c r="E58" s="114">
        <v>83</v>
      </c>
      <c r="F58" s="115">
        <v>25867</v>
      </c>
      <c r="G58" s="115">
        <v>4632</v>
      </c>
      <c r="H58" s="114">
        <v>85.38</v>
      </c>
      <c r="I58" s="114">
        <v>5.58</v>
      </c>
      <c r="J58" s="288"/>
      <c r="K58" s="114">
        <v>726.72</v>
      </c>
      <c r="L58" s="115">
        <v>50454</v>
      </c>
      <c r="M58" s="47">
        <v>64141009</v>
      </c>
      <c r="N58" s="47">
        <v>135958909</v>
      </c>
      <c r="O58" s="115">
        <v>51382903</v>
      </c>
      <c r="P58" s="47">
        <v>55120415</v>
      </c>
      <c r="Q58" s="47">
        <v>85344</v>
      </c>
      <c r="R58" s="47">
        <v>200099918</v>
      </c>
      <c r="S58" s="47">
        <v>28815181</v>
      </c>
      <c r="T58" s="47">
        <v>48710689</v>
      </c>
      <c r="U58" s="47">
        <v>39704256</v>
      </c>
      <c r="V58" s="47">
        <v>33399185</v>
      </c>
      <c r="W58" s="47">
        <v>1701510</v>
      </c>
      <c r="X58" s="47">
        <v>1683011</v>
      </c>
      <c r="Y58" s="47">
        <v>1364849</v>
      </c>
      <c r="Z58" s="47">
        <v>32555869</v>
      </c>
      <c r="AA58" s="47">
        <v>3782554</v>
      </c>
      <c r="AB58" s="47">
        <v>0</v>
      </c>
      <c r="AC58" s="47">
        <v>5691717</v>
      </c>
      <c r="AD58" s="47">
        <v>2691097</v>
      </c>
      <c r="AE58" s="47">
        <v>106503318</v>
      </c>
      <c r="AF58" s="127"/>
      <c r="AG58" s="127"/>
      <c r="AH58" s="127"/>
      <c r="AI58" s="127"/>
    </row>
    <row r="59" spans="1:35" ht="15" customHeight="1" x14ac:dyDescent="0.3">
      <c r="A59" s="111" t="s">
        <v>765</v>
      </c>
      <c r="B59" s="113">
        <v>8701</v>
      </c>
      <c r="C59" s="114">
        <v>294</v>
      </c>
      <c r="D59" s="114">
        <v>294</v>
      </c>
      <c r="E59" s="114">
        <v>249</v>
      </c>
      <c r="F59" s="115">
        <v>73985</v>
      </c>
      <c r="G59" s="115">
        <v>15931</v>
      </c>
      <c r="H59" s="114">
        <v>81.41</v>
      </c>
      <c r="I59" s="114">
        <v>4.6399999999999997</v>
      </c>
      <c r="J59" s="288"/>
      <c r="K59" s="116">
        <v>1263.46</v>
      </c>
      <c r="L59" s="115">
        <v>63094</v>
      </c>
      <c r="M59" s="47">
        <v>289766868</v>
      </c>
      <c r="N59" s="47">
        <v>314949648</v>
      </c>
      <c r="O59" s="115">
        <v>171797501</v>
      </c>
      <c r="P59" s="47">
        <v>132171755</v>
      </c>
      <c r="Q59" s="47">
        <v>77410</v>
      </c>
      <c r="R59" s="47">
        <v>604716516</v>
      </c>
      <c r="S59" s="47">
        <v>74647340</v>
      </c>
      <c r="T59" s="47">
        <v>216801629</v>
      </c>
      <c r="U59" s="47">
        <v>39710595</v>
      </c>
      <c r="V59" s="47">
        <v>78252277</v>
      </c>
      <c r="W59" s="47">
        <v>9313942</v>
      </c>
      <c r="X59" s="47">
        <v>2646234</v>
      </c>
      <c r="Y59" s="47">
        <v>10971837</v>
      </c>
      <c r="Z59" s="47">
        <v>141564179</v>
      </c>
      <c r="AA59" s="47">
        <v>11447553</v>
      </c>
      <c r="AB59" s="47">
        <v>0</v>
      </c>
      <c r="AC59" s="47">
        <v>15731465</v>
      </c>
      <c r="AD59" s="47">
        <v>3629465</v>
      </c>
      <c r="AE59" s="47">
        <v>303969256</v>
      </c>
      <c r="AF59" s="127"/>
      <c r="AG59" s="127"/>
      <c r="AH59" s="127"/>
      <c r="AI59" s="127"/>
    </row>
    <row r="60" spans="1:35" ht="15" customHeight="1" x14ac:dyDescent="0.3">
      <c r="A60" s="111" t="s">
        <v>766</v>
      </c>
      <c r="B60" s="113">
        <v>75</v>
      </c>
      <c r="C60" s="114">
        <v>367</v>
      </c>
      <c r="D60" s="114">
        <v>271</v>
      </c>
      <c r="E60" s="114">
        <v>207</v>
      </c>
      <c r="F60" s="115">
        <v>64226</v>
      </c>
      <c r="G60" s="115">
        <v>13308</v>
      </c>
      <c r="H60" s="114">
        <v>85.01</v>
      </c>
      <c r="I60" s="114">
        <v>4.83</v>
      </c>
      <c r="J60" s="288"/>
      <c r="K60" s="116">
        <v>1342.23</v>
      </c>
      <c r="L60" s="115">
        <v>77279</v>
      </c>
      <c r="M60" s="47">
        <v>233663928</v>
      </c>
      <c r="N60" s="47">
        <v>314699014</v>
      </c>
      <c r="O60" s="115">
        <v>140744494</v>
      </c>
      <c r="P60" s="47">
        <v>122124116</v>
      </c>
      <c r="Q60" s="47">
        <v>129698</v>
      </c>
      <c r="R60" s="47">
        <v>548362942</v>
      </c>
      <c r="S60" s="47">
        <v>57789626</v>
      </c>
      <c r="T60" s="47">
        <v>184176120</v>
      </c>
      <c r="U60" s="47">
        <v>59493439</v>
      </c>
      <c r="V60" s="47">
        <v>71682082</v>
      </c>
      <c r="W60" s="47">
        <v>4425493</v>
      </c>
      <c r="X60" s="47">
        <v>3429797</v>
      </c>
      <c r="Y60" s="47">
        <v>4896290</v>
      </c>
      <c r="Z60" s="47">
        <v>137087604</v>
      </c>
      <c r="AA60" s="47">
        <v>6192331</v>
      </c>
      <c r="AB60" s="47">
        <v>0</v>
      </c>
      <c r="AC60" s="47">
        <v>13639488</v>
      </c>
      <c r="AD60" s="47">
        <v>5550672</v>
      </c>
      <c r="AE60" s="47">
        <v>262868610</v>
      </c>
      <c r="AF60" s="127"/>
      <c r="AG60" s="127"/>
      <c r="AH60" s="127"/>
      <c r="AI60" s="127"/>
    </row>
    <row r="61" spans="1:35" ht="15" customHeight="1" x14ac:dyDescent="0.3">
      <c r="A61" s="111" t="s">
        <v>767</v>
      </c>
      <c r="B61" s="113">
        <v>41</v>
      </c>
      <c r="C61" s="114">
        <v>231</v>
      </c>
      <c r="D61" s="114">
        <v>226</v>
      </c>
      <c r="E61" s="114">
        <v>185</v>
      </c>
      <c r="F61" s="114">
        <v>54816</v>
      </c>
      <c r="G61" s="114">
        <v>10354</v>
      </c>
      <c r="H61" s="114">
        <v>81.180000000000007</v>
      </c>
      <c r="I61" s="114">
        <v>5.29</v>
      </c>
      <c r="J61" s="288"/>
      <c r="K61" s="114">
        <v>948.96</v>
      </c>
      <c r="L61" s="114">
        <v>39444</v>
      </c>
      <c r="M61" s="47">
        <v>159886392</v>
      </c>
      <c r="N61" s="47">
        <v>239136166</v>
      </c>
      <c r="O61" s="115">
        <v>106661231</v>
      </c>
      <c r="P61" s="47">
        <v>94665078</v>
      </c>
      <c r="Q61" s="47">
        <v>63155</v>
      </c>
      <c r="R61" s="47">
        <v>399022558</v>
      </c>
      <c r="S61" s="47">
        <v>44801105</v>
      </c>
      <c r="T61" s="47">
        <v>152562325</v>
      </c>
      <c r="U61" s="47">
        <v>21450149</v>
      </c>
      <c r="V61" s="47">
        <v>31405969</v>
      </c>
      <c r="W61" s="47">
        <v>5920700</v>
      </c>
      <c r="X61" s="47">
        <v>2431919</v>
      </c>
      <c r="Y61" s="47">
        <v>4589629</v>
      </c>
      <c r="Z61" s="47">
        <v>120809548</v>
      </c>
      <c r="AA61" s="47">
        <v>4072216</v>
      </c>
      <c r="AB61" s="47">
        <v>0</v>
      </c>
      <c r="AC61" s="47">
        <v>8996963</v>
      </c>
      <c r="AD61" s="47">
        <v>1982035</v>
      </c>
      <c r="AE61" s="47">
        <v>201326309</v>
      </c>
      <c r="AF61" s="127"/>
      <c r="AG61" s="127"/>
      <c r="AH61" s="127"/>
      <c r="AI61" s="127"/>
    </row>
    <row r="62" spans="1:35" ht="15" customHeight="1" x14ac:dyDescent="0.3">
      <c r="A62" s="111" t="s">
        <v>768</v>
      </c>
      <c r="B62" s="113">
        <v>114</v>
      </c>
      <c r="C62" s="114">
        <v>211</v>
      </c>
      <c r="D62" s="114">
        <v>206</v>
      </c>
      <c r="E62" s="114">
        <v>187</v>
      </c>
      <c r="F62" s="115">
        <v>48920</v>
      </c>
      <c r="G62" s="115">
        <v>9874</v>
      </c>
      <c r="H62" s="114">
        <v>71.67</v>
      </c>
      <c r="I62" s="114">
        <v>4.95</v>
      </c>
      <c r="J62" s="288"/>
      <c r="K62" s="116">
        <v>1151</v>
      </c>
      <c r="L62" s="115">
        <v>47236</v>
      </c>
      <c r="M62" s="47">
        <v>213204224</v>
      </c>
      <c r="N62" s="47">
        <v>484062274</v>
      </c>
      <c r="O62" s="115">
        <v>114753620</v>
      </c>
      <c r="P62" s="47">
        <v>174051568</v>
      </c>
      <c r="Q62" s="47">
        <v>178688</v>
      </c>
      <c r="R62" s="47">
        <v>697266498</v>
      </c>
      <c r="S62" s="47">
        <v>90234760</v>
      </c>
      <c r="T62" s="47">
        <v>288792458</v>
      </c>
      <c r="U62" s="47">
        <v>41599511</v>
      </c>
      <c r="V62" s="47">
        <v>72458653</v>
      </c>
      <c r="W62" s="47">
        <v>7948731</v>
      </c>
      <c r="X62" s="47">
        <v>1085181</v>
      </c>
      <c r="Y62" s="47">
        <v>4542363</v>
      </c>
      <c r="Z62" s="47">
        <v>168617422</v>
      </c>
      <c r="AA62" s="47">
        <v>5090894</v>
      </c>
      <c r="AB62" s="47">
        <v>0</v>
      </c>
      <c r="AC62" s="47">
        <v>14012612</v>
      </c>
      <c r="AD62" s="47">
        <v>2883913</v>
      </c>
      <c r="AE62" s="47">
        <v>288805188</v>
      </c>
      <c r="AF62" s="127"/>
      <c r="AG62" s="127"/>
      <c r="AH62" s="127"/>
      <c r="AI62" s="127"/>
    </row>
    <row r="63" spans="1:35" ht="15" customHeight="1" x14ac:dyDescent="0.3">
      <c r="A63" s="111" t="s">
        <v>769</v>
      </c>
      <c r="B63" s="113">
        <v>126</v>
      </c>
      <c r="C63" s="114">
        <v>302</v>
      </c>
      <c r="D63" s="114">
        <v>298</v>
      </c>
      <c r="E63" s="114">
        <v>218</v>
      </c>
      <c r="F63" s="115">
        <v>75356</v>
      </c>
      <c r="G63" s="115">
        <v>13467</v>
      </c>
      <c r="H63" s="114">
        <v>94.7</v>
      </c>
      <c r="I63" s="114">
        <v>5.6</v>
      </c>
      <c r="J63" s="288"/>
      <c r="K63" s="116">
        <v>1761.93</v>
      </c>
      <c r="L63" s="115">
        <v>27412</v>
      </c>
      <c r="M63" s="47">
        <v>394506132</v>
      </c>
      <c r="N63" s="47">
        <v>296551101</v>
      </c>
      <c r="O63" s="115">
        <v>265558178</v>
      </c>
      <c r="P63" s="47">
        <v>124721992</v>
      </c>
      <c r="Q63" s="47">
        <v>132708</v>
      </c>
      <c r="R63" s="47">
        <v>691057233</v>
      </c>
      <c r="S63" s="47">
        <v>77075893</v>
      </c>
      <c r="T63" s="47">
        <v>256999799</v>
      </c>
      <c r="U63" s="47">
        <v>41741551</v>
      </c>
      <c r="V63" s="47">
        <v>75011826</v>
      </c>
      <c r="W63" s="47">
        <v>5010472</v>
      </c>
      <c r="X63" s="47">
        <v>3627838</v>
      </c>
      <c r="Y63" s="47">
        <v>17254960</v>
      </c>
      <c r="Z63" s="47">
        <v>189677632</v>
      </c>
      <c r="AA63" s="47">
        <v>4457193</v>
      </c>
      <c r="AB63" s="47">
        <v>0</v>
      </c>
      <c r="AC63" s="47">
        <v>16814979</v>
      </c>
      <c r="AD63" s="47">
        <v>3385090</v>
      </c>
      <c r="AE63" s="47">
        <v>390280170</v>
      </c>
      <c r="AF63" s="127"/>
      <c r="AG63" s="127"/>
      <c r="AH63" s="127"/>
      <c r="AI63" s="127"/>
    </row>
    <row r="64" spans="1:35" ht="15" customHeight="1" x14ac:dyDescent="0.3">
      <c r="A64" s="111" t="s">
        <v>770</v>
      </c>
      <c r="B64" s="113">
        <v>129</v>
      </c>
      <c r="C64" s="114">
        <v>153</v>
      </c>
      <c r="D64" s="114">
        <v>153</v>
      </c>
      <c r="E64" s="114">
        <v>153</v>
      </c>
      <c r="F64" s="115">
        <v>30183</v>
      </c>
      <c r="G64" s="115">
        <v>7833</v>
      </c>
      <c r="H64" s="114">
        <v>54.05</v>
      </c>
      <c r="I64" s="114">
        <v>3.85</v>
      </c>
      <c r="J64" s="288"/>
      <c r="K64" s="116">
        <v>1093.01</v>
      </c>
      <c r="L64" s="115">
        <v>48587</v>
      </c>
      <c r="M64" s="47">
        <v>102443586</v>
      </c>
      <c r="N64" s="47">
        <v>276363326</v>
      </c>
      <c r="O64" s="115">
        <v>61444613</v>
      </c>
      <c r="P64" s="47">
        <v>136384289</v>
      </c>
      <c r="Q64" s="47">
        <v>113020</v>
      </c>
      <c r="R64" s="47">
        <v>378806912</v>
      </c>
      <c r="S64" s="47">
        <v>29672294</v>
      </c>
      <c r="T64" s="47">
        <v>150581719</v>
      </c>
      <c r="U64" s="47">
        <v>37241778</v>
      </c>
      <c r="V64" s="47">
        <v>22486873</v>
      </c>
      <c r="W64" s="47">
        <v>3766486</v>
      </c>
      <c r="X64" s="47">
        <v>4293268</v>
      </c>
      <c r="Y64" s="47">
        <v>2786833</v>
      </c>
      <c r="Z64" s="47">
        <v>40888323</v>
      </c>
      <c r="AA64" s="47">
        <v>71668197</v>
      </c>
      <c r="AB64" s="47">
        <v>0</v>
      </c>
      <c r="AC64" s="47">
        <v>14263719</v>
      </c>
      <c r="AD64" s="47">
        <v>1157422</v>
      </c>
      <c r="AE64" s="47">
        <v>197828902</v>
      </c>
      <c r="AF64" s="127"/>
      <c r="AG64" s="127"/>
      <c r="AH64" s="127"/>
      <c r="AI64" s="127"/>
    </row>
    <row r="65" spans="1:35" x14ac:dyDescent="0.3">
      <c r="A65" s="111" t="s">
        <v>771</v>
      </c>
      <c r="B65" s="113">
        <v>104</v>
      </c>
      <c r="C65" s="114">
        <v>439</v>
      </c>
      <c r="D65" s="114">
        <v>407</v>
      </c>
      <c r="E65" s="114">
        <v>286</v>
      </c>
      <c r="F65" s="115">
        <v>98607</v>
      </c>
      <c r="G65" s="115">
        <v>17367</v>
      </c>
      <c r="H65" s="114">
        <v>94.46</v>
      </c>
      <c r="I65" s="114">
        <v>5.68</v>
      </c>
      <c r="J65" s="288"/>
      <c r="K65" s="116">
        <v>4310.8</v>
      </c>
      <c r="L65" s="115">
        <v>43273</v>
      </c>
      <c r="M65" s="47">
        <v>1022703145</v>
      </c>
      <c r="N65" s="47">
        <v>1196480493</v>
      </c>
      <c r="O65" s="115">
        <v>483741769</v>
      </c>
      <c r="P65" s="47">
        <v>368038879</v>
      </c>
      <c r="Q65" s="47">
        <v>452082</v>
      </c>
      <c r="R65" s="47">
        <v>2219183638</v>
      </c>
      <c r="S65" s="47">
        <v>227778419</v>
      </c>
      <c r="T65" s="47">
        <v>601312806</v>
      </c>
      <c r="U65" s="47">
        <v>293512991</v>
      </c>
      <c r="V65" s="47">
        <v>243591447</v>
      </c>
      <c r="W65" s="47">
        <v>10247062</v>
      </c>
      <c r="X65" s="47">
        <v>13671618</v>
      </c>
      <c r="Y65" s="47">
        <v>17541996</v>
      </c>
      <c r="Z65" s="47">
        <v>731090628</v>
      </c>
      <c r="AA65" s="47">
        <v>28175388</v>
      </c>
      <c r="AB65" s="47">
        <v>0</v>
      </c>
      <c r="AC65" s="47">
        <v>24100276</v>
      </c>
      <c r="AD65" s="47">
        <v>28161007</v>
      </c>
      <c r="AE65" s="47">
        <v>851780648</v>
      </c>
      <c r="AF65" s="127"/>
      <c r="AG65" s="127"/>
      <c r="AH65" s="127"/>
      <c r="AI65" s="127"/>
    </row>
    <row r="66" spans="1:35" ht="15" customHeight="1" x14ac:dyDescent="0.3">
      <c r="A66" s="111" t="s">
        <v>772</v>
      </c>
      <c r="B66" s="113">
        <v>3115</v>
      </c>
      <c r="C66" s="114">
        <v>802</v>
      </c>
      <c r="D66" s="114">
        <v>802</v>
      </c>
      <c r="E66" s="114">
        <v>740</v>
      </c>
      <c r="F66" s="115">
        <v>219107</v>
      </c>
      <c r="G66" s="115">
        <v>42229</v>
      </c>
      <c r="H66" s="114">
        <v>81.12</v>
      </c>
      <c r="I66" s="114">
        <v>5.19</v>
      </c>
      <c r="J66" s="288"/>
      <c r="K66" s="116">
        <v>7230.79</v>
      </c>
      <c r="L66" s="115">
        <v>134166</v>
      </c>
      <c r="M66" s="47">
        <v>2241313790</v>
      </c>
      <c r="N66" s="47">
        <v>2944234429</v>
      </c>
      <c r="O66" s="115">
        <v>821953344</v>
      </c>
      <c r="P66" s="47">
        <v>747352834</v>
      </c>
      <c r="Q66" s="47">
        <v>954873</v>
      </c>
      <c r="R66" s="47">
        <v>5185548219</v>
      </c>
      <c r="S66" s="47">
        <v>612857337</v>
      </c>
      <c r="T66" s="47">
        <v>1508189850</v>
      </c>
      <c r="U66" s="47">
        <v>222165358</v>
      </c>
      <c r="V66" s="47">
        <v>945552451</v>
      </c>
      <c r="W66" s="47">
        <v>21641202</v>
      </c>
      <c r="X66" s="47">
        <v>29963466</v>
      </c>
      <c r="Y66" s="47">
        <v>118398420</v>
      </c>
      <c r="Z66" s="47">
        <v>1499128826</v>
      </c>
      <c r="AA66" s="47">
        <v>142971616</v>
      </c>
      <c r="AB66" s="47">
        <v>0</v>
      </c>
      <c r="AC66" s="47">
        <v>41043962</v>
      </c>
      <c r="AD66" s="47">
        <v>43635731</v>
      </c>
      <c r="AE66" s="47">
        <v>1569306178</v>
      </c>
      <c r="AF66" s="127"/>
      <c r="AG66" s="127"/>
      <c r="AH66" s="127"/>
      <c r="AI66" s="127"/>
    </row>
    <row r="67" spans="1:35" x14ac:dyDescent="0.3">
      <c r="A67" s="119" t="s">
        <v>1694</v>
      </c>
      <c r="B67" s="120">
        <v>454</v>
      </c>
      <c r="C67" s="121">
        <v>114</v>
      </c>
      <c r="D67" s="121">
        <v>114</v>
      </c>
      <c r="E67" s="121">
        <v>114</v>
      </c>
      <c r="F67" s="122">
        <v>37647</v>
      </c>
      <c r="G67" s="122">
        <v>6037</v>
      </c>
      <c r="H67" s="121">
        <v>90.48</v>
      </c>
      <c r="I67" s="121">
        <v>6.24</v>
      </c>
      <c r="J67" s="289"/>
      <c r="K67" s="121">
        <v>342.98</v>
      </c>
      <c r="L67" s="121">
        <v>0</v>
      </c>
      <c r="M67" s="123">
        <v>53733416</v>
      </c>
      <c r="N67" s="123">
        <v>21407235</v>
      </c>
      <c r="O67" s="123">
        <v>34818612</v>
      </c>
      <c r="P67" s="123">
        <v>8017352</v>
      </c>
      <c r="Q67" s="122">
        <v>100949</v>
      </c>
      <c r="R67" s="123">
        <v>75140651</v>
      </c>
      <c r="S67" s="123">
        <v>6575251</v>
      </c>
      <c r="T67" s="123">
        <v>31289121</v>
      </c>
      <c r="U67" s="123">
        <v>24228172</v>
      </c>
      <c r="V67" s="123">
        <v>996738</v>
      </c>
      <c r="W67" s="123">
        <v>0</v>
      </c>
      <c r="X67" s="123">
        <v>146675</v>
      </c>
      <c r="Y67" s="123">
        <v>34652</v>
      </c>
      <c r="Z67" s="123">
        <v>532740</v>
      </c>
      <c r="AA67" s="123">
        <v>10058977</v>
      </c>
      <c r="AB67" s="123">
        <v>0</v>
      </c>
      <c r="AC67" s="123">
        <v>1278325</v>
      </c>
      <c r="AD67" s="123">
        <v>0</v>
      </c>
      <c r="AE67" s="123">
        <v>42835964</v>
      </c>
      <c r="AF67" s="123">
        <v>43379704</v>
      </c>
      <c r="AG67" s="123">
        <v>43381765</v>
      </c>
      <c r="AH67" s="123">
        <v>38581584</v>
      </c>
      <c r="AI67" s="123">
        <v>4800181</v>
      </c>
    </row>
    <row r="68" spans="1:35" x14ac:dyDescent="0.3">
      <c r="A68" s="119" t="s">
        <v>1696</v>
      </c>
      <c r="B68" s="120">
        <v>442</v>
      </c>
      <c r="C68" s="121">
        <v>136</v>
      </c>
      <c r="D68" s="121">
        <v>136</v>
      </c>
      <c r="E68" s="121">
        <v>136</v>
      </c>
      <c r="F68" s="122">
        <v>46287</v>
      </c>
      <c r="G68" s="122">
        <v>3709</v>
      </c>
      <c r="H68" s="121">
        <v>93.25</v>
      </c>
      <c r="I68" s="121">
        <v>12.48</v>
      </c>
      <c r="J68" s="289"/>
      <c r="K68" s="121">
        <v>362.8</v>
      </c>
      <c r="L68" s="121">
        <v>0</v>
      </c>
      <c r="M68" s="123">
        <v>65359362</v>
      </c>
      <c r="N68" s="123">
        <v>14990536</v>
      </c>
      <c r="O68" s="123">
        <v>34896961</v>
      </c>
      <c r="P68" s="123">
        <v>6986627</v>
      </c>
      <c r="Q68" s="122">
        <v>54754</v>
      </c>
      <c r="R68" s="123">
        <v>80349898</v>
      </c>
      <c r="S68" s="123">
        <v>6139486</v>
      </c>
      <c r="T68" s="123">
        <v>13053080</v>
      </c>
      <c r="U68" s="123">
        <v>44584701</v>
      </c>
      <c r="V68" s="123">
        <v>7421870</v>
      </c>
      <c r="W68" s="123">
        <v>0</v>
      </c>
      <c r="X68" s="123">
        <v>49750</v>
      </c>
      <c r="Y68" s="123">
        <v>0</v>
      </c>
      <c r="Z68" s="123">
        <v>8162180</v>
      </c>
      <c r="AA68" s="123">
        <v>938831</v>
      </c>
      <c r="AB68" s="123">
        <v>0</v>
      </c>
      <c r="AC68" s="123">
        <v>0</v>
      </c>
      <c r="AD68" s="123">
        <v>0</v>
      </c>
      <c r="AE68" s="123">
        <v>41883588</v>
      </c>
      <c r="AF68" s="123">
        <v>42813753</v>
      </c>
      <c r="AG68" s="123">
        <v>42813753</v>
      </c>
      <c r="AH68" s="123">
        <v>42653112</v>
      </c>
      <c r="AI68" s="123">
        <v>160641</v>
      </c>
    </row>
    <row r="69" spans="1:35" x14ac:dyDescent="0.3">
      <c r="A69" s="119" t="s">
        <v>1699</v>
      </c>
      <c r="B69" s="120">
        <v>436</v>
      </c>
      <c r="C69" s="121">
        <v>103</v>
      </c>
      <c r="D69" s="121">
        <v>103</v>
      </c>
      <c r="E69" s="121">
        <v>103</v>
      </c>
      <c r="F69" s="122">
        <v>35686</v>
      </c>
      <c r="G69" s="122">
        <v>2827</v>
      </c>
      <c r="H69" s="121">
        <v>94.92</v>
      </c>
      <c r="I69" s="121">
        <v>12.62</v>
      </c>
      <c r="J69" s="289"/>
      <c r="K69" s="121">
        <v>304.8</v>
      </c>
      <c r="L69" s="121">
        <v>0</v>
      </c>
      <c r="M69" s="123">
        <v>45059528</v>
      </c>
      <c r="N69" s="123">
        <v>15970178</v>
      </c>
      <c r="O69" s="123">
        <v>29249652</v>
      </c>
      <c r="P69" s="123">
        <v>6792393</v>
      </c>
      <c r="Q69" s="122">
        <v>28653</v>
      </c>
      <c r="R69" s="123">
        <v>61029706</v>
      </c>
      <c r="S69" s="123">
        <v>3841943</v>
      </c>
      <c r="T69" s="123">
        <v>14141830</v>
      </c>
      <c r="U69" s="123">
        <v>33725967</v>
      </c>
      <c r="V69" s="123">
        <v>902234</v>
      </c>
      <c r="W69" s="123">
        <v>0</v>
      </c>
      <c r="X69" s="123">
        <v>50912</v>
      </c>
      <c r="Y69" s="123">
        <v>0</v>
      </c>
      <c r="Z69" s="123">
        <v>4993056</v>
      </c>
      <c r="AA69" s="123">
        <v>3183581</v>
      </c>
      <c r="AB69" s="123">
        <v>190183</v>
      </c>
      <c r="AC69" s="123">
        <v>0</v>
      </c>
      <c r="AD69" s="123">
        <v>0</v>
      </c>
      <c r="AE69" s="123">
        <v>36042045</v>
      </c>
      <c r="AF69" s="123">
        <v>37069383</v>
      </c>
      <c r="AG69" s="123">
        <v>37069383</v>
      </c>
      <c r="AH69" s="123">
        <v>29824628</v>
      </c>
      <c r="AI69" s="123">
        <v>7244755</v>
      </c>
    </row>
    <row r="70" spans="1:35" x14ac:dyDescent="0.3">
      <c r="A70" s="119" t="s">
        <v>1701</v>
      </c>
      <c r="B70" s="120">
        <v>438</v>
      </c>
      <c r="C70" s="121">
        <v>66</v>
      </c>
      <c r="D70" s="121">
        <v>66</v>
      </c>
      <c r="E70" s="121">
        <v>66</v>
      </c>
      <c r="F70" s="122">
        <v>21582</v>
      </c>
      <c r="G70" s="122">
        <v>2032</v>
      </c>
      <c r="H70" s="121">
        <v>89.59</v>
      </c>
      <c r="I70" s="121">
        <v>10.62</v>
      </c>
      <c r="J70" s="289"/>
      <c r="K70" s="121">
        <v>187.4</v>
      </c>
      <c r="L70" s="121">
        <v>0</v>
      </c>
      <c r="M70" s="123">
        <v>27262536</v>
      </c>
      <c r="N70" s="123">
        <v>14067090</v>
      </c>
      <c r="O70" s="123">
        <v>17265910</v>
      </c>
      <c r="P70" s="123">
        <v>6085889</v>
      </c>
      <c r="Q70" s="122">
        <v>19888</v>
      </c>
      <c r="R70" s="123">
        <v>41329626</v>
      </c>
      <c r="S70" s="123">
        <v>5441720</v>
      </c>
      <c r="T70" s="123">
        <v>7651814</v>
      </c>
      <c r="U70" s="123">
        <v>17528832</v>
      </c>
      <c r="V70" s="123">
        <v>639861</v>
      </c>
      <c r="W70" s="123">
        <v>0</v>
      </c>
      <c r="X70" s="123">
        <v>37263</v>
      </c>
      <c r="Y70" s="123">
        <v>0</v>
      </c>
      <c r="Z70" s="123">
        <v>5409974</v>
      </c>
      <c r="AA70" s="123">
        <v>4057256</v>
      </c>
      <c r="AB70" s="123">
        <v>562906</v>
      </c>
      <c r="AC70" s="123">
        <v>0</v>
      </c>
      <c r="AD70" s="123">
        <v>0</v>
      </c>
      <c r="AE70" s="123">
        <v>23351799</v>
      </c>
      <c r="AF70" s="123">
        <v>23675781</v>
      </c>
      <c r="AG70" s="123">
        <v>23675781</v>
      </c>
      <c r="AH70" s="123">
        <v>21856410</v>
      </c>
      <c r="AI70" s="123">
        <v>1819371</v>
      </c>
    </row>
    <row r="71" spans="1:35" x14ac:dyDescent="0.3">
      <c r="A71" s="119" t="s">
        <v>1703</v>
      </c>
      <c r="B71" s="120">
        <v>443</v>
      </c>
      <c r="C71" s="121">
        <v>100</v>
      </c>
      <c r="D71" s="121">
        <v>100</v>
      </c>
      <c r="E71" s="121">
        <v>100</v>
      </c>
      <c r="F71" s="122">
        <v>33855</v>
      </c>
      <c r="G71" s="122">
        <v>3967</v>
      </c>
      <c r="H71" s="121">
        <v>92.75</v>
      </c>
      <c r="I71" s="121">
        <v>8.5299999999999994</v>
      </c>
      <c r="J71" s="289"/>
      <c r="K71" s="121">
        <v>258.89999999999998</v>
      </c>
      <c r="L71" s="121">
        <v>0</v>
      </c>
      <c r="M71" s="123">
        <v>57563020</v>
      </c>
      <c r="N71" s="123">
        <v>8864952</v>
      </c>
      <c r="O71" s="123">
        <v>30573873</v>
      </c>
      <c r="P71" s="123">
        <v>3418477</v>
      </c>
      <c r="Q71" s="122">
        <v>38179</v>
      </c>
      <c r="R71" s="123">
        <v>66427972</v>
      </c>
      <c r="S71" s="123">
        <v>0</v>
      </c>
      <c r="T71" s="123">
        <v>16018642</v>
      </c>
      <c r="U71" s="123">
        <v>34370101</v>
      </c>
      <c r="V71" s="123">
        <v>2148335</v>
      </c>
      <c r="W71" s="123">
        <v>0</v>
      </c>
      <c r="X71" s="123">
        <v>13169</v>
      </c>
      <c r="Y71" s="123">
        <v>0</v>
      </c>
      <c r="Z71" s="123">
        <v>5910073</v>
      </c>
      <c r="AA71" s="123">
        <v>7967652</v>
      </c>
      <c r="AB71" s="123">
        <v>0</v>
      </c>
      <c r="AC71" s="123">
        <v>0</v>
      </c>
      <c r="AD71" s="123">
        <v>0</v>
      </c>
      <c r="AE71" s="123">
        <v>33992350</v>
      </c>
      <c r="AF71" s="123">
        <v>35152662</v>
      </c>
      <c r="AG71" s="123">
        <v>37929554</v>
      </c>
      <c r="AH71" s="123">
        <v>32643198</v>
      </c>
      <c r="AI71" s="123">
        <v>5286356</v>
      </c>
    </row>
    <row r="72" spans="1:35" x14ac:dyDescent="0.3">
      <c r="A72" s="119" t="s">
        <v>2457</v>
      </c>
      <c r="B72" s="120">
        <v>452</v>
      </c>
      <c r="C72" s="121">
        <v>187</v>
      </c>
      <c r="D72" s="121">
        <v>187</v>
      </c>
      <c r="E72" s="121">
        <v>187</v>
      </c>
      <c r="F72" s="122">
        <v>35540</v>
      </c>
      <c r="G72" s="122">
        <v>2643</v>
      </c>
      <c r="H72" s="121">
        <v>52.07</v>
      </c>
      <c r="I72" s="121">
        <v>13.45</v>
      </c>
      <c r="J72" s="289"/>
      <c r="K72" s="121">
        <v>349.99</v>
      </c>
      <c r="L72" s="121">
        <v>0</v>
      </c>
      <c r="M72" s="123">
        <v>68964618</v>
      </c>
      <c r="N72" s="123">
        <v>12399334</v>
      </c>
      <c r="O72" s="123">
        <v>60603945</v>
      </c>
      <c r="P72" s="123">
        <v>4858297</v>
      </c>
      <c r="Q72" s="122">
        <v>38859</v>
      </c>
      <c r="R72" s="123">
        <v>81363952</v>
      </c>
      <c r="S72" s="123">
        <v>6922511</v>
      </c>
      <c r="T72" s="123">
        <v>43964285</v>
      </c>
      <c r="U72" s="123">
        <v>4895656</v>
      </c>
      <c r="V72" s="123">
        <v>3434566</v>
      </c>
      <c r="W72" s="123">
        <v>4567639</v>
      </c>
      <c r="X72" s="123">
        <v>0</v>
      </c>
      <c r="Y72" s="123">
        <v>0</v>
      </c>
      <c r="Z72" s="123">
        <v>8613550</v>
      </c>
      <c r="AA72" s="123">
        <v>297689</v>
      </c>
      <c r="AB72" s="123">
        <v>8668056</v>
      </c>
      <c r="AC72" s="123">
        <v>0</v>
      </c>
      <c r="AD72" s="123">
        <v>0</v>
      </c>
      <c r="AE72" s="123">
        <v>65462242</v>
      </c>
      <c r="AF72" s="123">
        <v>65860606</v>
      </c>
      <c r="AG72" s="123">
        <v>65860606</v>
      </c>
      <c r="AH72" s="123">
        <v>49577866</v>
      </c>
      <c r="AI72" s="123">
        <v>16282740</v>
      </c>
    </row>
    <row r="73" spans="1:35" x14ac:dyDescent="0.3">
      <c r="A73" s="119" t="s">
        <v>1704</v>
      </c>
      <c r="B73" s="120">
        <v>424</v>
      </c>
      <c r="C73" s="121">
        <v>16</v>
      </c>
      <c r="D73" s="121">
        <v>16</v>
      </c>
      <c r="E73" s="121">
        <v>16</v>
      </c>
      <c r="F73" s="122">
        <v>5781</v>
      </c>
      <c r="G73" s="121">
        <v>166</v>
      </c>
      <c r="H73" s="121">
        <v>98.99</v>
      </c>
      <c r="I73" s="121">
        <v>34.83</v>
      </c>
      <c r="J73" s="289"/>
      <c r="K73" s="121">
        <v>60.95</v>
      </c>
      <c r="L73" s="121">
        <v>0</v>
      </c>
      <c r="M73" s="123">
        <v>9580763</v>
      </c>
      <c r="N73" s="123">
        <v>1108012</v>
      </c>
      <c r="O73" s="123">
        <v>6550764</v>
      </c>
      <c r="P73" s="123">
        <v>557024</v>
      </c>
      <c r="Q73" s="122">
        <v>2431</v>
      </c>
      <c r="R73" s="123">
        <v>10688775</v>
      </c>
      <c r="S73" s="123">
        <v>0</v>
      </c>
      <c r="T73" s="123">
        <v>2600226</v>
      </c>
      <c r="U73" s="123">
        <v>0</v>
      </c>
      <c r="V73" s="123">
        <v>6576036</v>
      </c>
      <c r="W73" s="123">
        <v>0</v>
      </c>
      <c r="X73" s="123">
        <v>1047008</v>
      </c>
      <c r="Y73" s="123">
        <v>0</v>
      </c>
      <c r="Z73" s="123">
        <v>0</v>
      </c>
      <c r="AA73" s="123">
        <v>0</v>
      </c>
      <c r="AB73" s="123">
        <v>465505</v>
      </c>
      <c r="AC73" s="123">
        <v>0</v>
      </c>
      <c r="AD73" s="123">
        <v>0</v>
      </c>
      <c r="AE73" s="123">
        <v>7107788</v>
      </c>
      <c r="AF73" s="123">
        <v>1</v>
      </c>
      <c r="AG73" s="123">
        <v>1</v>
      </c>
      <c r="AH73" s="123">
        <v>0</v>
      </c>
      <c r="AI73" s="123">
        <v>1</v>
      </c>
    </row>
    <row r="74" spans="1:35" x14ac:dyDescent="0.3">
      <c r="A74" s="119" t="s">
        <v>1706</v>
      </c>
      <c r="B74" s="120">
        <v>422</v>
      </c>
      <c r="C74" s="121">
        <v>16</v>
      </c>
      <c r="D74" s="121">
        <v>16</v>
      </c>
      <c r="E74" s="121">
        <v>16</v>
      </c>
      <c r="F74" s="122">
        <v>5639</v>
      </c>
      <c r="G74" s="121">
        <v>112</v>
      </c>
      <c r="H74" s="121">
        <v>96.56</v>
      </c>
      <c r="I74" s="121">
        <v>50.35</v>
      </c>
      <c r="J74" s="289"/>
      <c r="K74" s="121">
        <v>77.73</v>
      </c>
      <c r="L74" s="121">
        <v>0</v>
      </c>
      <c r="M74" s="123">
        <v>10089734</v>
      </c>
      <c r="N74" s="123">
        <v>1872439</v>
      </c>
      <c r="O74" s="123">
        <v>5348309</v>
      </c>
      <c r="P74" s="123">
        <v>1331780</v>
      </c>
      <c r="Q74" s="122">
        <v>4744</v>
      </c>
      <c r="R74" s="123">
        <v>11962173</v>
      </c>
      <c r="S74" s="123">
        <v>0</v>
      </c>
      <c r="T74" s="123">
        <v>2600343</v>
      </c>
      <c r="U74" s="123">
        <v>0</v>
      </c>
      <c r="V74" s="123">
        <v>6096670</v>
      </c>
      <c r="W74" s="123">
        <v>0</v>
      </c>
      <c r="X74" s="123">
        <v>3020598</v>
      </c>
      <c r="Y74" s="123">
        <v>0</v>
      </c>
      <c r="Z74" s="123">
        <v>0</v>
      </c>
      <c r="AA74" s="123">
        <v>0</v>
      </c>
      <c r="AB74" s="123">
        <v>244562</v>
      </c>
      <c r="AC74" s="123">
        <v>0</v>
      </c>
      <c r="AD74" s="123">
        <v>0</v>
      </c>
      <c r="AE74" s="123">
        <v>6680089</v>
      </c>
      <c r="AF74" s="123">
        <v>3</v>
      </c>
      <c r="AG74" s="123">
        <v>8</v>
      </c>
      <c r="AH74" s="123">
        <v>5</v>
      </c>
      <c r="AI74" s="123">
        <v>3</v>
      </c>
    </row>
    <row r="75" spans="1:35" x14ac:dyDescent="0.3">
      <c r="A75" s="119" t="s">
        <v>1716</v>
      </c>
      <c r="B75" s="120">
        <v>407</v>
      </c>
      <c r="C75" s="121">
        <v>112</v>
      </c>
      <c r="D75" s="121">
        <v>112</v>
      </c>
      <c r="E75" s="121">
        <v>112</v>
      </c>
      <c r="F75" s="122">
        <v>23697</v>
      </c>
      <c r="G75" s="121">
        <v>771</v>
      </c>
      <c r="H75" s="121">
        <v>57.97</v>
      </c>
      <c r="I75" s="121">
        <v>30.74</v>
      </c>
      <c r="J75" s="289"/>
      <c r="K75" s="121">
        <v>572.78</v>
      </c>
      <c r="L75" s="121">
        <v>0</v>
      </c>
      <c r="M75" s="123">
        <v>55768678</v>
      </c>
      <c r="N75" s="123">
        <v>31122944</v>
      </c>
      <c r="O75" s="123">
        <v>36465991</v>
      </c>
      <c r="P75" s="123">
        <v>19295050</v>
      </c>
      <c r="Q75" s="122">
        <v>39786</v>
      </c>
      <c r="R75" s="123">
        <v>86891622</v>
      </c>
      <c r="S75" s="123">
        <v>0</v>
      </c>
      <c r="T75" s="123">
        <v>783809</v>
      </c>
      <c r="U75" s="123">
        <v>18197802</v>
      </c>
      <c r="V75" s="123">
        <v>37210338</v>
      </c>
      <c r="W75" s="123">
        <v>0</v>
      </c>
      <c r="X75" s="123">
        <v>227641</v>
      </c>
      <c r="Y75" s="123">
        <v>0</v>
      </c>
      <c r="Z75" s="123">
        <v>18326430</v>
      </c>
      <c r="AA75" s="123">
        <v>12145602</v>
      </c>
      <c r="AB75" s="123">
        <v>0</v>
      </c>
      <c r="AC75" s="123">
        <v>0</v>
      </c>
      <c r="AD75" s="123">
        <v>0</v>
      </c>
      <c r="AE75" s="123">
        <v>55761041</v>
      </c>
      <c r="AF75" s="123">
        <v>63971155</v>
      </c>
      <c r="AG75" s="123">
        <v>64180226</v>
      </c>
      <c r="AH75" s="123">
        <v>63187286</v>
      </c>
      <c r="AI75" s="123">
        <v>992940</v>
      </c>
    </row>
    <row r="76" spans="1:35" x14ac:dyDescent="0.3">
      <c r="A76" s="119" t="s">
        <v>1717</v>
      </c>
      <c r="B76" s="120">
        <v>10665</v>
      </c>
      <c r="C76" s="121">
        <v>71</v>
      </c>
      <c r="D76" s="121">
        <v>71</v>
      </c>
      <c r="E76" s="121">
        <v>71</v>
      </c>
      <c r="F76" s="122">
        <v>18740</v>
      </c>
      <c r="G76" s="122">
        <v>1835</v>
      </c>
      <c r="H76" s="121">
        <v>82.48</v>
      </c>
      <c r="I76" s="121">
        <v>10.210000000000001</v>
      </c>
      <c r="J76" s="289"/>
      <c r="K76" s="121">
        <v>156.5</v>
      </c>
      <c r="L76" s="121">
        <v>0</v>
      </c>
      <c r="M76" s="123">
        <v>24345100</v>
      </c>
      <c r="N76" s="123">
        <v>0</v>
      </c>
      <c r="O76" s="123">
        <v>16709792</v>
      </c>
      <c r="P76" s="123">
        <v>0</v>
      </c>
      <c r="Q76" s="121">
        <v>0</v>
      </c>
      <c r="R76" s="123">
        <v>24345100</v>
      </c>
      <c r="S76" s="123">
        <v>3003000</v>
      </c>
      <c r="T76" s="123">
        <v>7718100</v>
      </c>
      <c r="U76" s="123">
        <v>9985300</v>
      </c>
      <c r="V76" s="123">
        <v>520000</v>
      </c>
      <c r="W76" s="123">
        <v>0</v>
      </c>
      <c r="X76" s="123">
        <v>0</v>
      </c>
      <c r="Y76" s="123">
        <v>0</v>
      </c>
      <c r="Z76" s="123">
        <v>3118700</v>
      </c>
      <c r="AA76" s="123">
        <v>0</v>
      </c>
      <c r="AB76" s="123">
        <v>0</v>
      </c>
      <c r="AC76" s="123">
        <v>0</v>
      </c>
      <c r="AD76" s="123">
        <v>0</v>
      </c>
      <c r="AE76" s="123">
        <v>16709792</v>
      </c>
      <c r="AF76" s="123">
        <v>16659836</v>
      </c>
      <c r="AG76" s="123">
        <v>16659836</v>
      </c>
      <c r="AH76" s="123">
        <v>18001125</v>
      </c>
      <c r="AI76" s="123">
        <v>-1341289</v>
      </c>
    </row>
    <row r="77" spans="1:35" x14ac:dyDescent="0.3">
      <c r="A77" s="119" t="s">
        <v>2458</v>
      </c>
      <c r="B77" s="120">
        <v>447</v>
      </c>
      <c r="C77" s="121">
        <v>110</v>
      </c>
      <c r="D77" s="121">
        <v>110</v>
      </c>
      <c r="E77" s="121">
        <v>110</v>
      </c>
      <c r="F77" s="122">
        <v>29427</v>
      </c>
      <c r="G77" s="122">
        <v>2383</v>
      </c>
      <c r="H77" s="121">
        <v>73.290000000000006</v>
      </c>
      <c r="I77" s="121">
        <v>12.35</v>
      </c>
      <c r="J77" s="289"/>
      <c r="K77" s="121">
        <v>251.59</v>
      </c>
      <c r="L77" s="121">
        <v>0</v>
      </c>
      <c r="M77" s="123">
        <v>57323102</v>
      </c>
      <c r="N77" s="123">
        <v>1608875</v>
      </c>
      <c r="O77" s="123">
        <v>48018257</v>
      </c>
      <c r="P77" s="123">
        <v>755768</v>
      </c>
      <c r="Q77" s="122">
        <v>7526</v>
      </c>
      <c r="R77" s="123">
        <v>58931977</v>
      </c>
      <c r="S77" s="123">
        <v>5536164</v>
      </c>
      <c r="T77" s="123">
        <v>40680267</v>
      </c>
      <c r="U77" s="123">
        <v>1640107</v>
      </c>
      <c r="V77" s="123">
        <v>3290438</v>
      </c>
      <c r="W77" s="123">
        <v>442641</v>
      </c>
      <c r="X77" s="123">
        <v>0</v>
      </c>
      <c r="Y77" s="123">
        <v>0</v>
      </c>
      <c r="Z77" s="123">
        <v>3491714</v>
      </c>
      <c r="AA77" s="123">
        <v>0</v>
      </c>
      <c r="AB77" s="123">
        <v>3850646</v>
      </c>
      <c r="AC77" s="123">
        <v>0</v>
      </c>
      <c r="AD77" s="123">
        <v>0</v>
      </c>
      <c r="AE77" s="123">
        <v>48774025</v>
      </c>
      <c r="AF77" s="123">
        <v>48960821</v>
      </c>
      <c r="AG77" s="123">
        <v>48960821</v>
      </c>
      <c r="AH77" s="123">
        <v>36537435</v>
      </c>
      <c r="AI77" s="123">
        <v>12423386</v>
      </c>
    </row>
    <row r="78" spans="1:35" x14ac:dyDescent="0.3">
      <c r="A78" s="119" t="s">
        <v>2459</v>
      </c>
      <c r="B78" s="120">
        <v>453</v>
      </c>
      <c r="C78" s="121">
        <v>53</v>
      </c>
      <c r="D78" s="121">
        <v>53</v>
      </c>
      <c r="E78" s="121">
        <v>53</v>
      </c>
      <c r="F78" s="122">
        <v>17788</v>
      </c>
      <c r="G78" s="122">
        <v>1364</v>
      </c>
      <c r="H78" s="121">
        <v>91.95</v>
      </c>
      <c r="I78" s="121">
        <v>13.04</v>
      </c>
      <c r="J78" s="289"/>
      <c r="K78" s="121">
        <v>165.39</v>
      </c>
      <c r="L78" s="121">
        <v>0</v>
      </c>
      <c r="M78" s="123">
        <v>36899759</v>
      </c>
      <c r="N78" s="123">
        <v>1849552</v>
      </c>
      <c r="O78" s="123">
        <v>28335960</v>
      </c>
      <c r="P78" s="123">
        <v>802132</v>
      </c>
      <c r="Q78" s="122">
        <v>9697</v>
      </c>
      <c r="R78" s="123">
        <v>38749311</v>
      </c>
      <c r="S78" s="123">
        <v>2581991</v>
      </c>
      <c r="T78" s="123">
        <v>28897597</v>
      </c>
      <c r="U78" s="123">
        <v>1304127</v>
      </c>
      <c r="V78" s="123">
        <v>641179</v>
      </c>
      <c r="W78" s="123">
        <v>205754</v>
      </c>
      <c r="X78" s="123">
        <v>0</v>
      </c>
      <c r="Y78" s="123">
        <v>0</v>
      </c>
      <c r="Z78" s="123">
        <v>2768240</v>
      </c>
      <c r="AA78" s="123">
        <v>28870</v>
      </c>
      <c r="AB78" s="123">
        <v>2321553</v>
      </c>
      <c r="AC78" s="123">
        <v>0</v>
      </c>
      <c r="AD78" s="123">
        <v>0</v>
      </c>
      <c r="AE78" s="123">
        <v>29138092</v>
      </c>
      <c r="AF78" s="123">
        <v>29255333</v>
      </c>
      <c r="AG78" s="123">
        <v>29255333</v>
      </c>
      <c r="AH78" s="123">
        <v>23441805</v>
      </c>
      <c r="AI78" s="123">
        <v>5813528</v>
      </c>
    </row>
    <row r="79" spans="1:35" x14ac:dyDescent="0.3">
      <c r="A79" s="119" t="s">
        <v>1721</v>
      </c>
      <c r="B79" s="120">
        <v>416</v>
      </c>
      <c r="C79" s="121">
        <v>717</v>
      </c>
      <c r="D79" s="121">
        <v>717</v>
      </c>
      <c r="E79" s="121">
        <v>717</v>
      </c>
      <c r="F79" s="122">
        <v>237685</v>
      </c>
      <c r="G79" s="122">
        <v>1374</v>
      </c>
      <c r="H79" s="121">
        <v>90.82</v>
      </c>
      <c r="I79" s="121">
        <v>172.99</v>
      </c>
      <c r="J79" s="289"/>
      <c r="K79" s="124">
        <v>1082.3599999999999</v>
      </c>
      <c r="L79" s="121">
        <v>0</v>
      </c>
      <c r="M79" s="123">
        <v>174794552</v>
      </c>
      <c r="N79" s="123">
        <v>7176106</v>
      </c>
      <c r="O79" s="123">
        <v>119540141</v>
      </c>
      <c r="P79" s="123">
        <v>3872697</v>
      </c>
      <c r="Q79" s="122">
        <v>70175</v>
      </c>
      <c r="R79" s="123">
        <v>181970658</v>
      </c>
      <c r="S79" s="123">
        <v>0</v>
      </c>
      <c r="T79" s="123">
        <v>49531884</v>
      </c>
      <c r="U79" s="123">
        <v>0</v>
      </c>
      <c r="V79" s="123">
        <v>99362947</v>
      </c>
      <c r="W79" s="123">
        <v>0</v>
      </c>
      <c r="X79" s="123">
        <v>24799271</v>
      </c>
      <c r="Y79" s="123">
        <v>0</v>
      </c>
      <c r="Z79" s="123">
        <v>8135279</v>
      </c>
      <c r="AA79" s="123">
        <v>141277</v>
      </c>
      <c r="AB79" s="123">
        <v>0</v>
      </c>
      <c r="AC79" s="123">
        <v>0</v>
      </c>
      <c r="AD79" s="123">
        <v>0</v>
      </c>
      <c r="AE79" s="123">
        <v>123412838</v>
      </c>
      <c r="AF79" s="123">
        <v>116902492</v>
      </c>
      <c r="AG79" s="123">
        <v>128815213</v>
      </c>
      <c r="AH79" s="123">
        <v>130711026</v>
      </c>
      <c r="AI79" s="123">
        <v>-1895813</v>
      </c>
    </row>
    <row r="80" spans="1:35" x14ac:dyDescent="0.3">
      <c r="A80" s="119" t="s">
        <v>2456</v>
      </c>
      <c r="B80" s="120">
        <v>414</v>
      </c>
      <c r="C80" s="121">
        <v>88</v>
      </c>
      <c r="D80" s="121">
        <v>88</v>
      </c>
      <c r="E80" s="121">
        <v>88</v>
      </c>
      <c r="F80" s="122">
        <v>18606</v>
      </c>
      <c r="G80" s="121">
        <v>226</v>
      </c>
      <c r="H80" s="121">
        <v>57.93</v>
      </c>
      <c r="I80" s="121">
        <v>82.33</v>
      </c>
      <c r="J80" s="289"/>
      <c r="K80" s="121">
        <v>151.63999999999999</v>
      </c>
      <c r="L80" s="121">
        <v>0</v>
      </c>
      <c r="M80" s="123">
        <v>48207340</v>
      </c>
      <c r="N80" s="123">
        <v>0</v>
      </c>
      <c r="O80" s="123">
        <v>19635885</v>
      </c>
      <c r="P80" s="123">
        <v>0</v>
      </c>
      <c r="Q80" s="121">
        <v>0</v>
      </c>
      <c r="R80" s="123">
        <v>48207340</v>
      </c>
      <c r="S80" s="123">
        <v>1483340</v>
      </c>
      <c r="T80" s="123">
        <v>9018184</v>
      </c>
      <c r="U80" s="123">
        <v>3575141</v>
      </c>
      <c r="V80" s="123">
        <v>29817203</v>
      </c>
      <c r="W80" s="123">
        <v>0</v>
      </c>
      <c r="X80" s="123">
        <v>0</v>
      </c>
      <c r="Y80" s="123">
        <v>0</v>
      </c>
      <c r="Z80" s="123">
        <v>4313472</v>
      </c>
      <c r="AA80" s="123">
        <v>0</v>
      </c>
      <c r="AB80" s="123">
        <v>0</v>
      </c>
      <c r="AC80" s="123">
        <v>0</v>
      </c>
      <c r="AD80" s="123">
        <v>0</v>
      </c>
      <c r="AE80" s="123">
        <v>19635885</v>
      </c>
      <c r="AF80" s="123">
        <v>19929422</v>
      </c>
      <c r="AG80" s="123">
        <v>19929422</v>
      </c>
      <c r="AH80" s="123">
        <v>17411766</v>
      </c>
      <c r="AI80" s="123">
        <v>2517656</v>
      </c>
    </row>
    <row r="81" spans="1:35" x14ac:dyDescent="0.3">
      <c r="A81" s="119" t="s">
        <v>1727</v>
      </c>
      <c r="B81" s="120">
        <v>429</v>
      </c>
      <c r="C81" s="121">
        <v>260</v>
      </c>
      <c r="D81" s="121">
        <v>260</v>
      </c>
      <c r="E81" s="121">
        <v>260</v>
      </c>
      <c r="F81" s="122">
        <v>76342</v>
      </c>
      <c r="G81" s="122">
        <v>1137</v>
      </c>
      <c r="H81" s="121">
        <v>80.44</v>
      </c>
      <c r="I81" s="121">
        <v>67.14</v>
      </c>
      <c r="J81" s="289"/>
      <c r="K81" s="121">
        <v>652.16</v>
      </c>
      <c r="L81" s="121">
        <v>0</v>
      </c>
      <c r="M81" s="123">
        <v>112286258</v>
      </c>
      <c r="N81" s="123">
        <v>10580718</v>
      </c>
      <c r="O81" s="123">
        <v>67304622</v>
      </c>
      <c r="P81" s="123">
        <v>1110423</v>
      </c>
      <c r="Q81" s="122">
        <v>14303</v>
      </c>
      <c r="R81" s="123">
        <v>122866976</v>
      </c>
      <c r="S81" s="123">
        <v>0</v>
      </c>
      <c r="T81" s="123">
        <v>4925315</v>
      </c>
      <c r="U81" s="123">
        <v>0</v>
      </c>
      <c r="V81" s="123">
        <v>68035082</v>
      </c>
      <c r="W81" s="123">
        <v>0</v>
      </c>
      <c r="X81" s="123">
        <v>23561844</v>
      </c>
      <c r="Y81" s="123">
        <v>0</v>
      </c>
      <c r="Z81" s="123">
        <v>16479368</v>
      </c>
      <c r="AA81" s="123">
        <v>0</v>
      </c>
      <c r="AB81" s="123">
        <v>9865367</v>
      </c>
      <c r="AC81" s="123">
        <v>0</v>
      </c>
      <c r="AD81" s="123">
        <v>0</v>
      </c>
      <c r="AE81" s="123">
        <v>68415045</v>
      </c>
      <c r="AF81" s="123">
        <v>1</v>
      </c>
      <c r="AG81" s="123">
        <v>1</v>
      </c>
      <c r="AH81" s="123">
        <v>0</v>
      </c>
      <c r="AI81" s="123">
        <v>1</v>
      </c>
    </row>
    <row r="82" spans="1:35" x14ac:dyDescent="0.3">
      <c r="A82" s="119" t="s">
        <v>2460</v>
      </c>
      <c r="B82" s="120">
        <v>430</v>
      </c>
      <c r="C82" s="121">
        <v>81</v>
      </c>
      <c r="D82" s="121">
        <v>81</v>
      </c>
      <c r="E82" s="121">
        <v>81</v>
      </c>
      <c r="F82" s="122">
        <v>20114</v>
      </c>
      <c r="G82" s="121">
        <v>66</v>
      </c>
      <c r="H82" s="121">
        <v>68.03</v>
      </c>
      <c r="I82" s="121">
        <v>304.76</v>
      </c>
      <c r="J82" s="289"/>
      <c r="K82" s="121">
        <v>212.23</v>
      </c>
      <c r="L82" s="121">
        <v>0</v>
      </c>
      <c r="M82" s="123">
        <v>30399910</v>
      </c>
      <c r="N82" s="123">
        <v>0</v>
      </c>
      <c r="O82" s="123">
        <v>26310741</v>
      </c>
      <c r="P82" s="123">
        <v>0</v>
      </c>
      <c r="Q82" s="121">
        <v>0</v>
      </c>
      <c r="R82" s="123">
        <v>30399910</v>
      </c>
      <c r="S82" s="123">
        <v>0</v>
      </c>
      <c r="T82" s="123">
        <v>3179</v>
      </c>
      <c r="U82" s="123">
        <v>0</v>
      </c>
      <c r="V82" s="123">
        <v>30029312</v>
      </c>
      <c r="W82" s="123">
        <v>0</v>
      </c>
      <c r="X82" s="123">
        <v>0</v>
      </c>
      <c r="Y82" s="123">
        <v>0</v>
      </c>
      <c r="Z82" s="123">
        <v>0</v>
      </c>
      <c r="AA82" s="123">
        <v>0</v>
      </c>
      <c r="AB82" s="123">
        <v>367419</v>
      </c>
      <c r="AC82" s="123">
        <v>0</v>
      </c>
      <c r="AD82" s="123">
        <v>0</v>
      </c>
      <c r="AE82" s="123">
        <v>26310741</v>
      </c>
      <c r="AF82" s="123">
        <v>1</v>
      </c>
      <c r="AG82" s="123">
        <v>1</v>
      </c>
      <c r="AH82" s="123">
        <v>0</v>
      </c>
      <c r="AI82" s="123">
        <v>1</v>
      </c>
    </row>
    <row r="83" spans="1:35" x14ac:dyDescent="0.3">
      <c r="A83" s="119" t="s">
        <v>1728</v>
      </c>
      <c r="B83" s="120">
        <v>445</v>
      </c>
      <c r="C83" s="121">
        <v>324</v>
      </c>
      <c r="D83" s="121">
        <v>219</v>
      </c>
      <c r="E83" s="121">
        <v>219</v>
      </c>
      <c r="F83" s="122">
        <v>72915</v>
      </c>
      <c r="G83" s="122">
        <v>5982</v>
      </c>
      <c r="H83" s="121">
        <v>91.22</v>
      </c>
      <c r="I83" s="121">
        <v>12.19</v>
      </c>
      <c r="J83" s="289"/>
      <c r="K83" s="124">
        <v>1403.82</v>
      </c>
      <c r="L83" s="121">
        <v>0</v>
      </c>
      <c r="M83" s="123">
        <v>215836468</v>
      </c>
      <c r="N83" s="123">
        <v>86980657</v>
      </c>
      <c r="O83" s="123">
        <v>91656917</v>
      </c>
      <c r="P83" s="123">
        <v>47060145</v>
      </c>
      <c r="Q83" s="122">
        <v>100933</v>
      </c>
      <c r="R83" s="123">
        <v>302817125</v>
      </c>
      <c r="S83" s="123">
        <v>11573690</v>
      </c>
      <c r="T83" s="123">
        <v>79699432</v>
      </c>
      <c r="U83" s="123">
        <v>15710443</v>
      </c>
      <c r="V83" s="123">
        <v>15502247</v>
      </c>
      <c r="W83" s="123">
        <v>0</v>
      </c>
      <c r="X83" s="123">
        <v>4529484</v>
      </c>
      <c r="Y83" s="123">
        <v>2475667</v>
      </c>
      <c r="Z83" s="123">
        <v>122775951</v>
      </c>
      <c r="AA83" s="123">
        <v>50011524</v>
      </c>
      <c r="AB83" s="123">
        <v>0</v>
      </c>
      <c r="AC83" s="123">
        <v>196557</v>
      </c>
      <c r="AD83" s="123">
        <v>342130</v>
      </c>
      <c r="AE83" s="123">
        <v>138717062</v>
      </c>
      <c r="AF83" s="123">
        <v>254791000</v>
      </c>
      <c r="AG83" s="123">
        <v>254096000</v>
      </c>
      <c r="AH83" s="123">
        <v>251323935</v>
      </c>
      <c r="AI83" s="123">
        <v>2772065</v>
      </c>
    </row>
    <row r="84" spans="1:35" x14ac:dyDescent="0.3">
      <c r="A84" s="119" t="s">
        <v>2461</v>
      </c>
      <c r="B84" s="120">
        <v>6749</v>
      </c>
      <c r="C84" s="121">
        <v>90</v>
      </c>
      <c r="D84" s="121">
        <v>90</v>
      </c>
      <c r="E84" s="121">
        <v>90</v>
      </c>
      <c r="F84" s="122">
        <v>23248</v>
      </c>
      <c r="G84" s="121">
        <v>644</v>
      </c>
      <c r="H84" s="121">
        <v>70.77</v>
      </c>
      <c r="I84" s="121">
        <v>36.1</v>
      </c>
      <c r="J84" s="289"/>
      <c r="K84" s="121">
        <v>164.67</v>
      </c>
      <c r="L84" s="121">
        <v>0</v>
      </c>
      <c r="M84" s="123">
        <v>152194726</v>
      </c>
      <c r="N84" s="123">
        <v>270863</v>
      </c>
      <c r="O84" s="123">
        <v>27999200</v>
      </c>
      <c r="P84" s="123">
        <v>136155</v>
      </c>
      <c r="Q84" s="122">
        <v>1590</v>
      </c>
      <c r="R84" s="123">
        <v>152465589</v>
      </c>
      <c r="S84" s="123">
        <v>8752241</v>
      </c>
      <c r="T84" s="123">
        <v>47918912</v>
      </c>
      <c r="U84" s="123">
        <v>21429920</v>
      </c>
      <c r="V84" s="123">
        <v>54763936</v>
      </c>
      <c r="W84" s="123">
        <v>0</v>
      </c>
      <c r="X84" s="123">
        <v>0</v>
      </c>
      <c r="Y84" s="123">
        <v>0</v>
      </c>
      <c r="Z84" s="123">
        <v>19600580</v>
      </c>
      <c r="AA84" s="123">
        <v>0</v>
      </c>
      <c r="AB84" s="123">
        <v>0</v>
      </c>
      <c r="AC84" s="123">
        <v>0</v>
      </c>
      <c r="AD84" s="123">
        <v>0</v>
      </c>
      <c r="AE84" s="123">
        <v>28135355</v>
      </c>
      <c r="AF84" s="123">
        <v>28619199</v>
      </c>
      <c r="AG84" s="123">
        <v>28619199</v>
      </c>
      <c r="AH84" s="123">
        <v>28041250</v>
      </c>
      <c r="AI84" s="123">
        <v>577949</v>
      </c>
    </row>
    <row r="85" spans="1:35" x14ac:dyDescent="0.3">
      <c r="A85" s="119" t="s">
        <v>2462</v>
      </c>
      <c r="B85" s="120">
        <v>451</v>
      </c>
      <c r="C85" s="121">
        <v>210</v>
      </c>
      <c r="D85" s="121">
        <v>210</v>
      </c>
      <c r="E85" s="121">
        <v>210</v>
      </c>
      <c r="F85" s="122">
        <v>39214</v>
      </c>
      <c r="G85" s="122">
        <v>3029</v>
      </c>
      <c r="H85" s="121">
        <v>51.16</v>
      </c>
      <c r="I85" s="121">
        <v>12.95</v>
      </c>
      <c r="J85" s="289"/>
      <c r="K85" s="121">
        <v>329.83</v>
      </c>
      <c r="L85" s="121">
        <v>0</v>
      </c>
      <c r="M85" s="123">
        <v>83495754</v>
      </c>
      <c r="N85" s="123">
        <v>4071910</v>
      </c>
      <c r="O85" s="123">
        <v>64849523</v>
      </c>
      <c r="P85" s="123">
        <v>1781591</v>
      </c>
      <c r="Q85" s="122">
        <v>17671</v>
      </c>
      <c r="R85" s="123">
        <v>87567664</v>
      </c>
      <c r="S85" s="123">
        <v>7653148</v>
      </c>
      <c r="T85" s="123">
        <v>59180617</v>
      </c>
      <c r="U85" s="123">
        <v>2829695</v>
      </c>
      <c r="V85" s="123">
        <v>1629295</v>
      </c>
      <c r="W85" s="123">
        <v>892402</v>
      </c>
      <c r="X85" s="123">
        <v>0</v>
      </c>
      <c r="Y85" s="123">
        <v>0</v>
      </c>
      <c r="Z85" s="123">
        <v>8072741</v>
      </c>
      <c r="AA85" s="123">
        <v>683040</v>
      </c>
      <c r="AB85" s="123">
        <v>6626726</v>
      </c>
      <c r="AC85" s="123">
        <v>0</v>
      </c>
      <c r="AD85" s="123">
        <v>0</v>
      </c>
      <c r="AE85" s="123">
        <v>66631114</v>
      </c>
      <c r="AF85" s="123">
        <v>64244611</v>
      </c>
      <c r="AG85" s="123">
        <v>64244611</v>
      </c>
      <c r="AH85" s="123">
        <v>51784371</v>
      </c>
      <c r="AI85" s="123">
        <v>12460240</v>
      </c>
    </row>
    <row r="86" spans="1:35" x14ac:dyDescent="0.3">
      <c r="A86" s="119" t="s">
        <v>1734</v>
      </c>
      <c r="B86" s="120">
        <v>410</v>
      </c>
      <c r="C86" s="121">
        <v>203</v>
      </c>
      <c r="D86" s="121">
        <v>203</v>
      </c>
      <c r="E86" s="121">
        <v>203</v>
      </c>
      <c r="F86" s="122">
        <v>39428</v>
      </c>
      <c r="G86" s="122">
        <v>1451</v>
      </c>
      <c r="H86" s="121">
        <v>53.21</v>
      </c>
      <c r="I86" s="121">
        <v>27.17</v>
      </c>
      <c r="J86" s="289"/>
      <c r="K86" s="121">
        <v>374.34</v>
      </c>
      <c r="L86" s="121">
        <v>0</v>
      </c>
      <c r="M86" s="123">
        <v>110742251</v>
      </c>
      <c r="N86" s="123">
        <v>3526110</v>
      </c>
      <c r="O86" s="123">
        <v>47613048</v>
      </c>
      <c r="P86" s="123">
        <v>1188319</v>
      </c>
      <c r="Q86" s="122">
        <v>16797</v>
      </c>
      <c r="R86" s="123">
        <v>114268361</v>
      </c>
      <c r="S86" s="123">
        <v>9605153</v>
      </c>
      <c r="T86" s="123">
        <v>42889296</v>
      </c>
      <c r="U86" s="123">
        <v>8858741</v>
      </c>
      <c r="V86" s="123">
        <v>36057147</v>
      </c>
      <c r="W86" s="123">
        <v>0</v>
      </c>
      <c r="X86" s="123">
        <v>409907</v>
      </c>
      <c r="Y86" s="123">
        <v>215434</v>
      </c>
      <c r="Z86" s="123">
        <v>13313520</v>
      </c>
      <c r="AA86" s="123">
        <v>2919163</v>
      </c>
      <c r="AB86" s="123">
        <v>0</v>
      </c>
      <c r="AC86" s="123">
        <v>0</v>
      </c>
      <c r="AD86" s="123">
        <v>0</v>
      </c>
      <c r="AE86" s="123">
        <v>48801367</v>
      </c>
      <c r="AF86" s="123">
        <v>50961445</v>
      </c>
      <c r="AG86" s="123">
        <v>50961445</v>
      </c>
      <c r="AH86" s="123">
        <v>52255256</v>
      </c>
      <c r="AI86" s="123">
        <v>-1293811</v>
      </c>
    </row>
    <row r="87" spans="1:35" x14ac:dyDescent="0.3">
      <c r="A87" s="119" t="s">
        <v>2453</v>
      </c>
      <c r="B87" s="120">
        <v>455</v>
      </c>
      <c r="C87" s="121">
        <v>184</v>
      </c>
      <c r="D87" s="121">
        <v>184</v>
      </c>
      <c r="E87" s="121">
        <v>139</v>
      </c>
      <c r="F87" s="122">
        <v>44188</v>
      </c>
      <c r="G87" s="121">
        <v>44</v>
      </c>
      <c r="H87" s="121">
        <v>87.1</v>
      </c>
      <c r="I87" s="124">
        <v>1004.27</v>
      </c>
      <c r="J87" s="290"/>
      <c r="K87" s="121">
        <v>298.08</v>
      </c>
      <c r="L87" s="121">
        <v>0</v>
      </c>
      <c r="M87" s="123">
        <v>12354178</v>
      </c>
      <c r="N87" s="123">
        <v>0</v>
      </c>
      <c r="O87" s="123">
        <v>1894802</v>
      </c>
      <c r="P87" s="123">
        <v>0</v>
      </c>
      <c r="Q87" s="121">
        <v>0</v>
      </c>
      <c r="R87" s="123">
        <v>12354178</v>
      </c>
      <c r="S87" s="123">
        <v>0</v>
      </c>
      <c r="T87" s="123">
        <v>0</v>
      </c>
      <c r="U87" s="123">
        <v>0</v>
      </c>
      <c r="V87" s="123">
        <v>0</v>
      </c>
      <c r="W87" s="123">
        <v>0</v>
      </c>
      <c r="X87" s="123">
        <v>0</v>
      </c>
      <c r="Y87" s="123">
        <v>0</v>
      </c>
      <c r="Z87" s="123">
        <v>0</v>
      </c>
      <c r="AA87" s="123">
        <v>0</v>
      </c>
      <c r="AB87" s="123">
        <v>12354178</v>
      </c>
      <c r="AC87" s="123">
        <v>0</v>
      </c>
      <c r="AD87" s="123">
        <v>0</v>
      </c>
      <c r="AE87" s="123">
        <v>1894802</v>
      </c>
      <c r="AF87" s="123">
        <v>0</v>
      </c>
      <c r="AG87" s="123">
        <v>0</v>
      </c>
      <c r="AH87" s="123">
        <v>0</v>
      </c>
      <c r="AI87" s="123">
        <v>0</v>
      </c>
    </row>
    <row r="88" spans="1:35" x14ac:dyDescent="0.3">
      <c r="A88" s="119" t="s">
        <v>2454</v>
      </c>
      <c r="B88" s="120">
        <v>456</v>
      </c>
      <c r="C88" s="121">
        <v>235</v>
      </c>
      <c r="D88" s="121">
        <v>235</v>
      </c>
      <c r="E88" s="121">
        <v>235</v>
      </c>
      <c r="F88" s="122">
        <v>81251</v>
      </c>
      <c r="G88" s="121">
        <v>9</v>
      </c>
      <c r="H88" s="121">
        <v>94.73</v>
      </c>
      <c r="I88" s="124">
        <v>9027.89</v>
      </c>
      <c r="J88" s="290"/>
      <c r="K88" s="121">
        <v>289.77999999999997</v>
      </c>
      <c r="L88" s="121">
        <v>0</v>
      </c>
      <c r="M88" s="123">
        <v>15123299</v>
      </c>
      <c r="N88" s="123">
        <v>228217</v>
      </c>
      <c r="O88" s="123">
        <v>11454408</v>
      </c>
      <c r="P88" s="123">
        <v>0</v>
      </c>
      <c r="Q88" s="122">
        <v>6805</v>
      </c>
      <c r="R88" s="123">
        <v>15351516</v>
      </c>
      <c r="S88" s="123">
        <v>0</v>
      </c>
      <c r="T88" s="123">
        <v>767465</v>
      </c>
      <c r="U88" s="123">
        <v>0</v>
      </c>
      <c r="V88" s="123">
        <v>0</v>
      </c>
      <c r="W88" s="123">
        <v>0</v>
      </c>
      <c r="X88" s="123">
        <v>0</v>
      </c>
      <c r="Y88" s="123">
        <v>14584051</v>
      </c>
      <c r="Z88" s="123">
        <v>0</v>
      </c>
      <c r="AA88" s="123">
        <v>0</v>
      </c>
      <c r="AB88" s="123">
        <v>0</v>
      </c>
      <c r="AC88" s="123">
        <v>0</v>
      </c>
      <c r="AD88" s="123">
        <v>0</v>
      </c>
      <c r="AE88" s="123">
        <v>11454408</v>
      </c>
      <c r="AF88" s="123">
        <v>3</v>
      </c>
      <c r="AG88" s="123">
        <v>8</v>
      </c>
      <c r="AH88" s="123">
        <v>5</v>
      </c>
      <c r="AI88" s="123">
        <v>3</v>
      </c>
    </row>
    <row r="89" spans="1:35" x14ac:dyDescent="0.3">
      <c r="A89" s="119" t="s">
        <v>1744</v>
      </c>
      <c r="B89" s="120">
        <v>423</v>
      </c>
      <c r="C89" s="121">
        <v>60</v>
      </c>
      <c r="D89" s="121">
        <v>60</v>
      </c>
      <c r="E89" s="121">
        <v>60</v>
      </c>
      <c r="F89" s="122">
        <v>21024</v>
      </c>
      <c r="G89" s="121">
        <v>289</v>
      </c>
      <c r="H89" s="121">
        <v>96</v>
      </c>
      <c r="I89" s="121">
        <v>72.75</v>
      </c>
      <c r="J89" s="289"/>
      <c r="K89" s="121">
        <v>159.30000000000001</v>
      </c>
      <c r="L89" s="121">
        <v>0</v>
      </c>
      <c r="M89" s="123">
        <v>23180317</v>
      </c>
      <c r="N89" s="123">
        <v>0</v>
      </c>
      <c r="O89" s="123">
        <v>3955675</v>
      </c>
      <c r="P89" s="123">
        <v>0</v>
      </c>
      <c r="Q89" s="121">
        <v>0</v>
      </c>
      <c r="R89" s="123">
        <v>23180317</v>
      </c>
      <c r="S89" s="123">
        <v>0</v>
      </c>
      <c r="T89" s="123">
        <v>3181622</v>
      </c>
      <c r="U89" s="123">
        <v>0</v>
      </c>
      <c r="V89" s="123">
        <v>1232609</v>
      </c>
      <c r="W89" s="123">
        <v>0</v>
      </c>
      <c r="X89" s="123">
        <v>18038169</v>
      </c>
      <c r="Y89" s="123">
        <v>0</v>
      </c>
      <c r="Z89" s="123">
        <v>0</v>
      </c>
      <c r="AA89" s="123">
        <v>0</v>
      </c>
      <c r="AB89" s="123">
        <v>727917</v>
      </c>
      <c r="AC89" s="123">
        <v>0</v>
      </c>
      <c r="AD89" s="123">
        <v>0</v>
      </c>
      <c r="AE89" s="123">
        <v>3955675</v>
      </c>
      <c r="AF89" s="123">
        <v>1</v>
      </c>
      <c r="AG89" s="123">
        <v>1</v>
      </c>
      <c r="AH89" s="123">
        <v>0</v>
      </c>
      <c r="AI89" s="123">
        <v>1</v>
      </c>
    </row>
    <row r="90" spans="1:35" x14ac:dyDescent="0.3">
      <c r="A90" s="119" t="s">
        <v>1745</v>
      </c>
      <c r="B90" s="120">
        <v>13125</v>
      </c>
      <c r="C90" s="121">
        <v>142</v>
      </c>
      <c r="D90" s="121">
        <v>142</v>
      </c>
      <c r="E90" s="121">
        <v>142</v>
      </c>
      <c r="F90" s="122">
        <v>47186</v>
      </c>
      <c r="G90" s="122">
        <v>4591</v>
      </c>
      <c r="H90" s="121">
        <v>91.04</v>
      </c>
      <c r="I90" s="121">
        <v>10.28</v>
      </c>
      <c r="J90" s="289"/>
      <c r="K90" s="121">
        <v>309.66000000000003</v>
      </c>
      <c r="L90" s="121">
        <v>0</v>
      </c>
      <c r="M90" s="123">
        <v>56622000</v>
      </c>
      <c r="N90" s="123">
        <v>0</v>
      </c>
      <c r="O90" s="123">
        <v>39213177</v>
      </c>
      <c r="P90" s="123">
        <v>0</v>
      </c>
      <c r="Q90" s="121">
        <v>0</v>
      </c>
      <c r="R90" s="123">
        <v>56622000</v>
      </c>
      <c r="S90" s="123">
        <v>5110800</v>
      </c>
      <c r="T90" s="123">
        <v>20042813</v>
      </c>
      <c r="U90" s="123">
        <v>21610800</v>
      </c>
      <c r="V90" s="123">
        <v>692400</v>
      </c>
      <c r="W90" s="123">
        <v>0</v>
      </c>
      <c r="X90" s="123">
        <v>98400</v>
      </c>
      <c r="Y90" s="123">
        <v>168787</v>
      </c>
      <c r="Z90" s="123">
        <v>8011200</v>
      </c>
      <c r="AA90" s="123">
        <v>886800</v>
      </c>
      <c r="AB90" s="123">
        <v>0</v>
      </c>
      <c r="AC90" s="123">
        <v>0</v>
      </c>
      <c r="AD90" s="123">
        <v>0</v>
      </c>
      <c r="AE90" s="123">
        <v>39213177</v>
      </c>
      <c r="AF90" s="123">
        <v>39917955</v>
      </c>
      <c r="AG90" s="123">
        <v>39917955</v>
      </c>
      <c r="AH90" s="123">
        <v>32621720</v>
      </c>
      <c r="AI90" s="123">
        <v>7296235</v>
      </c>
    </row>
    <row r="91" spans="1:35" x14ac:dyDescent="0.3">
      <c r="A91" s="119" t="s">
        <v>1748</v>
      </c>
      <c r="B91" s="120">
        <v>405</v>
      </c>
      <c r="C91" s="121">
        <v>180</v>
      </c>
      <c r="D91" s="121">
        <v>180</v>
      </c>
      <c r="E91" s="121">
        <v>180</v>
      </c>
      <c r="F91" s="122">
        <v>40854</v>
      </c>
      <c r="G91" s="122">
        <v>1093</v>
      </c>
      <c r="H91" s="121">
        <v>62.18</v>
      </c>
      <c r="I91" s="121">
        <v>37.380000000000003</v>
      </c>
      <c r="J91" s="289"/>
      <c r="K91" s="121">
        <v>558.04</v>
      </c>
      <c r="L91" s="121">
        <v>0</v>
      </c>
      <c r="M91" s="123">
        <v>163594228</v>
      </c>
      <c r="N91" s="123">
        <v>0</v>
      </c>
      <c r="O91" s="123">
        <v>66742188</v>
      </c>
      <c r="P91" s="123">
        <v>0</v>
      </c>
      <c r="Q91" s="121">
        <v>0</v>
      </c>
      <c r="R91" s="123">
        <v>163594228</v>
      </c>
      <c r="S91" s="123">
        <v>8501024</v>
      </c>
      <c r="T91" s="123">
        <v>82498517</v>
      </c>
      <c r="U91" s="123">
        <v>3292384</v>
      </c>
      <c r="V91" s="123">
        <v>13650098</v>
      </c>
      <c r="W91" s="123">
        <v>867180</v>
      </c>
      <c r="X91" s="123">
        <v>1999858</v>
      </c>
      <c r="Y91" s="123">
        <v>4385451</v>
      </c>
      <c r="Z91" s="123">
        <v>35030184</v>
      </c>
      <c r="AA91" s="123">
        <v>13179238</v>
      </c>
      <c r="AB91" s="123">
        <v>0</v>
      </c>
      <c r="AC91" s="123">
        <v>247404</v>
      </c>
      <c r="AD91" s="123">
        <v>-57110</v>
      </c>
      <c r="AE91" s="123">
        <v>66742188</v>
      </c>
      <c r="AF91" s="123">
        <v>72818000</v>
      </c>
      <c r="AG91" s="123">
        <v>72818000</v>
      </c>
      <c r="AH91" s="123">
        <v>83465000</v>
      </c>
      <c r="AI91" s="123">
        <v>-10647000</v>
      </c>
    </row>
    <row r="92" spans="1:35" x14ac:dyDescent="0.3">
      <c r="A92" s="119" t="s">
        <v>1749</v>
      </c>
      <c r="B92" s="120">
        <v>450</v>
      </c>
      <c r="C92" s="121">
        <v>132</v>
      </c>
      <c r="D92" s="121">
        <v>132</v>
      </c>
      <c r="E92" s="121">
        <v>132</v>
      </c>
      <c r="F92" s="122">
        <v>45337</v>
      </c>
      <c r="G92" s="122">
        <v>2093</v>
      </c>
      <c r="H92" s="121">
        <v>94.1</v>
      </c>
      <c r="I92" s="121">
        <v>21.66</v>
      </c>
      <c r="J92" s="289"/>
      <c r="K92" s="124">
        <v>1052.75</v>
      </c>
      <c r="L92" s="121">
        <v>0</v>
      </c>
      <c r="M92" s="123">
        <v>163427438</v>
      </c>
      <c r="N92" s="123">
        <v>166702137</v>
      </c>
      <c r="O92" s="123">
        <v>85633219</v>
      </c>
      <c r="P92" s="123">
        <v>48948483</v>
      </c>
      <c r="Q92" s="122">
        <v>376899</v>
      </c>
      <c r="R92" s="123">
        <v>330129575</v>
      </c>
      <c r="S92" s="123">
        <v>25875943</v>
      </c>
      <c r="T92" s="123">
        <v>104176239</v>
      </c>
      <c r="U92" s="123">
        <v>7128281</v>
      </c>
      <c r="V92" s="123">
        <v>27621378</v>
      </c>
      <c r="W92" s="123">
        <v>11316942</v>
      </c>
      <c r="X92" s="123">
        <v>4736308</v>
      </c>
      <c r="Y92" s="123">
        <v>12628544</v>
      </c>
      <c r="Z92" s="123">
        <v>102521395</v>
      </c>
      <c r="AA92" s="123">
        <v>33361185</v>
      </c>
      <c r="AB92" s="123">
        <v>0</v>
      </c>
      <c r="AC92" s="123">
        <v>658646</v>
      </c>
      <c r="AD92" s="123">
        <v>104714</v>
      </c>
      <c r="AE92" s="123">
        <v>134581702</v>
      </c>
      <c r="AF92" s="123">
        <v>151132000</v>
      </c>
      <c r="AG92" s="123">
        <v>151036000</v>
      </c>
      <c r="AH92" s="123">
        <v>171490000</v>
      </c>
      <c r="AI92" s="123">
        <v>-20454000</v>
      </c>
    </row>
    <row r="93" spans="1:35" x14ac:dyDescent="0.3">
      <c r="A93" s="119" t="s">
        <v>1751</v>
      </c>
      <c r="B93" s="120">
        <v>1471</v>
      </c>
      <c r="C93" s="121">
        <v>60</v>
      </c>
      <c r="D93" s="121">
        <v>60</v>
      </c>
      <c r="E93" s="121">
        <v>60</v>
      </c>
      <c r="F93" s="122">
        <v>14869</v>
      </c>
      <c r="G93" s="122">
        <v>1085</v>
      </c>
      <c r="H93" s="121">
        <v>67.89</v>
      </c>
      <c r="I93" s="121">
        <v>13.7</v>
      </c>
      <c r="J93" s="289"/>
      <c r="K93" s="121">
        <v>295.31</v>
      </c>
      <c r="L93" s="121">
        <v>0</v>
      </c>
      <c r="M93" s="123">
        <v>43087913</v>
      </c>
      <c r="N93" s="123">
        <v>53035009</v>
      </c>
      <c r="O93" s="123">
        <v>28040459</v>
      </c>
      <c r="P93" s="123">
        <v>16508541</v>
      </c>
      <c r="Q93" s="122">
        <v>133379</v>
      </c>
      <c r="R93" s="123">
        <v>96122922</v>
      </c>
      <c r="S93" s="123">
        <v>7551229</v>
      </c>
      <c r="T93" s="123">
        <v>54658219</v>
      </c>
      <c r="U93" s="123">
        <v>1570120</v>
      </c>
      <c r="V93" s="123">
        <v>7229583</v>
      </c>
      <c r="W93" s="123">
        <v>2344537</v>
      </c>
      <c r="X93" s="123">
        <v>378678</v>
      </c>
      <c r="Y93" s="123">
        <v>3066908</v>
      </c>
      <c r="Z93" s="123">
        <v>15425008</v>
      </c>
      <c r="AA93" s="123">
        <v>3771556</v>
      </c>
      <c r="AB93" s="123">
        <v>0</v>
      </c>
      <c r="AC93" s="123">
        <v>123103</v>
      </c>
      <c r="AD93" s="123">
        <v>3981</v>
      </c>
      <c r="AE93" s="123">
        <v>44549000</v>
      </c>
      <c r="AF93" s="123">
        <v>45055000</v>
      </c>
      <c r="AG93" s="123">
        <v>45181000</v>
      </c>
      <c r="AH93" s="123">
        <v>45710000</v>
      </c>
      <c r="AI93" s="123">
        <v>-529000</v>
      </c>
    </row>
    <row r="94" spans="1:35" x14ac:dyDescent="0.3">
      <c r="A94" s="119" t="s">
        <v>1754</v>
      </c>
      <c r="B94" s="120">
        <v>13237</v>
      </c>
      <c r="C94" s="121">
        <v>108</v>
      </c>
      <c r="D94" s="121">
        <v>108</v>
      </c>
      <c r="E94" s="121">
        <v>108</v>
      </c>
      <c r="F94" s="122">
        <v>37277</v>
      </c>
      <c r="G94" s="122">
        <v>4384</v>
      </c>
      <c r="H94" s="121">
        <v>94.56</v>
      </c>
      <c r="I94" s="121">
        <v>8.5</v>
      </c>
      <c r="J94" s="289"/>
      <c r="K94" s="121">
        <v>252.7</v>
      </c>
      <c r="L94" s="121">
        <v>0</v>
      </c>
      <c r="M94" s="123">
        <v>66936061</v>
      </c>
      <c r="N94" s="123">
        <v>0</v>
      </c>
      <c r="O94" s="123">
        <v>31550389</v>
      </c>
      <c r="P94" s="123">
        <v>0</v>
      </c>
      <c r="Q94" s="121">
        <v>0</v>
      </c>
      <c r="R94" s="123">
        <v>66936061</v>
      </c>
      <c r="S94" s="123">
        <v>0</v>
      </c>
      <c r="T94" s="123">
        <v>11823430</v>
      </c>
      <c r="U94" s="123">
        <v>28406788</v>
      </c>
      <c r="V94" s="123">
        <v>259973</v>
      </c>
      <c r="W94" s="123">
        <v>0</v>
      </c>
      <c r="X94" s="123">
        <v>0</v>
      </c>
      <c r="Y94" s="123">
        <v>0</v>
      </c>
      <c r="Z94" s="123">
        <v>14814560</v>
      </c>
      <c r="AA94" s="123">
        <v>11631310</v>
      </c>
      <c r="AB94" s="123">
        <v>0</v>
      </c>
      <c r="AC94" s="123">
        <v>0</v>
      </c>
      <c r="AD94" s="123">
        <v>0</v>
      </c>
      <c r="AE94" s="123">
        <v>31550389</v>
      </c>
      <c r="AF94" s="123">
        <v>32906269</v>
      </c>
      <c r="AG94" s="123">
        <v>32906269</v>
      </c>
      <c r="AH94" s="123">
        <v>34912082</v>
      </c>
      <c r="AI94" s="123">
        <v>-2005813</v>
      </c>
    </row>
    <row r="95" spans="1:35" x14ac:dyDescent="0.3">
      <c r="A95" s="119" t="s">
        <v>1757</v>
      </c>
      <c r="B95" s="120">
        <v>427</v>
      </c>
      <c r="C95" s="121">
        <v>45</v>
      </c>
      <c r="D95" s="121">
        <v>45</v>
      </c>
      <c r="E95" s="121">
        <v>45</v>
      </c>
      <c r="F95" s="122">
        <v>16109</v>
      </c>
      <c r="G95" s="121">
        <v>37</v>
      </c>
      <c r="H95" s="121">
        <v>98.08</v>
      </c>
      <c r="I95" s="121">
        <v>435.38</v>
      </c>
      <c r="J95" s="289"/>
      <c r="K95" s="121">
        <v>203.33</v>
      </c>
      <c r="L95" s="121">
        <v>0</v>
      </c>
      <c r="M95" s="123">
        <v>20583468</v>
      </c>
      <c r="N95" s="123">
        <v>0</v>
      </c>
      <c r="O95" s="123">
        <v>2717297</v>
      </c>
      <c r="P95" s="123">
        <v>0</v>
      </c>
      <c r="Q95" s="121">
        <v>0</v>
      </c>
      <c r="R95" s="123">
        <v>20583468</v>
      </c>
      <c r="S95" s="123">
        <v>0</v>
      </c>
      <c r="T95" s="123">
        <v>1278107</v>
      </c>
      <c r="U95" s="123">
        <v>0</v>
      </c>
      <c r="V95" s="123">
        <v>2355231</v>
      </c>
      <c r="W95" s="123">
        <v>0</v>
      </c>
      <c r="X95" s="123">
        <v>16846557</v>
      </c>
      <c r="Y95" s="123">
        <v>0</v>
      </c>
      <c r="Z95" s="123">
        <v>0</v>
      </c>
      <c r="AA95" s="123">
        <v>0</v>
      </c>
      <c r="AB95" s="123">
        <v>103573</v>
      </c>
      <c r="AC95" s="123">
        <v>0</v>
      </c>
      <c r="AD95" s="123">
        <v>0</v>
      </c>
      <c r="AE95" s="123">
        <v>2717297</v>
      </c>
      <c r="AF95" s="123">
        <v>1</v>
      </c>
      <c r="AG95" s="123">
        <v>1</v>
      </c>
      <c r="AH95" s="123">
        <v>0</v>
      </c>
      <c r="AI95" s="123">
        <v>1</v>
      </c>
    </row>
    <row r="96" spans="1:35" x14ac:dyDescent="0.3">
      <c r="A96" s="119" t="s">
        <v>1758</v>
      </c>
      <c r="B96" s="120">
        <v>431</v>
      </c>
      <c r="C96" s="121">
        <v>540</v>
      </c>
      <c r="D96" s="121">
        <v>540</v>
      </c>
      <c r="E96" s="121">
        <v>381</v>
      </c>
      <c r="F96" s="122">
        <v>122992</v>
      </c>
      <c r="G96" s="121">
        <v>680</v>
      </c>
      <c r="H96" s="121">
        <v>88.44</v>
      </c>
      <c r="I96" s="121">
        <v>180.87</v>
      </c>
      <c r="J96" s="289"/>
      <c r="K96" s="121">
        <v>879.34</v>
      </c>
      <c r="L96" s="121">
        <v>0</v>
      </c>
      <c r="M96" s="123">
        <v>134642914</v>
      </c>
      <c r="N96" s="123">
        <v>0</v>
      </c>
      <c r="O96" s="123">
        <v>88894873</v>
      </c>
      <c r="P96" s="123">
        <v>0</v>
      </c>
      <c r="Q96" s="121">
        <v>0</v>
      </c>
      <c r="R96" s="123">
        <v>134642914</v>
      </c>
      <c r="S96" s="123">
        <v>0</v>
      </c>
      <c r="T96" s="123">
        <v>5044317</v>
      </c>
      <c r="U96" s="123">
        <v>0</v>
      </c>
      <c r="V96" s="123">
        <v>95598122</v>
      </c>
      <c r="W96" s="123">
        <v>0</v>
      </c>
      <c r="X96" s="123">
        <v>23390900</v>
      </c>
      <c r="Y96" s="123">
        <v>0</v>
      </c>
      <c r="Z96" s="123">
        <v>10566332</v>
      </c>
      <c r="AA96" s="123">
        <v>0</v>
      </c>
      <c r="AB96" s="123">
        <v>43243</v>
      </c>
      <c r="AC96" s="123">
        <v>0</v>
      </c>
      <c r="AD96" s="123">
        <v>0</v>
      </c>
      <c r="AE96" s="123">
        <v>88894873</v>
      </c>
      <c r="AF96" s="123">
        <v>1</v>
      </c>
      <c r="AG96" s="123">
        <v>1</v>
      </c>
      <c r="AH96" s="123">
        <v>0</v>
      </c>
      <c r="AI96" s="123">
        <v>1</v>
      </c>
    </row>
    <row r="97" spans="1:35" x14ac:dyDescent="0.3">
      <c r="A97" s="119" t="s">
        <v>2463</v>
      </c>
      <c r="B97" s="120">
        <v>408</v>
      </c>
      <c r="C97" s="121">
        <v>77</v>
      </c>
      <c r="D97" s="121">
        <v>77</v>
      </c>
      <c r="E97" s="121">
        <v>77</v>
      </c>
      <c r="F97" s="122">
        <v>22295</v>
      </c>
      <c r="G97" s="121">
        <v>405</v>
      </c>
      <c r="H97" s="121">
        <v>79.33</v>
      </c>
      <c r="I97" s="121">
        <v>55.05</v>
      </c>
      <c r="J97" s="289"/>
      <c r="K97" s="121">
        <v>110.23</v>
      </c>
      <c r="L97" s="121">
        <v>0</v>
      </c>
      <c r="M97" s="123">
        <v>356503290</v>
      </c>
      <c r="N97" s="123">
        <v>0</v>
      </c>
      <c r="O97" s="123">
        <v>25970025</v>
      </c>
      <c r="P97" s="123">
        <v>0</v>
      </c>
      <c r="Q97" s="121">
        <v>0</v>
      </c>
      <c r="R97" s="123">
        <v>356503290</v>
      </c>
      <c r="S97" s="123">
        <v>34692276</v>
      </c>
      <c r="T97" s="123">
        <v>100992755</v>
      </c>
      <c r="U97" s="123">
        <v>16531712</v>
      </c>
      <c r="V97" s="123">
        <v>181806760</v>
      </c>
      <c r="W97" s="123">
        <v>0</v>
      </c>
      <c r="X97" s="123">
        <v>0</v>
      </c>
      <c r="Y97" s="123">
        <v>0</v>
      </c>
      <c r="Z97" s="123">
        <v>0</v>
      </c>
      <c r="AA97" s="123">
        <v>22479787</v>
      </c>
      <c r="AB97" s="123">
        <v>0</v>
      </c>
      <c r="AC97" s="123">
        <v>0</v>
      </c>
      <c r="AD97" s="123">
        <v>0</v>
      </c>
      <c r="AE97" s="123">
        <v>25970025</v>
      </c>
      <c r="AF97" s="123">
        <v>26847804</v>
      </c>
      <c r="AG97" s="123">
        <v>26858828</v>
      </c>
      <c r="AH97" s="123">
        <v>36211861</v>
      </c>
      <c r="AI97" s="123">
        <v>-9353033</v>
      </c>
    </row>
    <row r="98" spans="1:35" x14ac:dyDescent="0.3">
      <c r="A98" s="119" t="s">
        <v>1762</v>
      </c>
      <c r="B98" s="120">
        <v>8880</v>
      </c>
      <c r="C98" s="121">
        <v>48</v>
      </c>
      <c r="D98" s="121">
        <v>48</v>
      </c>
      <c r="E98" s="121">
        <v>48</v>
      </c>
      <c r="F98" s="122">
        <v>16530</v>
      </c>
      <c r="G98" s="122">
        <v>1317</v>
      </c>
      <c r="H98" s="121">
        <v>94.35</v>
      </c>
      <c r="I98" s="121">
        <v>12.55</v>
      </c>
      <c r="J98" s="289"/>
      <c r="K98" s="121">
        <v>259.54000000000002</v>
      </c>
      <c r="L98" s="121">
        <v>0</v>
      </c>
      <c r="M98" s="123">
        <v>29818000</v>
      </c>
      <c r="N98" s="123">
        <v>0</v>
      </c>
      <c r="O98" s="123">
        <v>14892978</v>
      </c>
      <c r="P98" s="123">
        <v>0</v>
      </c>
      <c r="Q98" s="121">
        <v>0</v>
      </c>
      <c r="R98" s="123">
        <v>29818000</v>
      </c>
      <c r="S98" s="123">
        <v>2110000</v>
      </c>
      <c r="T98" s="123">
        <v>5218000</v>
      </c>
      <c r="U98" s="123">
        <v>7180000</v>
      </c>
      <c r="V98" s="123">
        <v>347600</v>
      </c>
      <c r="W98" s="123">
        <v>0</v>
      </c>
      <c r="X98" s="123">
        <v>18000</v>
      </c>
      <c r="Y98" s="123">
        <v>1176800</v>
      </c>
      <c r="Z98" s="123">
        <v>13671600</v>
      </c>
      <c r="AA98" s="123">
        <v>0</v>
      </c>
      <c r="AB98" s="123">
        <v>0</v>
      </c>
      <c r="AC98" s="123">
        <v>0</v>
      </c>
      <c r="AD98" s="123">
        <v>96000</v>
      </c>
      <c r="AE98" s="123">
        <v>14892978</v>
      </c>
      <c r="AF98" s="123">
        <v>37182245</v>
      </c>
      <c r="AG98" s="123">
        <v>38225902</v>
      </c>
      <c r="AH98" s="123">
        <v>38647439</v>
      </c>
      <c r="AI98" s="123">
        <v>-421537</v>
      </c>
    </row>
    <row r="99" spans="1:35" x14ac:dyDescent="0.3">
      <c r="A99" s="119" t="s">
        <v>1765</v>
      </c>
      <c r="B99" s="120">
        <v>14491</v>
      </c>
      <c r="C99" s="121">
        <v>120</v>
      </c>
      <c r="D99" s="121">
        <v>120</v>
      </c>
      <c r="E99" s="121">
        <v>120</v>
      </c>
      <c r="F99" s="122">
        <v>14918</v>
      </c>
      <c r="G99" s="122">
        <v>1615</v>
      </c>
      <c r="H99" s="121">
        <v>34.06</v>
      </c>
      <c r="I99" s="121">
        <v>9.24</v>
      </c>
      <c r="J99" s="289"/>
      <c r="K99" s="121">
        <v>171.74</v>
      </c>
      <c r="L99" s="121">
        <v>0</v>
      </c>
      <c r="M99" s="123">
        <v>30773535</v>
      </c>
      <c r="N99" s="123">
        <v>1479625</v>
      </c>
      <c r="O99" s="123">
        <v>13540124</v>
      </c>
      <c r="P99" s="123">
        <v>788262</v>
      </c>
      <c r="Q99" s="122">
        <v>2445</v>
      </c>
      <c r="R99" s="123">
        <v>32253160</v>
      </c>
      <c r="S99" s="123">
        <v>1651600</v>
      </c>
      <c r="T99" s="123">
        <v>4821800</v>
      </c>
      <c r="U99" s="123">
        <v>17093610</v>
      </c>
      <c r="V99" s="123">
        <v>884900</v>
      </c>
      <c r="W99" s="123">
        <v>0</v>
      </c>
      <c r="X99" s="123">
        <v>60050</v>
      </c>
      <c r="Y99" s="123">
        <v>146075</v>
      </c>
      <c r="Z99" s="123">
        <v>7572625</v>
      </c>
      <c r="AA99" s="123">
        <v>10500</v>
      </c>
      <c r="AB99" s="123">
        <v>12000</v>
      </c>
      <c r="AC99" s="123">
        <v>0</v>
      </c>
      <c r="AD99" s="123">
        <v>0</v>
      </c>
      <c r="AE99" s="123">
        <v>14328386</v>
      </c>
      <c r="AF99" s="123">
        <v>14279548</v>
      </c>
      <c r="AG99" s="123">
        <v>14279548</v>
      </c>
      <c r="AH99" s="123">
        <v>23341178</v>
      </c>
      <c r="AI99" s="123">
        <v>-9061630</v>
      </c>
    </row>
    <row r="100" spans="1:35" x14ac:dyDescent="0.3">
      <c r="A100" s="119" t="s">
        <v>1769</v>
      </c>
      <c r="B100" s="120">
        <v>432</v>
      </c>
      <c r="C100" s="121">
        <v>87</v>
      </c>
      <c r="D100" s="121">
        <v>87</v>
      </c>
      <c r="E100" s="121">
        <v>87</v>
      </c>
      <c r="F100" s="122">
        <v>26861</v>
      </c>
      <c r="G100" s="121">
        <v>57</v>
      </c>
      <c r="H100" s="121">
        <v>84.59</v>
      </c>
      <c r="I100" s="121">
        <v>471.25</v>
      </c>
      <c r="J100" s="289"/>
      <c r="K100" s="121">
        <v>241.7</v>
      </c>
      <c r="L100" s="121">
        <v>0</v>
      </c>
      <c r="M100" s="123">
        <v>34862175</v>
      </c>
      <c r="N100" s="123">
        <v>0</v>
      </c>
      <c r="O100" s="123">
        <v>28105036</v>
      </c>
      <c r="P100" s="123">
        <v>0</v>
      </c>
      <c r="Q100" s="121">
        <v>0</v>
      </c>
      <c r="R100" s="123">
        <v>34862175</v>
      </c>
      <c r="S100" s="123">
        <v>0</v>
      </c>
      <c r="T100" s="123">
        <v>944055</v>
      </c>
      <c r="U100" s="123">
        <v>0</v>
      </c>
      <c r="V100" s="123">
        <v>30965876</v>
      </c>
      <c r="W100" s="123">
        <v>0</v>
      </c>
      <c r="X100" s="123">
        <v>935017</v>
      </c>
      <c r="Y100" s="123">
        <v>0</v>
      </c>
      <c r="Z100" s="123">
        <v>0</v>
      </c>
      <c r="AA100" s="123">
        <v>0</v>
      </c>
      <c r="AB100" s="123">
        <v>2017227</v>
      </c>
      <c r="AC100" s="123">
        <v>0</v>
      </c>
      <c r="AD100" s="123">
        <v>0</v>
      </c>
      <c r="AE100" s="123">
        <v>28105036</v>
      </c>
      <c r="AF100" s="123">
        <v>1</v>
      </c>
      <c r="AG100" s="123">
        <v>1</v>
      </c>
      <c r="AH100" s="123">
        <v>0</v>
      </c>
      <c r="AI100" s="123">
        <v>1</v>
      </c>
    </row>
    <row r="101" spans="1:35" x14ac:dyDescent="0.3">
      <c r="A101" s="119" t="s">
        <v>2464</v>
      </c>
      <c r="B101" s="120">
        <v>437</v>
      </c>
      <c r="C101" s="121">
        <v>120</v>
      </c>
      <c r="D101" s="121">
        <v>120</v>
      </c>
      <c r="E101" s="121">
        <v>120</v>
      </c>
      <c r="F101" s="122">
        <v>34798</v>
      </c>
      <c r="G101" s="122">
        <v>3184</v>
      </c>
      <c r="H101" s="121">
        <v>79.45</v>
      </c>
      <c r="I101" s="121">
        <v>10.93</v>
      </c>
      <c r="J101" s="289"/>
      <c r="K101" s="121">
        <v>260</v>
      </c>
      <c r="L101" s="121">
        <v>0</v>
      </c>
      <c r="M101" s="123">
        <v>53101289</v>
      </c>
      <c r="N101" s="123">
        <v>4488623</v>
      </c>
      <c r="O101" s="123">
        <v>28322941</v>
      </c>
      <c r="P101" s="123">
        <v>2088172</v>
      </c>
      <c r="Q101" s="122">
        <v>6711</v>
      </c>
      <c r="R101" s="123">
        <v>57589912</v>
      </c>
      <c r="S101" s="123">
        <v>3263742</v>
      </c>
      <c r="T101" s="123">
        <v>12147529</v>
      </c>
      <c r="U101" s="123">
        <v>24928312</v>
      </c>
      <c r="V101" s="123">
        <v>4385248</v>
      </c>
      <c r="W101" s="123">
        <v>0</v>
      </c>
      <c r="X101" s="123">
        <v>108731</v>
      </c>
      <c r="Y101" s="123">
        <v>0</v>
      </c>
      <c r="Z101" s="123">
        <v>6748959</v>
      </c>
      <c r="AA101" s="123">
        <v>5878467</v>
      </c>
      <c r="AB101" s="123">
        <v>128924</v>
      </c>
      <c r="AC101" s="123">
        <v>0</v>
      </c>
      <c r="AD101" s="123">
        <v>0</v>
      </c>
      <c r="AE101" s="123">
        <v>30411113</v>
      </c>
      <c r="AF101" s="123">
        <v>31038827</v>
      </c>
      <c r="AG101" s="123">
        <v>31038827</v>
      </c>
      <c r="AH101" s="123">
        <v>23536728</v>
      </c>
      <c r="AI101" s="123">
        <v>7502099</v>
      </c>
    </row>
    <row r="102" spans="1:35" x14ac:dyDescent="0.3">
      <c r="A102" s="119" t="s">
        <v>1772</v>
      </c>
      <c r="B102" s="120">
        <v>449</v>
      </c>
      <c r="C102" s="121">
        <v>60</v>
      </c>
      <c r="D102" s="121">
        <v>60</v>
      </c>
      <c r="E102" s="121">
        <v>60</v>
      </c>
      <c r="F102" s="122">
        <v>16742</v>
      </c>
      <c r="G102" s="121">
        <v>777</v>
      </c>
      <c r="H102" s="121">
        <v>76.45</v>
      </c>
      <c r="I102" s="121">
        <v>21.55</v>
      </c>
      <c r="J102" s="289"/>
      <c r="K102" s="121">
        <v>301.42</v>
      </c>
      <c r="L102" s="121">
        <v>0</v>
      </c>
      <c r="M102" s="123">
        <v>62520251</v>
      </c>
      <c r="N102" s="123">
        <v>11840325</v>
      </c>
      <c r="O102" s="123">
        <v>23210123</v>
      </c>
      <c r="P102" s="123">
        <v>4757714</v>
      </c>
      <c r="Q102" s="122">
        <v>39553</v>
      </c>
      <c r="R102" s="123">
        <v>74360576</v>
      </c>
      <c r="S102" s="123">
        <v>4382419</v>
      </c>
      <c r="T102" s="123">
        <v>49645412</v>
      </c>
      <c r="U102" s="123">
        <v>4343722</v>
      </c>
      <c r="V102" s="123">
        <v>2160485</v>
      </c>
      <c r="W102" s="123">
        <v>362547</v>
      </c>
      <c r="X102" s="123">
        <v>390318</v>
      </c>
      <c r="Y102" s="123">
        <v>0</v>
      </c>
      <c r="Z102" s="123">
        <v>12343448</v>
      </c>
      <c r="AA102" s="123">
        <v>732225</v>
      </c>
      <c r="AB102" s="123">
        <v>0</v>
      </c>
      <c r="AC102" s="123">
        <v>0</v>
      </c>
      <c r="AD102" s="123">
        <v>0</v>
      </c>
      <c r="AE102" s="123">
        <v>27967837</v>
      </c>
      <c r="AF102" s="123">
        <v>29347231</v>
      </c>
      <c r="AG102" s="123">
        <v>29347231</v>
      </c>
      <c r="AH102" s="123">
        <v>29526109</v>
      </c>
      <c r="AI102" s="123">
        <v>-178878</v>
      </c>
    </row>
    <row r="103" spans="1:35" x14ac:dyDescent="0.3">
      <c r="A103" s="119" t="s">
        <v>1775</v>
      </c>
      <c r="B103" s="120">
        <v>4062</v>
      </c>
      <c r="C103" s="121">
        <v>88</v>
      </c>
      <c r="D103" s="121">
        <v>88</v>
      </c>
      <c r="E103" s="121">
        <v>88</v>
      </c>
      <c r="F103" s="122">
        <v>17244</v>
      </c>
      <c r="G103" s="121">
        <v>825</v>
      </c>
      <c r="H103" s="121">
        <v>53.69</v>
      </c>
      <c r="I103" s="121">
        <v>20.9</v>
      </c>
      <c r="J103" s="289"/>
      <c r="K103" s="121">
        <v>285.01</v>
      </c>
      <c r="L103" s="121">
        <v>0</v>
      </c>
      <c r="M103" s="123">
        <v>60680407</v>
      </c>
      <c r="N103" s="123">
        <v>6244219</v>
      </c>
      <c r="O103" s="123">
        <v>24580055</v>
      </c>
      <c r="P103" s="123">
        <v>1158381</v>
      </c>
      <c r="Q103" s="122">
        <v>13318</v>
      </c>
      <c r="R103" s="123">
        <v>66924626</v>
      </c>
      <c r="S103" s="123">
        <v>7820642</v>
      </c>
      <c r="T103" s="123">
        <v>41460010</v>
      </c>
      <c r="U103" s="123">
        <v>1972872</v>
      </c>
      <c r="V103" s="123">
        <v>2775313</v>
      </c>
      <c r="W103" s="123">
        <v>616601</v>
      </c>
      <c r="X103" s="123">
        <v>3892</v>
      </c>
      <c r="Y103" s="123">
        <v>0</v>
      </c>
      <c r="Z103" s="123">
        <v>12227023</v>
      </c>
      <c r="AA103" s="123">
        <v>48273</v>
      </c>
      <c r="AB103" s="123">
        <v>0</v>
      </c>
      <c r="AC103" s="123">
        <v>0</v>
      </c>
      <c r="AD103" s="123">
        <v>0</v>
      </c>
      <c r="AE103" s="123">
        <v>25738436</v>
      </c>
      <c r="AF103" s="123">
        <v>26904805</v>
      </c>
      <c r="AG103" s="123">
        <v>26904805</v>
      </c>
      <c r="AH103" s="123">
        <v>25720330</v>
      </c>
      <c r="AI103" s="123">
        <v>1184475</v>
      </c>
    </row>
    <row r="104" spans="1:35" x14ac:dyDescent="0.3">
      <c r="A104" s="119" t="s">
        <v>1777</v>
      </c>
      <c r="B104" s="120">
        <v>428</v>
      </c>
      <c r="C104" s="121">
        <v>290</v>
      </c>
      <c r="D104" s="121">
        <v>290</v>
      </c>
      <c r="E104" s="121">
        <v>290</v>
      </c>
      <c r="F104" s="122">
        <v>101635</v>
      </c>
      <c r="G104" s="121">
        <v>607</v>
      </c>
      <c r="H104" s="121">
        <v>96.02</v>
      </c>
      <c r="I104" s="121">
        <v>167.44</v>
      </c>
      <c r="J104" s="289"/>
      <c r="K104" s="121">
        <v>771.95</v>
      </c>
      <c r="L104" s="121">
        <v>0</v>
      </c>
      <c r="M104" s="123">
        <v>122638292</v>
      </c>
      <c r="N104" s="123">
        <v>0</v>
      </c>
      <c r="O104" s="123">
        <v>23210188</v>
      </c>
      <c r="P104" s="123">
        <v>0</v>
      </c>
      <c r="Q104" s="121">
        <v>0</v>
      </c>
      <c r="R104" s="123">
        <v>122638292</v>
      </c>
      <c r="S104" s="123">
        <v>0</v>
      </c>
      <c r="T104" s="123">
        <v>6216494</v>
      </c>
      <c r="U104" s="123">
        <v>0</v>
      </c>
      <c r="V104" s="123">
        <v>17659149</v>
      </c>
      <c r="W104" s="123">
        <v>0</v>
      </c>
      <c r="X104" s="123">
        <v>92970138</v>
      </c>
      <c r="Y104" s="123">
        <v>0</v>
      </c>
      <c r="Z104" s="123">
        <v>0</v>
      </c>
      <c r="AA104" s="123">
        <v>0</v>
      </c>
      <c r="AB104" s="123">
        <v>5792511</v>
      </c>
      <c r="AC104" s="123">
        <v>0</v>
      </c>
      <c r="AD104" s="123">
        <v>0</v>
      </c>
      <c r="AE104" s="123">
        <v>23210188</v>
      </c>
      <c r="AF104" s="123">
        <v>1</v>
      </c>
      <c r="AG104" s="123">
        <v>1</v>
      </c>
      <c r="AH104" s="123">
        <v>0</v>
      </c>
      <c r="AI104" s="123">
        <v>1</v>
      </c>
    </row>
  </sheetData>
  <sheetProtection algorithmName="SHA-512" hashValue="Kawda7tFWFQYFKnJMDjp/MgT7Z6QqVkZKKwlIhMbZ1YOO6Rvj39/nSZmxdWrycFwlu55ViaJdZul5Ilxuhogjw==" saltValue="+wTi6Uy0dV3m9nHhMpraOw==" spinCount="100000"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6D4F9-D0E2-4B23-BF86-4D8779F72891}">
  <sheetPr>
    <tabColor theme="9" tint="0.59999389629810485"/>
  </sheetPr>
  <dimension ref="A1:AI106"/>
  <sheetViews>
    <sheetView workbookViewId="0">
      <selection activeCell="A28" sqref="A28"/>
    </sheetView>
  </sheetViews>
  <sheetFormatPr defaultColWidth="8.77734375" defaultRowHeight="14.4" x14ac:dyDescent="0.3"/>
  <cols>
    <col min="1" max="1" width="31.77734375" style="48" customWidth="1"/>
    <col min="2" max="2" width="8.44140625" style="48" customWidth="1"/>
    <col min="3" max="29" width="22.44140625" style="48" customWidth="1"/>
    <col min="30" max="30" width="22.5546875" style="48" customWidth="1"/>
    <col min="31" max="31" width="23" style="48" customWidth="1"/>
    <col min="32" max="34" width="12.77734375" style="48" bestFit="1" customWidth="1"/>
    <col min="35" max="35" width="12.21875" style="48" bestFit="1" customWidth="1"/>
    <col min="36" max="16384" width="8.77734375" style="48"/>
  </cols>
  <sheetData>
    <row r="1" spans="1:35" ht="26.4" x14ac:dyDescent="0.3">
      <c r="A1" s="111" t="s">
        <v>687</v>
      </c>
      <c r="B1" s="112" t="s">
        <v>687</v>
      </c>
      <c r="C1" s="69" t="s">
        <v>688</v>
      </c>
      <c r="D1" s="69" t="s">
        <v>688</v>
      </c>
      <c r="E1" s="69" t="s">
        <v>688</v>
      </c>
      <c r="F1" s="69" t="s">
        <v>688</v>
      </c>
      <c r="G1" s="69" t="s">
        <v>688</v>
      </c>
      <c r="H1" s="69" t="s">
        <v>688</v>
      </c>
      <c r="I1" s="69" t="s">
        <v>688</v>
      </c>
      <c r="J1" s="69" t="s">
        <v>689</v>
      </c>
      <c r="K1" s="69" t="s">
        <v>689</v>
      </c>
      <c r="L1" s="69" t="s">
        <v>690</v>
      </c>
      <c r="M1" s="69" t="s">
        <v>690</v>
      </c>
      <c r="N1" s="69" t="s">
        <v>690</v>
      </c>
      <c r="O1" s="69" t="s">
        <v>690</v>
      </c>
      <c r="P1" s="69" t="s">
        <v>690</v>
      </c>
      <c r="Q1" s="69" t="s">
        <v>690</v>
      </c>
      <c r="R1" s="69" t="s">
        <v>690</v>
      </c>
      <c r="S1" s="69" t="s">
        <v>690</v>
      </c>
      <c r="T1" s="69" t="s">
        <v>690</v>
      </c>
      <c r="U1" s="69" t="s">
        <v>690</v>
      </c>
      <c r="V1" s="69" t="s">
        <v>690</v>
      </c>
      <c r="W1" s="69" t="s">
        <v>690</v>
      </c>
      <c r="X1" s="69" t="s">
        <v>690</v>
      </c>
      <c r="Y1" s="69" t="s">
        <v>690</v>
      </c>
      <c r="Z1" s="69" t="s">
        <v>690</v>
      </c>
      <c r="AA1" s="69" t="s">
        <v>690</v>
      </c>
      <c r="AB1" s="69" t="s">
        <v>690</v>
      </c>
      <c r="AC1" s="69" t="s">
        <v>690</v>
      </c>
      <c r="AD1" s="69" t="s">
        <v>690</v>
      </c>
      <c r="AE1" s="69" t="s">
        <v>690</v>
      </c>
      <c r="AF1" s="117" t="s">
        <v>2468</v>
      </c>
      <c r="AG1" s="117" t="s">
        <v>2468</v>
      </c>
      <c r="AH1" s="117" t="s">
        <v>2468</v>
      </c>
      <c r="AI1" s="117" t="s">
        <v>2468</v>
      </c>
    </row>
    <row r="2" spans="1:35" ht="105.6" x14ac:dyDescent="0.3">
      <c r="A2" s="71" t="s">
        <v>687</v>
      </c>
      <c r="B2" s="70" t="s">
        <v>687</v>
      </c>
      <c r="C2" s="69" t="s">
        <v>691</v>
      </c>
      <c r="D2" s="69" t="s">
        <v>691</v>
      </c>
      <c r="E2" s="69" t="s">
        <v>691</v>
      </c>
      <c r="F2" s="69" t="s">
        <v>691</v>
      </c>
      <c r="G2" s="69" t="s">
        <v>691</v>
      </c>
      <c r="H2" s="69" t="s">
        <v>691</v>
      </c>
      <c r="I2" s="69" t="s">
        <v>691</v>
      </c>
      <c r="J2" s="69" t="s">
        <v>2482</v>
      </c>
      <c r="K2" s="69" t="s">
        <v>692</v>
      </c>
      <c r="L2" s="69" t="s">
        <v>2413</v>
      </c>
      <c r="M2" s="69" t="s">
        <v>2414</v>
      </c>
      <c r="N2" s="69" t="s">
        <v>2415</v>
      </c>
      <c r="O2" s="69" t="s">
        <v>2422</v>
      </c>
      <c r="P2" s="69" t="s">
        <v>2423</v>
      </c>
      <c r="Q2" s="69" t="s">
        <v>2416</v>
      </c>
      <c r="R2" s="69" t="s">
        <v>693</v>
      </c>
      <c r="S2" s="69" t="s">
        <v>693</v>
      </c>
      <c r="T2" s="69" t="s">
        <v>693</v>
      </c>
      <c r="U2" s="69" t="s">
        <v>693</v>
      </c>
      <c r="V2" s="69" t="s">
        <v>693</v>
      </c>
      <c r="W2" s="69" t="s">
        <v>693</v>
      </c>
      <c r="X2" s="69" t="s">
        <v>693</v>
      </c>
      <c r="Y2" s="69" t="s">
        <v>693</v>
      </c>
      <c r="Z2" s="69" t="s">
        <v>693</v>
      </c>
      <c r="AA2" s="69" t="s">
        <v>693</v>
      </c>
      <c r="AB2" s="69" t="s">
        <v>693</v>
      </c>
      <c r="AC2" s="69" t="s">
        <v>693</v>
      </c>
      <c r="AD2" s="69" t="s">
        <v>693</v>
      </c>
      <c r="AE2" s="69" t="s">
        <v>2417</v>
      </c>
      <c r="AF2" s="117" t="s">
        <v>2469</v>
      </c>
      <c r="AG2" s="117" t="s">
        <v>2470</v>
      </c>
      <c r="AH2" s="117" t="s">
        <v>2471</v>
      </c>
      <c r="AI2" s="117" t="s">
        <v>2472</v>
      </c>
    </row>
    <row r="3" spans="1:35" ht="39.6" x14ac:dyDescent="0.3">
      <c r="A3" s="71" t="s">
        <v>687</v>
      </c>
      <c r="B3" s="70" t="s">
        <v>687</v>
      </c>
      <c r="C3" s="69" t="s">
        <v>694</v>
      </c>
      <c r="D3" s="69" t="s">
        <v>695</v>
      </c>
      <c r="E3" s="69" t="s">
        <v>696</v>
      </c>
      <c r="F3" s="69" t="s">
        <v>2418</v>
      </c>
      <c r="G3" s="69" t="s">
        <v>2419</v>
      </c>
      <c r="H3" s="69" t="s">
        <v>697</v>
      </c>
      <c r="I3" s="69" t="s">
        <v>2420</v>
      </c>
      <c r="J3" s="69" t="s">
        <v>2483</v>
      </c>
      <c r="K3" s="69" t="s">
        <v>698</v>
      </c>
      <c r="L3" s="69" t="s">
        <v>699</v>
      </c>
      <c r="M3" s="69" t="s">
        <v>699</v>
      </c>
      <c r="N3" s="69" t="s">
        <v>699</v>
      </c>
      <c r="O3" s="69" t="s">
        <v>699</v>
      </c>
      <c r="P3" s="69" t="s">
        <v>699</v>
      </c>
      <c r="Q3" s="69" t="s">
        <v>699</v>
      </c>
      <c r="R3" s="69" t="s">
        <v>699</v>
      </c>
      <c r="S3" s="69" t="s">
        <v>700</v>
      </c>
      <c r="T3" s="69" t="s">
        <v>701</v>
      </c>
      <c r="U3" s="69" t="s">
        <v>2439</v>
      </c>
      <c r="V3" s="69" t="s">
        <v>2440</v>
      </c>
      <c r="W3" s="69" t="s">
        <v>704</v>
      </c>
      <c r="X3" s="69" t="s">
        <v>705</v>
      </c>
      <c r="Y3" s="69" t="s">
        <v>706</v>
      </c>
      <c r="Z3" s="69" t="s">
        <v>707</v>
      </c>
      <c r="AA3" s="69" t="s">
        <v>708</v>
      </c>
      <c r="AB3" s="69" t="s">
        <v>709</v>
      </c>
      <c r="AC3" s="69" t="s">
        <v>710</v>
      </c>
      <c r="AD3" s="69" t="s">
        <v>711</v>
      </c>
      <c r="AE3" s="69" t="s">
        <v>699</v>
      </c>
      <c r="AF3" s="117" t="s">
        <v>2473</v>
      </c>
      <c r="AG3" s="117" t="s">
        <v>2473</v>
      </c>
      <c r="AH3" s="117" t="s">
        <v>2473</v>
      </c>
      <c r="AI3" s="117" t="s">
        <v>2473</v>
      </c>
    </row>
    <row r="4" spans="1:35" x14ac:dyDescent="0.3">
      <c r="A4" s="71" t="s">
        <v>687</v>
      </c>
      <c r="B4" s="70" t="s">
        <v>687</v>
      </c>
      <c r="C4" s="69" t="s">
        <v>687</v>
      </c>
      <c r="D4" s="69" t="s">
        <v>687</v>
      </c>
      <c r="E4" s="69" t="s">
        <v>687</v>
      </c>
      <c r="F4" s="69" t="s">
        <v>687</v>
      </c>
      <c r="G4" s="69" t="s">
        <v>687</v>
      </c>
      <c r="H4" s="69" t="s">
        <v>687</v>
      </c>
      <c r="I4" s="69" t="s">
        <v>687</v>
      </c>
      <c r="J4" s="69"/>
      <c r="K4" s="69" t="s">
        <v>687</v>
      </c>
      <c r="L4" s="69" t="s">
        <v>687</v>
      </c>
      <c r="M4" s="69" t="s">
        <v>687</v>
      </c>
      <c r="N4" s="69" t="s">
        <v>687</v>
      </c>
      <c r="O4" s="69" t="s">
        <v>687</v>
      </c>
      <c r="P4" s="69" t="s">
        <v>687</v>
      </c>
      <c r="Q4" s="69" t="s">
        <v>687</v>
      </c>
      <c r="R4" s="69" t="s">
        <v>687</v>
      </c>
      <c r="S4" s="69" t="s">
        <v>687</v>
      </c>
      <c r="T4" s="69" t="s">
        <v>687</v>
      </c>
      <c r="U4" s="69" t="s">
        <v>687</v>
      </c>
      <c r="V4" s="69" t="s">
        <v>687</v>
      </c>
      <c r="W4" s="69" t="s">
        <v>687</v>
      </c>
      <c r="X4" s="69" t="s">
        <v>687</v>
      </c>
      <c r="Y4" s="69" t="s">
        <v>687</v>
      </c>
      <c r="Z4" s="69" t="s">
        <v>687</v>
      </c>
      <c r="AA4" s="69" t="s">
        <v>687</v>
      </c>
      <c r="AB4" s="69" t="s">
        <v>687</v>
      </c>
      <c r="AC4" s="69" t="s">
        <v>687</v>
      </c>
      <c r="AD4" s="69" t="s">
        <v>687</v>
      </c>
      <c r="AE4" s="69" t="s">
        <v>687</v>
      </c>
      <c r="AF4" s="117" t="s">
        <v>687</v>
      </c>
      <c r="AG4" s="117" t="s">
        <v>687</v>
      </c>
      <c r="AH4" s="117" t="s">
        <v>687</v>
      </c>
      <c r="AI4" s="117" t="s">
        <v>687</v>
      </c>
    </row>
    <row r="5" spans="1:35" x14ac:dyDescent="0.3">
      <c r="A5" s="73" t="s">
        <v>108</v>
      </c>
      <c r="B5" s="72" t="s">
        <v>127</v>
      </c>
      <c r="C5" s="74" t="s">
        <v>2441</v>
      </c>
      <c r="D5" s="74" t="s">
        <v>2441</v>
      </c>
      <c r="E5" s="74" t="s">
        <v>2441</v>
      </c>
      <c r="F5" s="74" t="s">
        <v>2441</v>
      </c>
      <c r="G5" s="74" t="s">
        <v>2441</v>
      </c>
      <c r="H5" s="74" t="s">
        <v>2441</v>
      </c>
      <c r="I5" s="74" t="s">
        <v>2441</v>
      </c>
      <c r="J5" s="74" t="s">
        <v>2441</v>
      </c>
      <c r="K5" s="74" t="s">
        <v>2441</v>
      </c>
      <c r="L5" s="74" t="s">
        <v>2441</v>
      </c>
      <c r="M5" s="74" t="s">
        <v>2441</v>
      </c>
      <c r="N5" s="74" t="s">
        <v>2441</v>
      </c>
      <c r="O5" s="74" t="s">
        <v>2441</v>
      </c>
      <c r="P5" s="74" t="s">
        <v>2441</v>
      </c>
      <c r="Q5" s="74" t="s">
        <v>2441</v>
      </c>
      <c r="R5" s="74" t="s">
        <v>2441</v>
      </c>
      <c r="S5" s="74" t="s">
        <v>2441</v>
      </c>
      <c r="T5" s="74" t="s">
        <v>2441</v>
      </c>
      <c r="U5" s="74" t="s">
        <v>2441</v>
      </c>
      <c r="V5" s="74" t="s">
        <v>2441</v>
      </c>
      <c r="W5" s="74" t="s">
        <v>2441</v>
      </c>
      <c r="X5" s="74" t="s">
        <v>2441</v>
      </c>
      <c r="Y5" s="74" t="s">
        <v>2441</v>
      </c>
      <c r="Z5" s="74" t="s">
        <v>2441</v>
      </c>
      <c r="AA5" s="74" t="s">
        <v>2441</v>
      </c>
      <c r="AB5" s="74" t="s">
        <v>2441</v>
      </c>
      <c r="AC5" s="74" t="s">
        <v>2441</v>
      </c>
      <c r="AD5" s="74" t="s">
        <v>2441</v>
      </c>
      <c r="AE5" s="74" t="s">
        <v>2441</v>
      </c>
      <c r="AF5" s="118" t="s">
        <v>2441</v>
      </c>
      <c r="AG5" s="118" t="s">
        <v>2441</v>
      </c>
      <c r="AH5" s="118" t="s">
        <v>2441</v>
      </c>
      <c r="AI5" s="118" t="s">
        <v>2441</v>
      </c>
    </row>
    <row r="6" spans="1:35" x14ac:dyDescent="0.3">
      <c r="A6" s="111" t="s">
        <v>713</v>
      </c>
      <c r="B6" s="113">
        <v>1</v>
      </c>
      <c r="C6" s="114">
        <v>140</v>
      </c>
      <c r="D6" s="114">
        <v>140</v>
      </c>
      <c r="E6" s="114">
        <v>140</v>
      </c>
      <c r="F6" s="115">
        <v>30418</v>
      </c>
      <c r="G6" s="115">
        <v>7361</v>
      </c>
      <c r="H6" s="114">
        <v>59.53</v>
      </c>
      <c r="I6" s="114">
        <v>4.13</v>
      </c>
      <c r="J6" s="288"/>
      <c r="K6" s="114">
        <v>745.26</v>
      </c>
      <c r="L6" s="115">
        <v>27991</v>
      </c>
      <c r="M6" s="47">
        <v>73914492</v>
      </c>
      <c r="N6" s="47">
        <v>196268498</v>
      </c>
      <c r="O6" s="115">
        <v>48045629</v>
      </c>
      <c r="P6" s="47">
        <v>80882522</v>
      </c>
      <c r="Q6" s="47">
        <v>68991</v>
      </c>
      <c r="R6" s="47">
        <v>270182990</v>
      </c>
      <c r="S6" s="47">
        <v>27814189</v>
      </c>
      <c r="T6" s="47">
        <v>101261426</v>
      </c>
      <c r="U6" s="47">
        <v>20633805</v>
      </c>
      <c r="V6" s="47">
        <v>7136078</v>
      </c>
      <c r="W6" s="47">
        <v>2306025</v>
      </c>
      <c r="X6" s="47">
        <v>2383489</v>
      </c>
      <c r="Y6" s="47">
        <v>2336150</v>
      </c>
      <c r="Z6" s="47">
        <v>82430899</v>
      </c>
      <c r="AA6" s="47">
        <v>18084575</v>
      </c>
      <c r="AB6" s="47">
        <v>0</v>
      </c>
      <c r="AC6" s="47">
        <v>5252837</v>
      </c>
      <c r="AD6" s="48">
        <v>543517</v>
      </c>
      <c r="AE6" s="48">
        <v>128928151</v>
      </c>
      <c r="AF6" s="127"/>
      <c r="AG6" s="127"/>
      <c r="AH6" s="127"/>
      <c r="AI6" s="127"/>
    </row>
    <row r="7" spans="1:35" ht="15" customHeight="1" x14ac:dyDescent="0.3">
      <c r="A7" s="111" t="s">
        <v>714</v>
      </c>
      <c r="B7" s="113">
        <v>2</v>
      </c>
      <c r="C7" s="114">
        <v>25</v>
      </c>
      <c r="D7" s="114">
        <v>21</v>
      </c>
      <c r="E7" s="114">
        <v>21</v>
      </c>
      <c r="F7" s="115">
        <v>3721</v>
      </c>
      <c r="G7" s="114">
        <v>639</v>
      </c>
      <c r="H7" s="114">
        <v>48.55</v>
      </c>
      <c r="I7" s="114">
        <v>5.82</v>
      </c>
      <c r="J7" s="288"/>
      <c r="K7" s="114">
        <v>138.35</v>
      </c>
      <c r="L7" s="115">
        <v>11261</v>
      </c>
      <c r="M7" s="47">
        <v>8679094</v>
      </c>
      <c r="N7" s="47">
        <v>66156891</v>
      </c>
      <c r="O7" s="115">
        <v>5011469</v>
      </c>
      <c r="P7" s="47">
        <v>21284977</v>
      </c>
      <c r="Q7" s="47">
        <v>14606</v>
      </c>
      <c r="R7" s="47">
        <v>74835985</v>
      </c>
      <c r="S7" s="47">
        <v>10877067</v>
      </c>
      <c r="T7" s="47">
        <v>24986048</v>
      </c>
      <c r="U7" s="47">
        <v>8810933</v>
      </c>
      <c r="V7" s="47">
        <v>8297123</v>
      </c>
      <c r="W7" s="47">
        <v>615155</v>
      </c>
      <c r="X7" s="47">
        <v>502959</v>
      </c>
      <c r="Y7" s="47">
        <v>894420</v>
      </c>
      <c r="Z7" s="47">
        <v>16194456</v>
      </c>
      <c r="AA7" s="47">
        <v>1264167</v>
      </c>
      <c r="AB7" s="47">
        <v>0</v>
      </c>
      <c r="AC7" s="47">
        <v>2014183</v>
      </c>
      <c r="AD7" s="48">
        <v>379474</v>
      </c>
      <c r="AE7" s="48">
        <v>26296446</v>
      </c>
      <c r="AF7" s="127"/>
      <c r="AG7" s="127"/>
      <c r="AH7" s="127"/>
      <c r="AI7" s="127"/>
    </row>
    <row r="8" spans="1:35" ht="15" customHeight="1" x14ac:dyDescent="0.3">
      <c r="A8" s="111" t="s">
        <v>715</v>
      </c>
      <c r="B8" s="113">
        <v>5</v>
      </c>
      <c r="C8" s="114">
        <v>107</v>
      </c>
      <c r="D8" s="114">
        <v>107</v>
      </c>
      <c r="E8" s="114">
        <v>107</v>
      </c>
      <c r="F8" s="115">
        <v>18795</v>
      </c>
      <c r="G8" s="115">
        <v>4920</v>
      </c>
      <c r="H8" s="114">
        <v>48.12</v>
      </c>
      <c r="I8" s="114">
        <v>3.82</v>
      </c>
      <c r="J8" s="288"/>
      <c r="K8" s="114">
        <v>549.84</v>
      </c>
      <c r="L8" s="115">
        <v>25496</v>
      </c>
      <c r="M8" s="47">
        <v>67822887</v>
      </c>
      <c r="N8" s="47">
        <v>178833689</v>
      </c>
      <c r="O8" s="115">
        <v>37746339</v>
      </c>
      <c r="P8" s="47">
        <v>56111816</v>
      </c>
      <c r="Q8" s="47">
        <v>33046</v>
      </c>
      <c r="R8" s="47">
        <v>246656576</v>
      </c>
      <c r="S8" s="47">
        <v>23747978</v>
      </c>
      <c r="T8" s="47">
        <v>94006962</v>
      </c>
      <c r="U8" s="47">
        <v>15270557</v>
      </c>
      <c r="V8" s="47">
        <v>31055883</v>
      </c>
      <c r="W8" s="47">
        <v>1865573</v>
      </c>
      <c r="X8" s="47">
        <v>1310247</v>
      </c>
      <c r="Y8" s="47">
        <v>5696057</v>
      </c>
      <c r="Z8" s="47">
        <v>68995136</v>
      </c>
      <c r="AA8" s="47">
        <v>3035968</v>
      </c>
      <c r="AB8" s="47">
        <v>0</v>
      </c>
      <c r="AC8" s="47">
        <v>191145</v>
      </c>
      <c r="AD8" s="48">
        <v>1481070</v>
      </c>
      <c r="AE8" s="48">
        <v>93858155</v>
      </c>
      <c r="AF8" s="127"/>
      <c r="AG8" s="127"/>
      <c r="AH8" s="127"/>
      <c r="AI8" s="127"/>
    </row>
    <row r="9" spans="1:35" ht="15" customHeight="1" x14ac:dyDescent="0.3">
      <c r="A9" s="111" t="s">
        <v>716</v>
      </c>
      <c r="B9" s="113">
        <v>4</v>
      </c>
      <c r="C9" s="114">
        <v>781</v>
      </c>
      <c r="D9" s="114">
        <v>781</v>
      </c>
      <c r="E9" s="114">
        <v>781</v>
      </c>
      <c r="F9" s="115">
        <v>210745</v>
      </c>
      <c r="G9" s="115">
        <v>42415</v>
      </c>
      <c r="H9" s="114">
        <v>73.930000000000007</v>
      </c>
      <c r="I9" s="114">
        <v>4.97</v>
      </c>
      <c r="J9" s="288"/>
      <c r="K9" s="116">
        <v>6288.46</v>
      </c>
      <c r="L9" s="115">
        <v>159193</v>
      </c>
      <c r="M9" s="47">
        <v>1042756075</v>
      </c>
      <c r="N9" s="47">
        <v>1364274000</v>
      </c>
      <c r="O9" s="115">
        <v>581764249</v>
      </c>
      <c r="P9" s="47">
        <v>562945032</v>
      </c>
      <c r="Q9" s="47">
        <v>434209</v>
      </c>
      <c r="R9" s="47">
        <v>2407030075</v>
      </c>
      <c r="S9" s="47">
        <v>335703562</v>
      </c>
      <c r="T9" s="47">
        <v>746944223</v>
      </c>
      <c r="U9" s="47">
        <v>346922966</v>
      </c>
      <c r="V9" s="47">
        <v>216626815</v>
      </c>
      <c r="W9" s="47">
        <v>16924978</v>
      </c>
      <c r="X9" s="47">
        <v>11839593</v>
      </c>
      <c r="Y9" s="47">
        <v>43878346</v>
      </c>
      <c r="Z9" s="47">
        <v>631486249</v>
      </c>
      <c r="AA9" s="47">
        <v>37208598</v>
      </c>
      <c r="AB9" s="47">
        <v>65079</v>
      </c>
      <c r="AC9" s="47">
        <v>5006239</v>
      </c>
      <c r="AD9" s="48">
        <v>14423427</v>
      </c>
      <c r="AE9" s="48">
        <v>1144709281</v>
      </c>
      <c r="AF9" s="127"/>
      <c r="AG9" s="127"/>
      <c r="AH9" s="127"/>
      <c r="AI9" s="127"/>
    </row>
    <row r="10" spans="1:35" ht="15" customHeight="1" x14ac:dyDescent="0.3">
      <c r="A10" s="111" t="s">
        <v>718</v>
      </c>
      <c r="B10" s="113">
        <v>14495</v>
      </c>
      <c r="C10" s="114">
        <v>74</v>
      </c>
      <c r="D10" s="114">
        <v>74</v>
      </c>
      <c r="E10" s="114">
        <v>74</v>
      </c>
      <c r="F10" s="115">
        <v>17881</v>
      </c>
      <c r="G10" s="115">
        <v>3298</v>
      </c>
      <c r="H10" s="114">
        <v>66.2</v>
      </c>
      <c r="I10" s="114">
        <v>5.42</v>
      </c>
      <c r="J10" s="288"/>
      <c r="K10" s="114">
        <v>549.79999999999995</v>
      </c>
      <c r="L10" s="115">
        <v>29486</v>
      </c>
      <c r="M10" s="47">
        <v>55521537</v>
      </c>
      <c r="N10" s="47">
        <v>140297100</v>
      </c>
      <c r="O10" s="115">
        <v>30396854</v>
      </c>
      <c r="P10" s="47">
        <v>49899230</v>
      </c>
      <c r="Q10" s="47">
        <v>133350</v>
      </c>
      <c r="R10" s="47">
        <v>195818637</v>
      </c>
      <c r="S10" s="47">
        <v>21925749</v>
      </c>
      <c r="T10" s="47">
        <v>71112688</v>
      </c>
      <c r="U10" s="47">
        <v>18945629</v>
      </c>
      <c r="V10" s="47">
        <v>18127586</v>
      </c>
      <c r="W10" s="47">
        <v>1696574</v>
      </c>
      <c r="X10" s="47">
        <v>1706366</v>
      </c>
      <c r="Y10" s="47">
        <v>2420944</v>
      </c>
      <c r="Z10" s="47">
        <v>55296207</v>
      </c>
      <c r="AA10" s="47">
        <v>2426104</v>
      </c>
      <c r="AB10" s="47">
        <v>0</v>
      </c>
      <c r="AC10" s="47">
        <v>177037</v>
      </c>
      <c r="AD10" s="48">
        <v>1983753</v>
      </c>
      <c r="AE10" s="48">
        <v>80296084</v>
      </c>
      <c r="AF10" s="127"/>
      <c r="AG10" s="127"/>
      <c r="AH10" s="127"/>
      <c r="AI10" s="127"/>
    </row>
    <row r="11" spans="1:35" ht="15" customHeight="1" x14ac:dyDescent="0.3">
      <c r="A11" s="111" t="s">
        <v>719</v>
      </c>
      <c r="B11" s="113">
        <v>6309</v>
      </c>
      <c r="C11" s="114">
        <v>318</v>
      </c>
      <c r="D11" s="114">
        <v>295</v>
      </c>
      <c r="E11" s="114">
        <v>214</v>
      </c>
      <c r="F11" s="115">
        <v>71986</v>
      </c>
      <c r="G11" s="115">
        <v>15305</v>
      </c>
      <c r="H11" s="114">
        <v>92.16</v>
      </c>
      <c r="I11" s="114">
        <v>4.7</v>
      </c>
      <c r="J11" s="288"/>
      <c r="K11" s="114">
        <v>2590.31</v>
      </c>
      <c r="L11" s="115">
        <v>55972</v>
      </c>
      <c r="M11" s="47">
        <v>329874137</v>
      </c>
      <c r="N11" s="47">
        <v>687957755</v>
      </c>
      <c r="O11" s="115">
        <v>173827694</v>
      </c>
      <c r="P11" s="47">
        <v>285247777</v>
      </c>
      <c r="Q11" s="47">
        <v>306908</v>
      </c>
      <c r="R11" s="47">
        <v>1017831892</v>
      </c>
      <c r="S11" s="47">
        <v>34742737</v>
      </c>
      <c r="T11" s="47">
        <v>495633386</v>
      </c>
      <c r="U11" s="47">
        <v>137894235</v>
      </c>
      <c r="V11" s="47">
        <v>48488000</v>
      </c>
      <c r="W11" s="47">
        <v>7255406</v>
      </c>
      <c r="X11" s="47">
        <v>16952379</v>
      </c>
      <c r="Y11" s="47">
        <v>12970915</v>
      </c>
      <c r="Z11" s="47">
        <v>161902497</v>
      </c>
      <c r="AA11" s="47">
        <v>75541973</v>
      </c>
      <c r="AB11" s="47">
        <v>0</v>
      </c>
      <c r="AC11" s="47">
        <v>22230260</v>
      </c>
      <c r="AD11" s="48">
        <v>4220104</v>
      </c>
      <c r="AE11" s="48">
        <v>459075471</v>
      </c>
      <c r="AF11" s="127"/>
      <c r="AG11" s="127"/>
      <c r="AH11" s="127"/>
      <c r="AI11" s="127"/>
    </row>
    <row r="12" spans="1:35" ht="15" customHeight="1" x14ac:dyDescent="0.3">
      <c r="A12" s="111" t="s">
        <v>720</v>
      </c>
      <c r="B12" s="113">
        <v>98</v>
      </c>
      <c r="C12" s="114">
        <v>88</v>
      </c>
      <c r="D12" s="114">
        <v>88</v>
      </c>
      <c r="E12" s="114">
        <v>72</v>
      </c>
      <c r="F12" s="115">
        <v>21538</v>
      </c>
      <c r="G12" s="115">
        <v>5810</v>
      </c>
      <c r="H12" s="114">
        <v>81.96</v>
      </c>
      <c r="I12" s="114">
        <v>3.71</v>
      </c>
      <c r="J12" s="288"/>
      <c r="K12" s="116">
        <v>603.62</v>
      </c>
      <c r="L12" s="115">
        <v>26089</v>
      </c>
      <c r="M12" s="47">
        <v>109744953</v>
      </c>
      <c r="N12" s="47">
        <v>169022062</v>
      </c>
      <c r="O12" s="115">
        <v>60760994</v>
      </c>
      <c r="P12" s="47">
        <v>53278361</v>
      </c>
      <c r="Q12" s="47">
        <v>39754</v>
      </c>
      <c r="R12" s="47">
        <v>278767015</v>
      </c>
      <c r="S12" s="47">
        <v>33609994</v>
      </c>
      <c r="T12" s="47">
        <v>106854809</v>
      </c>
      <c r="U12" s="47">
        <v>9934635</v>
      </c>
      <c r="V12" s="47">
        <v>8537211</v>
      </c>
      <c r="W12" s="47">
        <v>1910894</v>
      </c>
      <c r="X12" s="47">
        <v>3792093</v>
      </c>
      <c r="Y12" s="47">
        <v>658332</v>
      </c>
      <c r="Z12" s="47">
        <v>90997275</v>
      </c>
      <c r="AA12" s="47">
        <v>7018662</v>
      </c>
      <c r="AB12" s="47">
        <v>0</v>
      </c>
      <c r="AC12" s="47">
        <v>14389603</v>
      </c>
      <c r="AD12" s="48">
        <v>1063507</v>
      </c>
      <c r="AE12" s="48">
        <v>114039355</v>
      </c>
      <c r="AF12" s="127"/>
      <c r="AG12" s="127"/>
      <c r="AH12" s="127"/>
      <c r="AI12" s="127"/>
    </row>
    <row r="13" spans="1:35" ht="15" customHeight="1" x14ac:dyDescent="0.3">
      <c r="A13" s="111" t="s">
        <v>721</v>
      </c>
      <c r="B13" s="113">
        <v>53</v>
      </c>
      <c r="C13" s="114">
        <v>58</v>
      </c>
      <c r="D13" s="114">
        <v>58</v>
      </c>
      <c r="E13" s="114">
        <v>41</v>
      </c>
      <c r="F13" s="115">
        <v>9959</v>
      </c>
      <c r="G13" s="115">
        <v>2832</v>
      </c>
      <c r="H13" s="114">
        <v>66.55</v>
      </c>
      <c r="I13" s="114">
        <v>3.52</v>
      </c>
      <c r="J13" s="288"/>
      <c r="K13" s="114">
        <v>507.14</v>
      </c>
      <c r="L13" s="115">
        <v>16879</v>
      </c>
      <c r="M13" s="47">
        <v>35809342</v>
      </c>
      <c r="N13" s="47">
        <v>166368041</v>
      </c>
      <c r="O13" s="115">
        <v>26173021</v>
      </c>
      <c r="P13" s="47">
        <v>67732118</v>
      </c>
      <c r="Q13" s="47">
        <v>64582</v>
      </c>
      <c r="R13" s="47">
        <v>202177383</v>
      </c>
      <c r="S13" s="47">
        <v>18149668</v>
      </c>
      <c r="T13" s="47">
        <v>73205153</v>
      </c>
      <c r="U13" s="47">
        <v>7680590</v>
      </c>
      <c r="V13" s="47">
        <v>4095336</v>
      </c>
      <c r="W13" s="47">
        <v>2502720</v>
      </c>
      <c r="X13" s="47">
        <v>961497</v>
      </c>
      <c r="Y13" s="47">
        <v>790511</v>
      </c>
      <c r="Z13" s="47">
        <v>77198381</v>
      </c>
      <c r="AA13" s="47">
        <v>9379127</v>
      </c>
      <c r="AB13" s="47">
        <v>0</v>
      </c>
      <c r="AC13" s="47">
        <v>7924200</v>
      </c>
      <c r="AD13" s="48">
        <v>290200</v>
      </c>
      <c r="AE13" s="48">
        <v>93905139</v>
      </c>
      <c r="AF13" s="127"/>
      <c r="AG13" s="127"/>
      <c r="AH13" s="127"/>
      <c r="AI13" s="127"/>
    </row>
    <row r="14" spans="1:35" ht="15" customHeight="1" x14ac:dyDescent="0.3">
      <c r="A14" s="111" t="s">
        <v>722</v>
      </c>
      <c r="B14" s="113">
        <v>79</v>
      </c>
      <c r="C14" s="114">
        <v>183</v>
      </c>
      <c r="D14" s="114">
        <v>183</v>
      </c>
      <c r="E14" s="114">
        <v>183</v>
      </c>
      <c r="F14" s="115">
        <v>50080</v>
      </c>
      <c r="G14" s="115">
        <v>11751</v>
      </c>
      <c r="H14" s="114">
        <v>74.98</v>
      </c>
      <c r="I14" s="114">
        <v>4.26</v>
      </c>
      <c r="J14" s="288"/>
      <c r="K14" s="114">
        <v>1364.48</v>
      </c>
      <c r="L14" s="115">
        <v>46952</v>
      </c>
      <c r="M14" s="47">
        <v>207059116</v>
      </c>
      <c r="N14" s="47">
        <v>420175849</v>
      </c>
      <c r="O14" s="115">
        <v>124072646</v>
      </c>
      <c r="P14" s="47">
        <v>142037154</v>
      </c>
      <c r="Q14" s="47">
        <v>132673</v>
      </c>
      <c r="R14" s="47">
        <v>627234965</v>
      </c>
      <c r="S14" s="47">
        <v>50812170</v>
      </c>
      <c r="T14" s="47">
        <v>292813049</v>
      </c>
      <c r="U14" s="47">
        <v>46417756</v>
      </c>
      <c r="V14" s="47">
        <v>32036868</v>
      </c>
      <c r="W14" s="47">
        <v>5753954</v>
      </c>
      <c r="X14" s="47">
        <v>5851903</v>
      </c>
      <c r="Y14" s="47">
        <v>7032263</v>
      </c>
      <c r="Z14" s="47">
        <v>168854368</v>
      </c>
      <c r="AA14" s="47">
        <v>5316558</v>
      </c>
      <c r="AB14" s="47">
        <v>0</v>
      </c>
      <c r="AC14" s="47">
        <v>10936404</v>
      </c>
      <c r="AD14" s="48">
        <v>1409672</v>
      </c>
      <c r="AE14" s="48">
        <v>266109800</v>
      </c>
      <c r="AF14" s="127"/>
      <c r="AG14" s="127"/>
      <c r="AH14" s="127"/>
      <c r="AI14" s="127"/>
    </row>
    <row r="15" spans="1:35" ht="15" customHeight="1" x14ac:dyDescent="0.3">
      <c r="A15" s="111" t="s">
        <v>723</v>
      </c>
      <c r="B15" s="113">
        <v>8702</v>
      </c>
      <c r="C15" s="114">
        <v>768</v>
      </c>
      <c r="D15" s="114">
        <v>768</v>
      </c>
      <c r="E15" s="114">
        <v>715</v>
      </c>
      <c r="F15" s="115">
        <v>233723</v>
      </c>
      <c r="G15" s="115">
        <v>40503</v>
      </c>
      <c r="H15" s="114">
        <v>89.56</v>
      </c>
      <c r="I15" s="114">
        <v>5.77</v>
      </c>
      <c r="J15" s="288"/>
      <c r="K15" s="116">
        <v>8702.8700000000008</v>
      </c>
      <c r="L15" s="115">
        <v>75927</v>
      </c>
      <c r="M15" s="47">
        <v>1199280022</v>
      </c>
      <c r="N15" s="47">
        <v>1773623377</v>
      </c>
      <c r="O15" s="115">
        <v>802793896</v>
      </c>
      <c r="P15" s="47">
        <v>587848554</v>
      </c>
      <c r="Q15" s="47">
        <v>732556</v>
      </c>
      <c r="R15" s="47">
        <v>2972903399</v>
      </c>
      <c r="S15" s="47">
        <v>304678994</v>
      </c>
      <c r="T15" s="47">
        <v>950089179</v>
      </c>
      <c r="U15" s="47">
        <v>215444987</v>
      </c>
      <c r="V15" s="47">
        <v>162784050</v>
      </c>
      <c r="W15" s="47">
        <v>12928734</v>
      </c>
      <c r="X15" s="47">
        <v>19745918</v>
      </c>
      <c r="Y15" s="47">
        <v>17408443</v>
      </c>
      <c r="Z15" s="47">
        <v>1135913234</v>
      </c>
      <c r="AA15" s="47">
        <v>31516395</v>
      </c>
      <c r="AB15" s="47">
        <v>7694816</v>
      </c>
      <c r="AC15" s="47">
        <v>99442824</v>
      </c>
      <c r="AD15" s="48">
        <v>15255825</v>
      </c>
      <c r="AE15" s="48">
        <v>1390642450</v>
      </c>
      <c r="AF15" s="127"/>
      <c r="AG15" s="127"/>
      <c r="AH15" s="127"/>
      <c r="AI15" s="127"/>
    </row>
    <row r="16" spans="1:35" ht="15" customHeight="1" x14ac:dyDescent="0.3">
      <c r="A16" s="111" t="s">
        <v>724</v>
      </c>
      <c r="B16" s="113">
        <v>46</v>
      </c>
      <c r="C16" s="114">
        <v>415</v>
      </c>
      <c r="D16" s="114">
        <v>415</v>
      </c>
      <c r="E16" s="114">
        <v>415</v>
      </c>
      <c r="F16" s="115">
        <v>120317</v>
      </c>
      <c r="G16" s="115">
        <v>14223</v>
      </c>
      <c r="H16" s="114">
        <v>79.430000000000007</v>
      </c>
      <c r="I16" s="114">
        <v>8.4600000000000009</v>
      </c>
      <c r="J16" s="288"/>
      <c r="K16" s="116">
        <v>7440.49</v>
      </c>
      <c r="L16" s="115">
        <v>60076</v>
      </c>
      <c r="M16" s="47">
        <v>1139195785</v>
      </c>
      <c r="N16" s="47">
        <v>1098421263</v>
      </c>
      <c r="O16" s="115">
        <v>713635164</v>
      </c>
      <c r="P16" s="47">
        <v>585895509</v>
      </c>
      <c r="Q16" s="47">
        <v>256469</v>
      </c>
      <c r="R16" s="47">
        <v>2237617048</v>
      </c>
      <c r="S16" s="47">
        <v>0</v>
      </c>
      <c r="T16" s="47">
        <v>30531436</v>
      </c>
      <c r="U16" s="47">
        <v>103179448</v>
      </c>
      <c r="V16" s="47">
        <v>451402348</v>
      </c>
      <c r="W16" s="47">
        <v>0</v>
      </c>
      <c r="X16" s="47">
        <v>5937641</v>
      </c>
      <c r="Y16" s="47">
        <v>206400352</v>
      </c>
      <c r="Z16" s="47">
        <v>734901486</v>
      </c>
      <c r="AA16" s="47">
        <v>695872641</v>
      </c>
      <c r="AB16" s="47">
        <v>0</v>
      </c>
      <c r="AC16" s="47">
        <v>3054254</v>
      </c>
      <c r="AD16" s="48">
        <v>6337442</v>
      </c>
      <c r="AE16" s="48">
        <v>1299530673</v>
      </c>
      <c r="AF16" s="127"/>
      <c r="AG16" s="127"/>
      <c r="AH16" s="127"/>
      <c r="AI16" s="127"/>
    </row>
    <row r="17" spans="1:35" x14ac:dyDescent="0.3">
      <c r="A17" s="111" t="s">
        <v>725</v>
      </c>
      <c r="B17" s="113">
        <v>3107</v>
      </c>
      <c r="C17" s="114">
        <v>487</v>
      </c>
      <c r="D17" s="114">
        <v>441</v>
      </c>
      <c r="E17" s="114">
        <v>441</v>
      </c>
      <c r="F17" s="115">
        <v>133091</v>
      </c>
      <c r="G17" s="115">
        <v>26408</v>
      </c>
      <c r="H17" s="114">
        <v>82.68</v>
      </c>
      <c r="I17" s="114">
        <v>5.04</v>
      </c>
      <c r="J17" s="288"/>
      <c r="K17" s="116">
        <v>5762.81</v>
      </c>
      <c r="L17" s="115">
        <v>130163</v>
      </c>
      <c r="M17" s="47">
        <v>941603308</v>
      </c>
      <c r="N17" s="47">
        <v>2450008587</v>
      </c>
      <c r="O17" s="115">
        <v>453242712</v>
      </c>
      <c r="P17" s="47">
        <v>781570362</v>
      </c>
      <c r="Q17" s="47">
        <v>1581337</v>
      </c>
      <c r="R17" s="47">
        <v>3391611895</v>
      </c>
      <c r="S17" s="47">
        <v>309745905</v>
      </c>
      <c r="T17" s="47">
        <v>630235482</v>
      </c>
      <c r="U17" s="47">
        <v>871293202</v>
      </c>
      <c r="V17" s="47">
        <v>541695345</v>
      </c>
      <c r="W17" s="47">
        <v>46651355</v>
      </c>
      <c r="X17" s="47">
        <v>65080986</v>
      </c>
      <c r="Y17" s="47">
        <v>15258083</v>
      </c>
      <c r="Z17" s="47">
        <v>246328187</v>
      </c>
      <c r="AA17" s="47">
        <v>376837671</v>
      </c>
      <c r="AB17" s="47">
        <v>0</v>
      </c>
      <c r="AC17" s="47">
        <v>91237769</v>
      </c>
      <c r="AD17" s="48">
        <v>197247910</v>
      </c>
      <c r="AE17" s="48">
        <v>1234813074</v>
      </c>
      <c r="AF17" s="127"/>
      <c r="AG17" s="127"/>
      <c r="AH17" s="127"/>
      <c r="AI17" s="127"/>
    </row>
    <row r="18" spans="1:35" ht="15" customHeight="1" x14ac:dyDescent="0.3">
      <c r="A18" s="111" t="s">
        <v>726</v>
      </c>
      <c r="B18" s="113">
        <v>59</v>
      </c>
      <c r="C18" s="114">
        <v>171</v>
      </c>
      <c r="D18" s="114">
        <v>171</v>
      </c>
      <c r="E18" s="114">
        <v>171</v>
      </c>
      <c r="F18" s="115">
        <v>40614</v>
      </c>
      <c r="G18" s="115">
        <v>10018</v>
      </c>
      <c r="H18" s="114">
        <v>65.069999999999993</v>
      </c>
      <c r="I18" s="114">
        <v>4.05</v>
      </c>
      <c r="J18" s="288"/>
      <c r="K18" s="116">
        <v>1181</v>
      </c>
      <c r="L18" s="115">
        <v>28267</v>
      </c>
      <c r="M18" s="47">
        <v>308277904</v>
      </c>
      <c r="N18" s="47">
        <v>489705401</v>
      </c>
      <c r="O18" s="115">
        <v>127188163</v>
      </c>
      <c r="P18" s="47">
        <v>143574397</v>
      </c>
      <c r="Q18" s="47">
        <v>32634</v>
      </c>
      <c r="R18" s="47">
        <v>797983305</v>
      </c>
      <c r="S18" s="47">
        <v>56273395</v>
      </c>
      <c r="T18" s="47">
        <v>280821916</v>
      </c>
      <c r="U18" s="47">
        <v>40377573</v>
      </c>
      <c r="V18" s="47">
        <v>69304999</v>
      </c>
      <c r="W18" s="47">
        <v>5778579</v>
      </c>
      <c r="X18" s="47">
        <v>9590587</v>
      </c>
      <c r="Y18" s="47">
        <v>28157203</v>
      </c>
      <c r="Z18" s="47">
        <v>240421319</v>
      </c>
      <c r="AA18" s="47">
        <v>58193809</v>
      </c>
      <c r="AB18" s="47">
        <v>0</v>
      </c>
      <c r="AC18" s="47">
        <v>6981146</v>
      </c>
      <c r="AD18" s="48">
        <v>2082779</v>
      </c>
      <c r="AE18" s="48">
        <v>270762560</v>
      </c>
      <c r="AF18" s="127"/>
      <c r="AG18" s="127"/>
      <c r="AH18" s="127"/>
      <c r="AI18" s="127"/>
    </row>
    <row r="19" spans="1:35" ht="15" customHeight="1" x14ac:dyDescent="0.3">
      <c r="A19" s="111" t="s">
        <v>727</v>
      </c>
      <c r="B19" s="113">
        <v>22</v>
      </c>
      <c r="C19" s="114">
        <v>849</v>
      </c>
      <c r="D19" s="114">
        <v>849</v>
      </c>
      <c r="E19" s="114">
        <v>849</v>
      </c>
      <c r="F19" s="115">
        <v>272892</v>
      </c>
      <c r="G19" s="115">
        <v>47392</v>
      </c>
      <c r="H19" s="114">
        <v>88.06</v>
      </c>
      <c r="I19" s="114">
        <v>5.76</v>
      </c>
      <c r="J19" s="288"/>
      <c r="K19" s="116">
        <v>8635.8700000000008</v>
      </c>
      <c r="L19" s="115">
        <v>59712</v>
      </c>
      <c r="M19" s="47">
        <v>3855080895</v>
      </c>
      <c r="N19" s="47">
        <v>2859917951</v>
      </c>
      <c r="O19" s="115">
        <v>1327345908</v>
      </c>
      <c r="P19" s="47">
        <v>829450454</v>
      </c>
      <c r="Q19" s="47">
        <v>667129</v>
      </c>
      <c r="R19" s="47">
        <v>6714998846</v>
      </c>
      <c r="S19" s="47">
        <v>419497929</v>
      </c>
      <c r="T19" s="47">
        <v>2231305507</v>
      </c>
      <c r="U19" s="47">
        <v>243893079</v>
      </c>
      <c r="V19" s="47">
        <v>583795576</v>
      </c>
      <c r="W19" s="47">
        <v>30957648</v>
      </c>
      <c r="X19" s="47">
        <v>114166111</v>
      </c>
      <c r="Y19" s="47">
        <v>241025498</v>
      </c>
      <c r="Z19" s="47">
        <v>2090252373</v>
      </c>
      <c r="AA19" s="47">
        <v>697639043</v>
      </c>
      <c r="AB19" s="47">
        <v>0</v>
      </c>
      <c r="AC19" s="47">
        <v>44333958</v>
      </c>
      <c r="AD19" s="48">
        <v>18132124</v>
      </c>
      <c r="AE19" s="48">
        <v>2156796362</v>
      </c>
      <c r="AF19" s="127"/>
      <c r="AG19" s="127"/>
      <c r="AH19" s="127"/>
      <c r="AI19" s="127"/>
    </row>
    <row r="20" spans="1:35" ht="15" customHeight="1" x14ac:dyDescent="0.3">
      <c r="A20" s="111" t="s">
        <v>728</v>
      </c>
      <c r="B20" s="113">
        <v>3108</v>
      </c>
      <c r="C20" s="114">
        <v>461</v>
      </c>
      <c r="D20" s="114">
        <v>293</v>
      </c>
      <c r="E20" s="114">
        <v>229</v>
      </c>
      <c r="F20" s="115">
        <v>56280</v>
      </c>
      <c r="G20" s="115">
        <v>10683</v>
      </c>
      <c r="H20" s="114">
        <v>67.33</v>
      </c>
      <c r="I20" s="114">
        <v>5.27</v>
      </c>
      <c r="J20" s="288"/>
      <c r="K20" s="116">
        <v>3514.31</v>
      </c>
      <c r="L20" s="115">
        <v>90849</v>
      </c>
      <c r="M20" s="47">
        <v>184438164</v>
      </c>
      <c r="N20" s="47">
        <v>686378159</v>
      </c>
      <c r="O20" s="115">
        <v>102735726</v>
      </c>
      <c r="P20" s="47">
        <v>237182480</v>
      </c>
      <c r="Q20" s="47">
        <v>658611</v>
      </c>
      <c r="R20" s="47">
        <v>870816323</v>
      </c>
      <c r="S20" s="47">
        <v>69022723</v>
      </c>
      <c r="T20" s="47">
        <v>148122085</v>
      </c>
      <c r="U20" s="47">
        <v>191995020</v>
      </c>
      <c r="V20" s="47">
        <v>177817561</v>
      </c>
      <c r="W20" s="47">
        <v>7096516</v>
      </c>
      <c r="X20" s="47">
        <v>14552194</v>
      </c>
      <c r="Y20" s="47">
        <v>0</v>
      </c>
      <c r="Z20" s="47">
        <v>108104719</v>
      </c>
      <c r="AA20" s="47">
        <v>80809756</v>
      </c>
      <c r="AB20" s="47">
        <v>0</v>
      </c>
      <c r="AC20" s="47">
        <v>42664621</v>
      </c>
      <c r="AD20" s="48">
        <v>30631128</v>
      </c>
      <c r="AE20" s="48">
        <v>339918206</v>
      </c>
      <c r="AF20" s="127"/>
      <c r="AG20" s="127"/>
      <c r="AH20" s="127"/>
      <c r="AI20" s="127"/>
    </row>
    <row r="21" spans="1:35" x14ac:dyDescent="0.3">
      <c r="A21" s="111" t="s">
        <v>729</v>
      </c>
      <c r="B21" s="113">
        <v>39</v>
      </c>
      <c r="C21" s="114">
        <v>269</v>
      </c>
      <c r="D21" s="114">
        <v>269</v>
      </c>
      <c r="E21" s="114">
        <v>269</v>
      </c>
      <c r="F21" s="115">
        <v>73362</v>
      </c>
      <c r="G21" s="115">
        <v>16995</v>
      </c>
      <c r="H21" s="114">
        <v>74.72</v>
      </c>
      <c r="I21" s="114">
        <v>4.32</v>
      </c>
      <c r="J21" s="288"/>
      <c r="K21" s="116">
        <v>2049</v>
      </c>
      <c r="L21" s="115">
        <v>79588</v>
      </c>
      <c r="M21" s="47">
        <v>470306402</v>
      </c>
      <c r="N21" s="47">
        <v>823145212</v>
      </c>
      <c r="O21" s="115">
        <v>256173915</v>
      </c>
      <c r="P21" s="47">
        <v>303803600</v>
      </c>
      <c r="Q21" s="47">
        <v>149973</v>
      </c>
      <c r="R21" s="47">
        <v>1293451614</v>
      </c>
      <c r="S21" s="47">
        <v>108328910</v>
      </c>
      <c r="T21" s="47">
        <v>651689620</v>
      </c>
      <c r="U21" s="47">
        <v>119042856</v>
      </c>
      <c r="V21" s="47">
        <v>52042043</v>
      </c>
      <c r="W21" s="47">
        <v>7714684</v>
      </c>
      <c r="X21" s="47">
        <v>10897723</v>
      </c>
      <c r="Y21" s="47">
        <v>16422359</v>
      </c>
      <c r="Z21" s="47">
        <v>229553052</v>
      </c>
      <c r="AA21" s="47">
        <v>38244307</v>
      </c>
      <c r="AB21" s="47">
        <v>3165397</v>
      </c>
      <c r="AC21" s="47">
        <v>44389132</v>
      </c>
      <c r="AD21" s="48">
        <v>11961531</v>
      </c>
      <c r="AE21" s="48">
        <v>559977515</v>
      </c>
      <c r="AF21" s="127"/>
      <c r="AG21" s="127"/>
      <c r="AH21" s="127"/>
      <c r="AI21" s="127"/>
    </row>
    <row r="22" spans="1:35" ht="15" customHeight="1" x14ac:dyDescent="0.3">
      <c r="A22" s="111" t="s">
        <v>869</v>
      </c>
      <c r="B22" s="113">
        <v>50</v>
      </c>
      <c r="C22" s="114">
        <v>151</v>
      </c>
      <c r="D22" s="114">
        <v>151</v>
      </c>
      <c r="E22" s="114">
        <v>93</v>
      </c>
      <c r="F22" s="115">
        <v>31493</v>
      </c>
      <c r="G22" s="115">
        <v>7081</v>
      </c>
      <c r="H22" s="114">
        <v>92.78</v>
      </c>
      <c r="I22" s="114">
        <v>4.45</v>
      </c>
      <c r="J22" s="288"/>
      <c r="K22" s="116">
        <v>991.99</v>
      </c>
      <c r="L22" s="115">
        <v>33418</v>
      </c>
      <c r="M22" s="47">
        <v>149053474</v>
      </c>
      <c r="N22" s="47">
        <v>318667235</v>
      </c>
      <c r="O22" s="115">
        <v>66268171</v>
      </c>
      <c r="P22" s="47">
        <v>114399469</v>
      </c>
      <c r="Q22" s="47">
        <v>42747</v>
      </c>
      <c r="R22" s="47">
        <v>467720709</v>
      </c>
      <c r="S22" s="47">
        <v>38402136</v>
      </c>
      <c r="T22" s="47">
        <v>184962636</v>
      </c>
      <c r="U22" s="47">
        <v>13523387</v>
      </c>
      <c r="V22" s="47">
        <v>35352304</v>
      </c>
      <c r="W22" s="47">
        <v>2008936</v>
      </c>
      <c r="X22" s="47">
        <v>3496067</v>
      </c>
      <c r="Y22" s="47">
        <v>17419444</v>
      </c>
      <c r="Z22" s="47">
        <v>133111995</v>
      </c>
      <c r="AA22" s="47">
        <v>27825586</v>
      </c>
      <c r="AB22" s="47">
        <v>0</v>
      </c>
      <c r="AC22" s="47">
        <v>10071582</v>
      </c>
      <c r="AD22" s="48">
        <v>1546636</v>
      </c>
      <c r="AE22" s="48">
        <v>180667640</v>
      </c>
      <c r="AF22" s="127"/>
      <c r="AG22" s="127"/>
      <c r="AH22" s="127"/>
      <c r="AI22" s="127"/>
    </row>
    <row r="23" spans="1:35" ht="15" customHeight="1" x14ac:dyDescent="0.3">
      <c r="A23" s="111" t="s">
        <v>731</v>
      </c>
      <c r="B23" s="113">
        <v>51</v>
      </c>
      <c r="C23" s="114">
        <v>30</v>
      </c>
      <c r="D23" s="114">
        <v>30</v>
      </c>
      <c r="E23" s="114">
        <v>30</v>
      </c>
      <c r="F23" s="115">
        <v>10410</v>
      </c>
      <c r="G23" s="115">
        <v>1304</v>
      </c>
      <c r="H23" s="114">
        <v>95.07</v>
      </c>
      <c r="I23" s="114">
        <v>7.98</v>
      </c>
      <c r="J23" s="288"/>
      <c r="K23" s="114">
        <v>4625.8100000000004</v>
      </c>
      <c r="L23" s="115">
        <v>0</v>
      </c>
      <c r="M23" s="47">
        <v>116968318</v>
      </c>
      <c r="N23" s="47">
        <v>3035844081</v>
      </c>
      <c r="O23" s="115">
        <v>48729650</v>
      </c>
      <c r="P23" s="47">
        <v>993959059</v>
      </c>
      <c r="Q23" s="47">
        <v>286608</v>
      </c>
      <c r="R23" s="47">
        <v>3152812399</v>
      </c>
      <c r="S23" s="47">
        <v>193940333</v>
      </c>
      <c r="T23" s="47">
        <v>1146832936</v>
      </c>
      <c r="U23" s="47">
        <v>132469349</v>
      </c>
      <c r="V23" s="47">
        <v>87588891</v>
      </c>
      <c r="W23" s="47">
        <v>3539507</v>
      </c>
      <c r="X23" s="47">
        <v>70096906</v>
      </c>
      <c r="Y23" s="47">
        <v>27850782</v>
      </c>
      <c r="Z23" s="47">
        <v>1408606264</v>
      </c>
      <c r="AA23" s="47">
        <v>59164339</v>
      </c>
      <c r="AB23" s="47">
        <v>226229</v>
      </c>
      <c r="AC23" s="47">
        <v>19257525</v>
      </c>
      <c r="AD23" s="48">
        <v>3239338</v>
      </c>
      <c r="AE23" s="48">
        <v>1042688709</v>
      </c>
      <c r="AF23" s="127"/>
      <c r="AG23" s="127"/>
      <c r="AH23" s="127"/>
      <c r="AI23" s="127"/>
    </row>
    <row r="24" spans="1:35" x14ac:dyDescent="0.3">
      <c r="A24" s="111" t="s">
        <v>732</v>
      </c>
      <c r="B24" s="113">
        <v>57</v>
      </c>
      <c r="C24" s="114">
        <v>199</v>
      </c>
      <c r="D24" s="114">
        <v>199</v>
      </c>
      <c r="E24" s="114">
        <v>199</v>
      </c>
      <c r="F24" s="115">
        <v>38373</v>
      </c>
      <c r="G24" s="115">
        <v>8547</v>
      </c>
      <c r="H24" s="114">
        <v>52.83</v>
      </c>
      <c r="I24" s="114">
        <v>4.49</v>
      </c>
      <c r="J24" s="288"/>
      <c r="K24" s="116">
        <v>1317.52</v>
      </c>
      <c r="L24" s="114">
        <v>31820</v>
      </c>
      <c r="M24" s="47">
        <v>147007018</v>
      </c>
      <c r="N24" s="47">
        <v>494687989</v>
      </c>
      <c r="O24" s="115">
        <v>76488432</v>
      </c>
      <c r="P24" s="47">
        <v>163879842</v>
      </c>
      <c r="Q24" s="47">
        <v>91653</v>
      </c>
      <c r="R24" s="47">
        <v>641695007</v>
      </c>
      <c r="S24" s="47">
        <v>75959309</v>
      </c>
      <c r="T24" s="47">
        <v>178971940</v>
      </c>
      <c r="U24" s="47">
        <v>13298738</v>
      </c>
      <c r="V24" s="47">
        <v>20711460</v>
      </c>
      <c r="W24" s="47">
        <v>5035920</v>
      </c>
      <c r="X24" s="47">
        <v>10573033</v>
      </c>
      <c r="Y24" s="47">
        <v>12569739</v>
      </c>
      <c r="Z24" s="47">
        <v>255016878</v>
      </c>
      <c r="AA24" s="47">
        <v>52091907</v>
      </c>
      <c r="AB24" s="47">
        <v>0</v>
      </c>
      <c r="AC24" s="47">
        <v>16781290</v>
      </c>
      <c r="AD24" s="48">
        <v>684793</v>
      </c>
      <c r="AE24" s="48">
        <v>240368274</v>
      </c>
      <c r="AF24" s="127"/>
      <c r="AG24" s="127"/>
      <c r="AH24" s="127"/>
      <c r="AI24" s="127"/>
    </row>
    <row r="25" spans="1:35" x14ac:dyDescent="0.3">
      <c r="A25" s="111" t="s">
        <v>733</v>
      </c>
      <c r="B25" s="113">
        <v>8</v>
      </c>
      <c r="C25" s="114">
        <v>29</v>
      </c>
      <c r="D25" s="114">
        <v>29</v>
      </c>
      <c r="E25" s="114">
        <v>28</v>
      </c>
      <c r="F25" s="115">
        <v>3524</v>
      </c>
      <c r="G25" s="115">
        <v>1028</v>
      </c>
      <c r="H25" s="114">
        <v>34.479999999999997</v>
      </c>
      <c r="I25" s="114">
        <v>3.43</v>
      </c>
      <c r="J25" s="288"/>
      <c r="K25" s="116">
        <v>267.04000000000002</v>
      </c>
      <c r="L25" s="115">
        <v>11275</v>
      </c>
      <c r="M25" s="47">
        <v>17072712</v>
      </c>
      <c r="N25" s="47">
        <v>80278111</v>
      </c>
      <c r="O25" s="115">
        <v>13162760</v>
      </c>
      <c r="P25" s="47">
        <v>39477275</v>
      </c>
      <c r="Q25" s="47">
        <v>21370</v>
      </c>
      <c r="R25" s="47">
        <v>97350823</v>
      </c>
      <c r="S25" s="47">
        <v>4182251</v>
      </c>
      <c r="T25" s="47">
        <v>44713316</v>
      </c>
      <c r="U25" s="47">
        <v>9468189</v>
      </c>
      <c r="V25" s="47">
        <v>3875619</v>
      </c>
      <c r="W25" s="47">
        <v>1040958</v>
      </c>
      <c r="X25" s="47">
        <v>1862367</v>
      </c>
      <c r="Y25" s="47">
        <v>1754273</v>
      </c>
      <c r="Z25" s="47">
        <v>17874383</v>
      </c>
      <c r="AA25" s="47">
        <v>8649806</v>
      </c>
      <c r="AB25" s="47">
        <v>0</v>
      </c>
      <c r="AC25" s="47">
        <v>3365105</v>
      </c>
      <c r="AD25" s="48">
        <v>564556</v>
      </c>
      <c r="AE25" s="48">
        <v>52640035</v>
      </c>
      <c r="AF25" s="127"/>
      <c r="AG25" s="127"/>
      <c r="AH25" s="127"/>
      <c r="AI25" s="127"/>
    </row>
    <row r="26" spans="1:35" x14ac:dyDescent="0.3">
      <c r="A26" s="111" t="s">
        <v>734</v>
      </c>
      <c r="B26" s="113">
        <v>40</v>
      </c>
      <c r="C26" s="114">
        <v>103</v>
      </c>
      <c r="D26" s="114">
        <v>103</v>
      </c>
      <c r="E26" s="114">
        <v>103</v>
      </c>
      <c r="F26" s="115">
        <v>23524</v>
      </c>
      <c r="G26" s="115">
        <v>6227</v>
      </c>
      <c r="H26" s="114">
        <v>62.57</v>
      </c>
      <c r="I26" s="114">
        <v>3.78</v>
      </c>
      <c r="J26" s="288"/>
      <c r="K26" s="114">
        <v>741</v>
      </c>
      <c r="L26" s="115">
        <v>32497</v>
      </c>
      <c r="M26" s="47">
        <v>120743728</v>
      </c>
      <c r="N26" s="47">
        <v>269601507</v>
      </c>
      <c r="O26" s="115">
        <v>70043102</v>
      </c>
      <c r="P26" s="47">
        <v>91144897</v>
      </c>
      <c r="Q26" s="47">
        <v>50156</v>
      </c>
      <c r="R26" s="47">
        <v>390345235</v>
      </c>
      <c r="S26" s="47">
        <v>25833729</v>
      </c>
      <c r="T26" s="47">
        <v>189695924</v>
      </c>
      <c r="U26" s="47">
        <v>29740342</v>
      </c>
      <c r="V26" s="47">
        <v>20628411</v>
      </c>
      <c r="W26" s="47">
        <v>3346021</v>
      </c>
      <c r="X26" s="47">
        <v>1738852</v>
      </c>
      <c r="Y26" s="47">
        <v>10541080</v>
      </c>
      <c r="Z26" s="47">
        <v>81463278</v>
      </c>
      <c r="AA26" s="47">
        <v>12089521</v>
      </c>
      <c r="AB26" s="47">
        <v>671548</v>
      </c>
      <c r="AC26" s="47">
        <v>11032022</v>
      </c>
      <c r="AD26" s="48">
        <v>3564507</v>
      </c>
      <c r="AE26" s="48">
        <v>161187999</v>
      </c>
      <c r="AF26" s="127"/>
      <c r="AG26" s="127"/>
      <c r="AH26" s="127"/>
      <c r="AI26" s="127"/>
    </row>
    <row r="27" spans="1:35" ht="15" customHeight="1" x14ac:dyDescent="0.3">
      <c r="A27" s="111" t="s">
        <v>735</v>
      </c>
      <c r="B27" s="113">
        <v>68</v>
      </c>
      <c r="C27" s="114">
        <v>119</v>
      </c>
      <c r="D27" s="114">
        <v>119</v>
      </c>
      <c r="E27" s="114">
        <v>119</v>
      </c>
      <c r="F27" s="115">
        <v>20072</v>
      </c>
      <c r="G27" s="115">
        <v>4457</v>
      </c>
      <c r="H27" s="114">
        <v>46.21</v>
      </c>
      <c r="I27" s="114">
        <v>4.5</v>
      </c>
      <c r="J27" s="288"/>
      <c r="K27" s="114">
        <v>879.83</v>
      </c>
      <c r="L27" s="115">
        <v>41914</v>
      </c>
      <c r="M27" s="47">
        <v>65660397</v>
      </c>
      <c r="N27" s="47">
        <v>296090744</v>
      </c>
      <c r="O27" s="115">
        <v>29304100</v>
      </c>
      <c r="P27" s="47">
        <v>104352814</v>
      </c>
      <c r="Q27" s="47">
        <v>81481</v>
      </c>
      <c r="R27" s="47">
        <v>361751141</v>
      </c>
      <c r="S27" s="47">
        <v>54631266</v>
      </c>
      <c r="T27" s="47">
        <v>92867447</v>
      </c>
      <c r="U27" s="47">
        <v>53728797</v>
      </c>
      <c r="V27" s="47">
        <v>34875428</v>
      </c>
      <c r="W27" s="47">
        <v>3450017</v>
      </c>
      <c r="X27" s="47">
        <v>2686980</v>
      </c>
      <c r="Y27" s="47">
        <v>3445403</v>
      </c>
      <c r="Z27" s="47">
        <v>96186789</v>
      </c>
      <c r="AA27" s="47">
        <v>10156880</v>
      </c>
      <c r="AB27" s="47">
        <v>0</v>
      </c>
      <c r="AC27" s="47">
        <v>7658222</v>
      </c>
      <c r="AD27" s="48">
        <v>2063912</v>
      </c>
      <c r="AE27" s="48">
        <v>133656914</v>
      </c>
      <c r="AF27" s="127"/>
      <c r="AG27" s="127"/>
      <c r="AH27" s="127"/>
      <c r="AI27" s="127"/>
    </row>
    <row r="28" spans="1:35" x14ac:dyDescent="0.3">
      <c r="A28" s="111" t="s">
        <v>2442</v>
      </c>
      <c r="B28" s="113">
        <v>14496</v>
      </c>
      <c r="C28" s="114">
        <v>184</v>
      </c>
      <c r="D28" s="114">
        <v>178</v>
      </c>
      <c r="E28" s="114">
        <v>144</v>
      </c>
      <c r="F28" s="115">
        <v>36619</v>
      </c>
      <c r="G28" s="115">
        <v>7982</v>
      </c>
      <c r="H28" s="114">
        <v>69.67</v>
      </c>
      <c r="I28" s="114">
        <v>4.59</v>
      </c>
      <c r="J28" s="288"/>
      <c r="K28" s="114">
        <v>1116.6300000000001</v>
      </c>
      <c r="L28" s="115">
        <v>90633</v>
      </c>
      <c r="M28" s="47">
        <v>186342161</v>
      </c>
      <c r="N28" s="47">
        <v>414701510</v>
      </c>
      <c r="O28" s="115">
        <v>73169042</v>
      </c>
      <c r="P28" s="47">
        <v>95310789</v>
      </c>
      <c r="Q28" s="47">
        <v>120621</v>
      </c>
      <c r="R28" s="47">
        <v>601043671</v>
      </c>
      <c r="S28" s="47">
        <v>109553026</v>
      </c>
      <c r="T28" s="47">
        <v>171588754</v>
      </c>
      <c r="U28" s="47">
        <v>59251966</v>
      </c>
      <c r="V28" s="47">
        <v>66115079</v>
      </c>
      <c r="W28" s="47">
        <v>4707969</v>
      </c>
      <c r="X28" s="47">
        <v>5482905</v>
      </c>
      <c r="Y28" s="47">
        <v>10316384</v>
      </c>
      <c r="Z28" s="47">
        <v>159948003</v>
      </c>
      <c r="AA28" s="47">
        <v>4748229</v>
      </c>
      <c r="AB28" s="47">
        <v>0</v>
      </c>
      <c r="AC28" s="47">
        <v>5497732</v>
      </c>
      <c r="AD28" s="48">
        <v>3833624</v>
      </c>
      <c r="AE28" s="48">
        <v>168479831</v>
      </c>
      <c r="AF28" s="127"/>
      <c r="AG28" s="127"/>
      <c r="AH28" s="127"/>
      <c r="AI28" s="127"/>
    </row>
    <row r="29" spans="1:35" x14ac:dyDescent="0.3">
      <c r="A29" s="111" t="s">
        <v>737</v>
      </c>
      <c r="B29" s="113">
        <v>73</v>
      </c>
      <c r="C29" s="114">
        <v>147</v>
      </c>
      <c r="D29" s="114">
        <v>101</v>
      </c>
      <c r="E29" s="114">
        <v>101</v>
      </c>
      <c r="F29" s="115">
        <v>23661</v>
      </c>
      <c r="G29" s="115">
        <v>4963</v>
      </c>
      <c r="H29" s="114">
        <v>64.180000000000007</v>
      </c>
      <c r="I29" s="114">
        <v>4.7699999999999996</v>
      </c>
      <c r="J29" s="288"/>
      <c r="K29" s="114">
        <v>733.33</v>
      </c>
      <c r="L29" s="115">
        <v>28282</v>
      </c>
      <c r="M29" s="47">
        <v>57824427</v>
      </c>
      <c r="N29" s="47">
        <v>207853655</v>
      </c>
      <c r="O29" s="115">
        <v>35277383</v>
      </c>
      <c r="P29" s="47">
        <v>78681810</v>
      </c>
      <c r="Q29" s="47">
        <v>79570</v>
      </c>
      <c r="R29" s="47">
        <v>265678082</v>
      </c>
      <c r="S29" s="47">
        <v>37425839</v>
      </c>
      <c r="T29" s="47">
        <v>79494630</v>
      </c>
      <c r="U29" s="47">
        <v>34048918</v>
      </c>
      <c r="V29" s="47">
        <v>19995383</v>
      </c>
      <c r="W29" s="47">
        <v>1851589</v>
      </c>
      <c r="X29" s="47">
        <v>5010102</v>
      </c>
      <c r="Y29" s="47">
        <v>3634203</v>
      </c>
      <c r="Z29" s="47">
        <v>75248663</v>
      </c>
      <c r="AA29" s="47">
        <v>2663717</v>
      </c>
      <c r="AB29" s="47">
        <v>0</v>
      </c>
      <c r="AC29" s="47">
        <v>5403317</v>
      </c>
      <c r="AD29" s="48">
        <v>901721</v>
      </c>
      <c r="AE29" s="48">
        <v>113959193</v>
      </c>
      <c r="AF29" s="127"/>
      <c r="AG29" s="127"/>
      <c r="AH29" s="127"/>
      <c r="AI29" s="127"/>
    </row>
    <row r="30" spans="1:35" ht="15" customHeight="1" x14ac:dyDescent="0.3">
      <c r="A30" s="111" t="s">
        <v>738</v>
      </c>
      <c r="B30" s="113">
        <v>77</v>
      </c>
      <c r="C30" s="114">
        <v>198</v>
      </c>
      <c r="D30" s="114">
        <v>192</v>
      </c>
      <c r="E30" s="114">
        <v>107</v>
      </c>
      <c r="F30" s="115">
        <v>28878</v>
      </c>
      <c r="G30" s="115">
        <v>6985</v>
      </c>
      <c r="H30" s="114">
        <v>73.94</v>
      </c>
      <c r="I30" s="114">
        <v>4.13</v>
      </c>
      <c r="J30" s="288"/>
      <c r="K30" s="114">
        <v>1101</v>
      </c>
      <c r="L30" s="115">
        <v>50332</v>
      </c>
      <c r="M30" s="47">
        <v>81554347</v>
      </c>
      <c r="N30" s="47">
        <v>249756295</v>
      </c>
      <c r="O30" s="115">
        <v>54763048</v>
      </c>
      <c r="P30" s="47">
        <v>90447161</v>
      </c>
      <c r="Q30" s="47">
        <v>135557</v>
      </c>
      <c r="R30" s="47">
        <v>331310642</v>
      </c>
      <c r="S30" s="47">
        <v>48876744</v>
      </c>
      <c r="T30" s="47">
        <v>99524882</v>
      </c>
      <c r="U30" s="47">
        <v>55887021</v>
      </c>
      <c r="V30" s="47">
        <v>42273022</v>
      </c>
      <c r="W30" s="47">
        <v>4113055</v>
      </c>
      <c r="X30" s="47">
        <v>4234399</v>
      </c>
      <c r="Y30" s="47">
        <v>7805550</v>
      </c>
      <c r="Z30" s="47">
        <v>55290901</v>
      </c>
      <c r="AA30" s="47">
        <v>6176297</v>
      </c>
      <c r="AB30" s="47">
        <v>0</v>
      </c>
      <c r="AC30" s="47">
        <v>5722858</v>
      </c>
      <c r="AD30" s="48">
        <v>1405913</v>
      </c>
      <c r="AE30" s="48">
        <v>145210209</v>
      </c>
      <c r="AF30" s="127"/>
      <c r="AG30" s="127"/>
      <c r="AH30" s="127"/>
      <c r="AI30" s="127"/>
    </row>
    <row r="31" spans="1:35" ht="15" customHeight="1" x14ac:dyDescent="0.3">
      <c r="A31" s="111" t="s">
        <v>875</v>
      </c>
      <c r="B31" s="113">
        <v>6546</v>
      </c>
      <c r="C31" s="114">
        <v>345</v>
      </c>
      <c r="D31" s="114">
        <v>345</v>
      </c>
      <c r="E31" s="114">
        <v>345</v>
      </c>
      <c r="F31" s="115">
        <v>113360</v>
      </c>
      <c r="G31" s="115">
        <v>23997</v>
      </c>
      <c r="H31" s="114">
        <v>90.02</v>
      </c>
      <c r="I31" s="114">
        <v>4.72</v>
      </c>
      <c r="J31" s="288"/>
      <c r="K31" s="116">
        <v>3884.52</v>
      </c>
      <c r="L31" s="115">
        <v>65961</v>
      </c>
      <c r="M31" s="47">
        <v>681741860</v>
      </c>
      <c r="N31" s="47">
        <v>1469971955</v>
      </c>
      <c r="O31" s="115">
        <v>445883759</v>
      </c>
      <c r="P31" s="47">
        <v>519612748</v>
      </c>
      <c r="Q31" s="47">
        <v>815684</v>
      </c>
      <c r="R31" s="47">
        <v>2151713815</v>
      </c>
      <c r="S31" s="47">
        <v>286783269</v>
      </c>
      <c r="T31" s="47">
        <v>809926247</v>
      </c>
      <c r="U31" s="47">
        <v>108957589</v>
      </c>
      <c r="V31" s="47">
        <v>54441857</v>
      </c>
      <c r="W31" s="47">
        <v>12051130</v>
      </c>
      <c r="X31" s="47">
        <v>8692495</v>
      </c>
      <c r="Y31" s="47">
        <v>35043896</v>
      </c>
      <c r="Z31" s="47">
        <v>679094301</v>
      </c>
      <c r="AA31" s="47">
        <v>108744013</v>
      </c>
      <c r="AB31" s="47">
        <v>0</v>
      </c>
      <c r="AC31" s="47">
        <v>41945059</v>
      </c>
      <c r="AD31" s="48">
        <v>6033959</v>
      </c>
      <c r="AE31" s="48">
        <v>965496507</v>
      </c>
      <c r="AF31" s="127"/>
      <c r="AG31" s="127"/>
      <c r="AH31" s="127"/>
      <c r="AI31" s="127"/>
    </row>
    <row r="32" spans="1:35" ht="15" customHeight="1" x14ac:dyDescent="0.3">
      <c r="A32" s="111" t="s">
        <v>740</v>
      </c>
      <c r="B32" s="113">
        <v>83</v>
      </c>
      <c r="C32" s="114">
        <v>227</v>
      </c>
      <c r="D32" s="114">
        <v>227</v>
      </c>
      <c r="E32" s="114">
        <v>227</v>
      </c>
      <c r="F32" s="115">
        <v>47797</v>
      </c>
      <c r="G32" s="115">
        <v>12421</v>
      </c>
      <c r="H32" s="114">
        <v>57.69</v>
      </c>
      <c r="I32" s="114">
        <v>3.85</v>
      </c>
      <c r="J32" s="288"/>
      <c r="K32" s="116">
        <v>1455.5</v>
      </c>
      <c r="L32" s="115">
        <v>49543</v>
      </c>
      <c r="M32" s="47">
        <v>206169064</v>
      </c>
      <c r="N32" s="47">
        <v>355886741</v>
      </c>
      <c r="O32" s="115">
        <v>116571185</v>
      </c>
      <c r="P32" s="47">
        <v>111144587</v>
      </c>
      <c r="Q32" s="47">
        <v>269577</v>
      </c>
      <c r="R32" s="47">
        <v>562055805</v>
      </c>
      <c r="S32" s="47">
        <v>48009721</v>
      </c>
      <c r="T32" s="47">
        <v>175194935</v>
      </c>
      <c r="U32" s="47">
        <v>83445615</v>
      </c>
      <c r="V32" s="47">
        <v>83203262</v>
      </c>
      <c r="W32" s="47">
        <v>4000098</v>
      </c>
      <c r="X32" s="47">
        <v>21059861</v>
      </c>
      <c r="Y32" s="47">
        <v>5352299</v>
      </c>
      <c r="Z32" s="47">
        <v>108700708</v>
      </c>
      <c r="AA32" s="47">
        <v>7141744</v>
      </c>
      <c r="AB32" s="47">
        <v>0</v>
      </c>
      <c r="AC32" s="47">
        <v>15674586</v>
      </c>
      <c r="AD32" s="48">
        <v>10272976</v>
      </c>
      <c r="AE32" s="48">
        <v>227715772</v>
      </c>
      <c r="AF32" s="127"/>
      <c r="AG32" s="127"/>
      <c r="AH32" s="127"/>
      <c r="AI32" s="127"/>
    </row>
    <row r="33" spans="1:35" ht="15" customHeight="1" x14ac:dyDescent="0.3">
      <c r="A33" s="111" t="s">
        <v>741</v>
      </c>
      <c r="B33" s="113">
        <v>85</v>
      </c>
      <c r="C33" s="114">
        <v>445</v>
      </c>
      <c r="D33" s="114">
        <v>445</v>
      </c>
      <c r="E33" s="114">
        <v>355</v>
      </c>
      <c r="F33" s="115">
        <v>87876</v>
      </c>
      <c r="G33" s="115">
        <v>21586</v>
      </c>
      <c r="H33" s="114">
        <v>67.819999999999993</v>
      </c>
      <c r="I33" s="114">
        <v>4.07</v>
      </c>
      <c r="J33" s="288"/>
      <c r="K33" s="116">
        <v>2636.47</v>
      </c>
      <c r="L33" s="115">
        <v>99225</v>
      </c>
      <c r="M33" s="47">
        <v>428058150</v>
      </c>
      <c r="N33" s="47">
        <v>821833907</v>
      </c>
      <c r="O33" s="115">
        <v>227978663</v>
      </c>
      <c r="P33" s="47">
        <v>226241077</v>
      </c>
      <c r="Q33" s="47">
        <v>198693</v>
      </c>
      <c r="R33" s="47">
        <v>1249892057</v>
      </c>
      <c r="S33" s="47">
        <v>174255739</v>
      </c>
      <c r="T33" s="47">
        <v>371205278</v>
      </c>
      <c r="U33" s="47">
        <v>181853133</v>
      </c>
      <c r="V33" s="47">
        <v>76132471</v>
      </c>
      <c r="W33" s="47">
        <v>8377756</v>
      </c>
      <c r="X33" s="47">
        <v>14214277</v>
      </c>
      <c r="Y33" s="47">
        <v>12601856</v>
      </c>
      <c r="Z33" s="47">
        <v>338283815</v>
      </c>
      <c r="AA33" s="47">
        <v>39435577</v>
      </c>
      <c r="AB33" s="47">
        <v>0</v>
      </c>
      <c r="AC33" s="47">
        <v>28362314</v>
      </c>
      <c r="AD33" s="48">
        <v>5169841</v>
      </c>
      <c r="AE33" s="48">
        <v>454219740</v>
      </c>
      <c r="AF33" s="127"/>
      <c r="AG33" s="127"/>
      <c r="AH33" s="127"/>
      <c r="AI33" s="127"/>
    </row>
    <row r="34" spans="1:35" ht="15" customHeight="1" x14ac:dyDescent="0.3">
      <c r="A34" s="111" t="s">
        <v>2443</v>
      </c>
      <c r="B34" s="113">
        <v>133</v>
      </c>
      <c r="C34" s="114">
        <v>79</v>
      </c>
      <c r="D34" s="114">
        <v>67</v>
      </c>
      <c r="E34" s="114">
        <v>79</v>
      </c>
      <c r="F34" s="115">
        <v>17380</v>
      </c>
      <c r="G34" s="115">
        <v>3850</v>
      </c>
      <c r="H34" s="114">
        <v>60.27</v>
      </c>
      <c r="I34" s="114">
        <v>4.51</v>
      </c>
      <c r="J34" s="288"/>
      <c r="K34" s="116">
        <v>410.11</v>
      </c>
      <c r="L34" s="115">
        <v>27086</v>
      </c>
      <c r="M34" s="47">
        <v>76914834</v>
      </c>
      <c r="N34" s="47">
        <v>189488675</v>
      </c>
      <c r="O34" s="115">
        <v>26322031</v>
      </c>
      <c r="P34" s="47">
        <v>44175648</v>
      </c>
      <c r="Q34" s="47">
        <v>29095</v>
      </c>
      <c r="R34" s="47">
        <v>266403509</v>
      </c>
      <c r="S34" s="47">
        <v>37016938</v>
      </c>
      <c r="T34" s="47">
        <v>78205827</v>
      </c>
      <c r="U34" s="47">
        <v>19181786</v>
      </c>
      <c r="V34" s="47">
        <v>29906059</v>
      </c>
      <c r="W34" s="47">
        <v>2809572</v>
      </c>
      <c r="X34" s="47">
        <v>4774248</v>
      </c>
      <c r="Y34" s="47">
        <v>2307748</v>
      </c>
      <c r="Z34" s="47">
        <v>83790913</v>
      </c>
      <c r="AA34" s="47">
        <v>3308800</v>
      </c>
      <c r="AB34" s="47">
        <v>0</v>
      </c>
      <c r="AC34" s="47">
        <v>2412285</v>
      </c>
      <c r="AD34" s="48">
        <v>2689333</v>
      </c>
      <c r="AE34" s="48">
        <v>70497679</v>
      </c>
      <c r="AF34" s="127"/>
      <c r="AG34" s="127"/>
      <c r="AH34" s="127"/>
      <c r="AI34" s="127"/>
    </row>
    <row r="35" spans="1:35" ht="15" customHeight="1" x14ac:dyDescent="0.3">
      <c r="A35" s="111" t="s">
        <v>743</v>
      </c>
      <c r="B35" s="113">
        <v>88</v>
      </c>
      <c r="C35" s="114">
        <v>31</v>
      </c>
      <c r="D35" s="114">
        <v>31</v>
      </c>
      <c r="E35" s="114">
        <v>31</v>
      </c>
      <c r="F35" s="115">
        <v>5548</v>
      </c>
      <c r="G35" s="115">
        <v>1345</v>
      </c>
      <c r="H35" s="114">
        <v>49.03</v>
      </c>
      <c r="I35" s="114">
        <v>4.12</v>
      </c>
      <c r="J35" s="288"/>
      <c r="K35" s="116">
        <v>373.44</v>
      </c>
      <c r="L35" s="115">
        <v>14636</v>
      </c>
      <c r="M35" s="47">
        <v>23229930</v>
      </c>
      <c r="N35" s="47">
        <v>140008743</v>
      </c>
      <c r="O35" s="115">
        <v>16303084</v>
      </c>
      <c r="P35" s="47">
        <v>67763916</v>
      </c>
      <c r="Q35" s="47">
        <v>61337</v>
      </c>
      <c r="R35" s="47">
        <v>163238673</v>
      </c>
      <c r="S35" s="47">
        <v>289562</v>
      </c>
      <c r="T35" s="47">
        <v>69086598</v>
      </c>
      <c r="U35" s="47">
        <v>6087064</v>
      </c>
      <c r="V35" s="47">
        <v>22129210</v>
      </c>
      <c r="W35" s="47">
        <v>971432</v>
      </c>
      <c r="X35" s="47">
        <v>1848690</v>
      </c>
      <c r="Y35" s="47">
        <v>1286362</v>
      </c>
      <c r="Z35" s="47">
        <v>143443</v>
      </c>
      <c r="AA35" s="47">
        <v>59204899</v>
      </c>
      <c r="AB35" s="47">
        <v>0</v>
      </c>
      <c r="AC35" s="47">
        <v>0</v>
      </c>
      <c r="AD35" s="48">
        <v>2191413</v>
      </c>
      <c r="AE35" s="48">
        <v>84067000</v>
      </c>
      <c r="AF35" s="127"/>
      <c r="AG35" s="127"/>
      <c r="AH35" s="127"/>
      <c r="AI35" s="127"/>
    </row>
    <row r="36" spans="1:35" ht="15" customHeight="1" x14ac:dyDescent="0.3">
      <c r="A36" s="111" t="s">
        <v>744</v>
      </c>
      <c r="B36" s="113">
        <v>89</v>
      </c>
      <c r="C36" s="114">
        <v>41</v>
      </c>
      <c r="D36" s="114">
        <v>41</v>
      </c>
      <c r="E36" s="114">
        <v>41</v>
      </c>
      <c r="F36" s="115">
        <v>4680</v>
      </c>
      <c r="G36" s="115">
        <v>1187</v>
      </c>
      <c r="H36" s="114">
        <v>31.27</v>
      </c>
      <c r="I36" s="114">
        <v>3.94</v>
      </c>
      <c r="J36" s="288"/>
      <c r="K36" s="114">
        <v>1167</v>
      </c>
      <c r="L36" s="115">
        <v>20395</v>
      </c>
      <c r="M36" s="47">
        <v>42977490</v>
      </c>
      <c r="N36" s="47">
        <v>459128744</v>
      </c>
      <c r="O36" s="115">
        <v>20095024</v>
      </c>
      <c r="P36" s="47">
        <v>196980139</v>
      </c>
      <c r="Q36" s="47">
        <v>343577</v>
      </c>
      <c r="R36" s="47">
        <v>502106234</v>
      </c>
      <c r="S36" s="47">
        <v>31913390</v>
      </c>
      <c r="T36" s="47">
        <v>139357692</v>
      </c>
      <c r="U36" s="47">
        <v>27446465</v>
      </c>
      <c r="V36" s="47">
        <v>31069826</v>
      </c>
      <c r="W36" s="47">
        <v>1602969</v>
      </c>
      <c r="X36" s="47">
        <v>18069457</v>
      </c>
      <c r="Y36" s="47">
        <v>5093217</v>
      </c>
      <c r="Z36" s="47">
        <v>236100960</v>
      </c>
      <c r="AA36" s="47">
        <v>2449807</v>
      </c>
      <c r="AB36" s="47">
        <v>6071214</v>
      </c>
      <c r="AC36" s="47">
        <v>1985412</v>
      </c>
      <c r="AD36" s="48">
        <v>945825</v>
      </c>
      <c r="AE36" s="48">
        <v>217075163</v>
      </c>
      <c r="AF36" s="127"/>
      <c r="AG36" s="127"/>
      <c r="AH36" s="127"/>
      <c r="AI36" s="127"/>
    </row>
    <row r="37" spans="1:35" ht="15" customHeight="1" x14ac:dyDescent="0.3">
      <c r="A37" s="111" t="s">
        <v>745</v>
      </c>
      <c r="B37" s="113">
        <v>91</v>
      </c>
      <c r="C37" s="114">
        <v>1083</v>
      </c>
      <c r="D37" s="114">
        <v>1059</v>
      </c>
      <c r="E37" s="114">
        <v>1059</v>
      </c>
      <c r="F37" s="115">
        <v>325791</v>
      </c>
      <c r="G37" s="115">
        <v>54258</v>
      </c>
      <c r="H37" s="114">
        <v>84.28</v>
      </c>
      <c r="I37" s="114">
        <v>6</v>
      </c>
      <c r="J37" s="288"/>
      <c r="K37" s="114">
        <v>12176.31</v>
      </c>
      <c r="L37" s="115">
        <v>108269</v>
      </c>
      <c r="M37" s="47">
        <v>4438542793</v>
      </c>
      <c r="N37" s="47">
        <v>4872935418</v>
      </c>
      <c r="O37" s="115">
        <v>1486283192</v>
      </c>
      <c r="P37" s="47">
        <v>1417595464</v>
      </c>
      <c r="Q37" s="47">
        <v>867060</v>
      </c>
      <c r="R37" s="47">
        <v>9311478211</v>
      </c>
      <c r="S37" s="47">
        <v>584350380</v>
      </c>
      <c r="T37" s="47">
        <v>3244614910</v>
      </c>
      <c r="U37" s="47">
        <v>352707819</v>
      </c>
      <c r="V37" s="47">
        <v>880613826</v>
      </c>
      <c r="W37" s="47">
        <v>48260898</v>
      </c>
      <c r="X37" s="47">
        <v>151509123</v>
      </c>
      <c r="Y37" s="47">
        <v>343190382</v>
      </c>
      <c r="Z37" s="47">
        <v>2733794006</v>
      </c>
      <c r="AA37" s="47">
        <v>881734094</v>
      </c>
      <c r="AB37" s="47">
        <v>0</v>
      </c>
      <c r="AC37" s="47">
        <v>67673822</v>
      </c>
      <c r="AD37" s="48">
        <v>23028951</v>
      </c>
      <c r="AE37" s="48">
        <v>2903878656</v>
      </c>
      <c r="AF37" s="127"/>
      <c r="AG37" s="127"/>
      <c r="AH37" s="127"/>
      <c r="AI37" s="127"/>
    </row>
    <row r="38" spans="1:35" ht="15" customHeight="1" x14ac:dyDescent="0.3">
      <c r="A38" s="111" t="s">
        <v>2444</v>
      </c>
      <c r="B38" s="113">
        <v>3111</v>
      </c>
      <c r="C38" s="114">
        <v>232</v>
      </c>
      <c r="D38" s="114">
        <v>230</v>
      </c>
      <c r="E38" s="114">
        <v>162</v>
      </c>
      <c r="F38" s="115">
        <v>52375</v>
      </c>
      <c r="G38" s="115">
        <v>9769</v>
      </c>
      <c r="H38" s="114">
        <v>88.58</v>
      </c>
      <c r="I38" s="114">
        <v>5.36</v>
      </c>
      <c r="J38" s="288"/>
      <c r="K38" s="114">
        <v>1408.76</v>
      </c>
      <c r="L38" s="115">
        <v>44279</v>
      </c>
      <c r="M38" s="47">
        <v>155658119</v>
      </c>
      <c r="N38" s="47">
        <v>360867403</v>
      </c>
      <c r="O38" s="115">
        <v>101248243</v>
      </c>
      <c r="P38" s="47">
        <v>126893905</v>
      </c>
      <c r="Q38" s="47">
        <v>450465</v>
      </c>
      <c r="R38" s="47">
        <v>516525522</v>
      </c>
      <c r="S38" s="47">
        <v>60902873</v>
      </c>
      <c r="T38" s="47">
        <v>186630853</v>
      </c>
      <c r="U38" s="47">
        <v>59821949</v>
      </c>
      <c r="V38" s="47">
        <v>15466521</v>
      </c>
      <c r="W38" s="47">
        <v>3939850</v>
      </c>
      <c r="X38" s="47">
        <v>4135501</v>
      </c>
      <c r="Y38" s="47">
        <v>2053991</v>
      </c>
      <c r="Z38" s="47">
        <v>167956237</v>
      </c>
      <c r="AA38" s="47">
        <v>13995702</v>
      </c>
      <c r="AB38" s="47">
        <v>0</v>
      </c>
      <c r="AC38" s="47">
        <v>0</v>
      </c>
      <c r="AD38" s="48">
        <v>1622045</v>
      </c>
      <c r="AE38" s="48">
        <v>228142148</v>
      </c>
      <c r="AF38" s="127"/>
      <c r="AG38" s="127"/>
      <c r="AH38" s="127"/>
      <c r="AI38" s="127"/>
    </row>
    <row r="39" spans="1:35" x14ac:dyDescent="0.3">
      <c r="A39" s="111" t="s">
        <v>747</v>
      </c>
      <c r="B39" s="113">
        <v>6547</v>
      </c>
      <c r="C39" s="115">
        <v>395</v>
      </c>
      <c r="D39" s="115">
        <v>395</v>
      </c>
      <c r="E39" s="115">
        <v>395</v>
      </c>
      <c r="F39" s="115">
        <v>77098</v>
      </c>
      <c r="G39" s="115">
        <v>16858</v>
      </c>
      <c r="H39" s="114">
        <v>53.48</v>
      </c>
      <c r="I39" s="114">
        <v>4.57</v>
      </c>
      <c r="J39" s="288"/>
      <c r="K39" s="116">
        <v>1601</v>
      </c>
      <c r="L39" s="115">
        <v>69328</v>
      </c>
      <c r="M39" s="47">
        <v>284599669</v>
      </c>
      <c r="N39" s="47">
        <v>330102220</v>
      </c>
      <c r="O39" s="115">
        <v>148280526</v>
      </c>
      <c r="P39" s="47">
        <v>135134957</v>
      </c>
      <c r="Q39" s="47">
        <v>227035</v>
      </c>
      <c r="R39" s="47">
        <v>614701889</v>
      </c>
      <c r="S39" s="47">
        <v>117543731</v>
      </c>
      <c r="T39" s="47">
        <v>180958350</v>
      </c>
      <c r="U39" s="47">
        <v>121614707</v>
      </c>
      <c r="V39" s="47">
        <v>42794167</v>
      </c>
      <c r="W39" s="47">
        <v>4331523</v>
      </c>
      <c r="X39" s="47">
        <v>3404223</v>
      </c>
      <c r="Y39" s="47">
        <v>6296594</v>
      </c>
      <c r="Z39" s="47">
        <v>91268046</v>
      </c>
      <c r="AA39" s="47">
        <v>38862774</v>
      </c>
      <c r="AB39" s="47">
        <v>2047404</v>
      </c>
      <c r="AC39" s="47">
        <v>0</v>
      </c>
      <c r="AD39" s="48">
        <v>5580370</v>
      </c>
      <c r="AE39" s="48">
        <v>283415483</v>
      </c>
      <c r="AF39" s="127"/>
      <c r="AG39" s="127"/>
      <c r="AH39" s="127"/>
      <c r="AI39" s="127"/>
    </row>
    <row r="40" spans="1:35" ht="15" customHeight="1" x14ac:dyDescent="0.3">
      <c r="A40" s="111" t="s">
        <v>748</v>
      </c>
      <c r="B40" s="113">
        <v>3110</v>
      </c>
      <c r="C40" s="114">
        <v>351</v>
      </c>
      <c r="D40" s="114">
        <v>340</v>
      </c>
      <c r="E40" s="114">
        <v>340</v>
      </c>
      <c r="F40" s="115">
        <v>54527</v>
      </c>
      <c r="G40" s="115">
        <v>11199</v>
      </c>
      <c r="H40" s="114">
        <v>43.94</v>
      </c>
      <c r="I40" s="114">
        <v>4.87</v>
      </c>
      <c r="J40" s="288"/>
      <c r="K40" s="116">
        <v>1353.35</v>
      </c>
      <c r="L40" s="115">
        <v>52768</v>
      </c>
      <c r="M40" s="47">
        <v>241693592</v>
      </c>
      <c r="N40" s="47">
        <v>481725769</v>
      </c>
      <c r="O40" s="115">
        <v>111180378</v>
      </c>
      <c r="P40" s="47">
        <v>128558290</v>
      </c>
      <c r="Q40" s="47">
        <v>419254</v>
      </c>
      <c r="R40" s="47">
        <v>723419361</v>
      </c>
      <c r="S40" s="47">
        <v>79465911</v>
      </c>
      <c r="T40" s="47">
        <v>241920137</v>
      </c>
      <c r="U40" s="47">
        <v>68370239</v>
      </c>
      <c r="V40" s="47">
        <v>80243423</v>
      </c>
      <c r="W40" s="47">
        <v>5099838</v>
      </c>
      <c r="X40" s="47">
        <v>6113935</v>
      </c>
      <c r="Y40" s="47">
        <v>2347513</v>
      </c>
      <c r="Z40" s="47">
        <v>207428401</v>
      </c>
      <c r="AA40" s="47">
        <v>11792748</v>
      </c>
      <c r="AB40" s="47">
        <v>0</v>
      </c>
      <c r="AC40" s="47">
        <v>15881573</v>
      </c>
      <c r="AD40" s="48">
        <v>4755643</v>
      </c>
      <c r="AE40" s="48">
        <v>239738668</v>
      </c>
      <c r="AF40" s="127"/>
      <c r="AG40" s="127"/>
      <c r="AH40" s="127"/>
      <c r="AI40" s="127"/>
    </row>
    <row r="41" spans="1:35" ht="15" customHeight="1" x14ac:dyDescent="0.3">
      <c r="A41" s="111" t="s">
        <v>749</v>
      </c>
      <c r="B41" s="113">
        <v>97</v>
      </c>
      <c r="C41" s="114">
        <v>160</v>
      </c>
      <c r="D41" s="114">
        <v>160</v>
      </c>
      <c r="E41" s="114">
        <v>160</v>
      </c>
      <c r="F41" s="115">
        <v>33533</v>
      </c>
      <c r="G41" s="115">
        <v>9677</v>
      </c>
      <c r="H41" s="114">
        <v>57.42</v>
      </c>
      <c r="I41" s="114">
        <v>3.47</v>
      </c>
      <c r="J41" s="288"/>
      <c r="K41" s="116">
        <v>1294.3900000000001</v>
      </c>
      <c r="L41" s="115">
        <v>59396</v>
      </c>
      <c r="M41" s="47">
        <v>134080433</v>
      </c>
      <c r="N41" s="47">
        <v>365282750</v>
      </c>
      <c r="O41" s="115">
        <v>75116831</v>
      </c>
      <c r="P41" s="47">
        <v>134696760</v>
      </c>
      <c r="Q41" s="47">
        <v>129800</v>
      </c>
      <c r="R41" s="47">
        <v>499363183</v>
      </c>
      <c r="S41" s="47">
        <v>48950573</v>
      </c>
      <c r="T41" s="47">
        <v>162719614</v>
      </c>
      <c r="U41" s="47">
        <v>19220926</v>
      </c>
      <c r="V41" s="47">
        <v>31436971</v>
      </c>
      <c r="W41" s="47">
        <v>5384510</v>
      </c>
      <c r="X41" s="47">
        <v>6363112</v>
      </c>
      <c r="Y41" s="47">
        <v>1588048</v>
      </c>
      <c r="Z41" s="47">
        <v>151303847</v>
      </c>
      <c r="AA41" s="47">
        <v>56602315</v>
      </c>
      <c r="AB41" s="47">
        <v>0</v>
      </c>
      <c r="AC41" s="47">
        <v>12345223</v>
      </c>
      <c r="AD41" s="48">
        <v>3448044</v>
      </c>
      <c r="AE41" s="48">
        <v>209813591</v>
      </c>
      <c r="AF41" s="127"/>
      <c r="AG41" s="127"/>
      <c r="AH41" s="127"/>
      <c r="AI41" s="127"/>
    </row>
    <row r="42" spans="1:35" ht="15" customHeight="1" x14ac:dyDescent="0.3">
      <c r="A42" s="111" t="s">
        <v>750</v>
      </c>
      <c r="B42" s="113">
        <v>99</v>
      </c>
      <c r="C42" s="114">
        <v>112</v>
      </c>
      <c r="D42" s="114">
        <v>112</v>
      </c>
      <c r="E42" s="114">
        <v>93</v>
      </c>
      <c r="F42" s="115">
        <v>27145</v>
      </c>
      <c r="G42" s="115">
        <v>5633</v>
      </c>
      <c r="H42" s="114">
        <v>79.97</v>
      </c>
      <c r="I42" s="114">
        <v>4.82</v>
      </c>
      <c r="J42" s="288"/>
      <c r="K42" s="116">
        <v>699.09</v>
      </c>
      <c r="L42" s="115">
        <v>47995</v>
      </c>
      <c r="M42" s="47">
        <v>86796196</v>
      </c>
      <c r="N42" s="47">
        <v>135094838</v>
      </c>
      <c r="O42" s="115">
        <v>59072920</v>
      </c>
      <c r="P42" s="47">
        <v>56293011</v>
      </c>
      <c r="Q42" s="47">
        <v>57481</v>
      </c>
      <c r="R42" s="47">
        <v>221891034</v>
      </c>
      <c r="S42" s="47">
        <v>14911339</v>
      </c>
      <c r="T42" s="47">
        <v>93419365</v>
      </c>
      <c r="U42" s="47">
        <v>17971430</v>
      </c>
      <c r="V42" s="47">
        <v>31171948</v>
      </c>
      <c r="W42" s="47">
        <v>3444218</v>
      </c>
      <c r="X42" s="47">
        <v>1251905</v>
      </c>
      <c r="Y42" s="47">
        <v>2087773</v>
      </c>
      <c r="Z42" s="47">
        <v>48103602</v>
      </c>
      <c r="AA42" s="47">
        <v>3039959</v>
      </c>
      <c r="AB42" s="47">
        <v>0</v>
      </c>
      <c r="AC42" s="47">
        <v>4759919</v>
      </c>
      <c r="AD42" s="48">
        <v>1729576</v>
      </c>
      <c r="AE42" s="48">
        <v>115365931</v>
      </c>
      <c r="AF42" s="127"/>
      <c r="AG42" s="127"/>
      <c r="AH42" s="127"/>
      <c r="AI42" s="127"/>
    </row>
    <row r="43" spans="1:35" x14ac:dyDescent="0.3">
      <c r="A43" s="111" t="s">
        <v>751</v>
      </c>
      <c r="B43" s="113">
        <v>100</v>
      </c>
      <c r="C43" s="114">
        <v>252</v>
      </c>
      <c r="D43" s="114">
        <v>243</v>
      </c>
      <c r="E43" s="114">
        <v>243</v>
      </c>
      <c r="F43" s="115">
        <v>62772</v>
      </c>
      <c r="G43" s="115">
        <v>14574</v>
      </c>
      <c r="H43" s="114">
        <v>70.77</v>
      </c>
      <c r="I43" s="114">
        <v>4.3099999999999996</v>
      </c>
      <c r="J43" s="288"/>
      <c r="K43" s="116">
        <v>1714.58</v>
      </c>
      <c r="L43" s="115">
        <v>34623</v>
      </c>
      <c r="M43" s="47">
        <v>213121169</v>
      </c>
      <c r="N43" s="47">
        <v>411505148</v>
      </c>
      <c r="O43" s="115">
        <v>156561194</v>
      </c>
      <c r="P43" s="47">
        <v>163902397</v>
      </c>
      <c r="Q43" s="47">
        <v>96887</v>
      </c>
      <c r="R43" s="47">
        <v>624626317</v>
      </c>
      <c r="S43" s="47">
        <v>79992673</v>
      </c>
      <c r="T43" s="47">
        <v>186563281</v>
      </c>
      <c r="U43" s="47">
        <v>42755341</v>
      </c>
      <c r="V43" s="47">
        <v>16469675</v>
      </c>
      <c r="W43" s="47">
        <v>2566380</v>
      </c>
      <c r="X43" s="47">
        <v>6791897</v>
      </c>
      <c r="Y43" s="47">
        <v>1483012</v>
      </c>
      <c r="Z43" s="47">
        <v>219418273</v>
      </c>
      <c r="AA43" s="47">
        <v>42852709</v>
      </c>
      <c r="AB43" s="47">
        <v>1742744</v>
      </c>
      <c r="AC43" s="47">
        <v>21917518</v>
      </c>
      <c r="AD43" s="48">
        <v>2072814</v>
      </c>
      <c r="AE43" s="48">
        <v>320463591</v>
      </c>
      <c r="AF43" s="127"/>
      <c r="AG43" s="127"/>
      <c r="AH43" s="127"/>
      <c r="AI43" s="127"/>
    </row>
    <row r="44" spans="1:35" ht="15" customHeight="1" x14ac:dyDescent="0.3">
      <c r="A44" s="111" t="s">
        <v>752</v>
      </c>
      <c r="B44" s="113">
        <v>101</v>
      </c>
      <c r="C44" s="114">
        <v>23</v>
      </c>
      <c r="D44" s="114">
        <v>23</v>
      </c>
      <c r="E44" s="114">
        <v>23</v>
      </c>
      <c r="F44" s="115">
        <v>2488</v>
      </c>
      <c r="G44" s="115">
        <v>720</v>
      </c>
      <c r="H44" s="114">
        <v>29.64</v>
      </c>
      <c r="I44" s="114">
        <v>3.46</v>
      </c>
      <c r="J44" s="288"/>
      <c r="K44" s="114">
        <v>174.61</v>
      </c>
      <c r="L44" s="115">
        <v>10051</v>
      </c>
      <c r="M44" s="47">
        <v>10400772</v>
      </c>
      <c r="N44" s="47">
        <v>60464699</v>
      </c>
      <c r="O44" s="115">
        <v>9224431</v>
      </c>
      <c r="P44" s="47">
        <v>37646382</v>
      </c>
      <c r="Q44" s="47">
        <v>18367</v>
      </c>
      <c r="R44" s="47">
        <v>70865471</v>
      </c>
      <c r="S44" s="47">
        <v>918852</v>
      </c>
      <c r="T44" s="47">
        <v>21919145</v>
      </c>
      <c r="U44" s="47">
        <v>2227572</v>
      </c>
      <c r="V44" s="47">
        <v>9414747</v>
      </c>
      <c r="W44" s="47">
        <v>1295378</v>
      </c>
      <c r="X44" s="47">
        <v>1777167</v>
      </c>
      <c r="Y44" s="47">
        <v>1309766</v>
      </c>
      <c r="Z44" s="47">
        <v>21699443</v>
      </c>
      <c r="AA44" s="47">
        <v>6450639</v>
      </c>
      <c r="AB44" s="47">
        <v>0</v>
      </c>
      <c r="AC44" s="47">
        <v>3042525</v>
      </c>
      <c r="AD44" s="48">
        <v>810237</v>
      </c>
      <c r="AE44" s="48">
        <v>46870813</v>
      </c>
      <c r="AF44" s="127"/>
      <c r="AG44" s="127"/>
      <c r="AH44" s="127"/>
      <c r="AI44" s="127"/>
    </row>
    <row r="45" spans="1:35" ht="15" customHeight="1" x14ac:dyDescent="0.3">
      <c r="A45" s="111" t="s">
        <v>753</v>
      </c>
      <c r="B45" s="113">
        <v>11467</v>
      </c>
      <c r="C45" s="114">
        <v>77</v>
      </c>
      <c r="D45" s="114">
        <v>46</v>
      </c>
      <c r="E45" s="114">
        <v>40</v>
      </c>
      <c r="F45" s="115">
        <v>12393</v>
      </c>
      <c r="G45" s="115">
        <v>2012</v>
      </c>
      <c r="H45" s="114">
        <v>84.88</v>
      </c>
      <c r="I45" s="114">
        <v>6.16</v>
      </c>
      <c r="J45" s="288"/>
      <c r="K45" s="116">
        <v>312.42</v>
      </c>
      <c r="L45" s="115">
        <v>14517</v>
      </c>
      <c r="M45" s="47">
        <v>42436254</v>
      </c>
      <c r="N45" s="47">
        <v>115875234</v>
      </c>
      <c r="O45" s="115">
        <v>19953798</v>
      </c>
      <c r="P45" s="47">
        <v>35507564</v>
      </c>
      <c r="Q45" s="47">
        <v>51662</v>
      </c>
      <c r="R45" s="47">
        <v>158311488</v>
      </c>
      <c r="S45" s="47">
        <v>19110139</v>
      </c>
      <c r="T45" s="47">
        <v>59987193</v>
      </c>
      <c r="U45" s="47">
        <v>6538269</v>
      </c>
      <c r="V45" s="47">
        <v>11782744</v>
      </c>
      <c r="W45" s="47">
        <v>2305977</v>
      </c>
      <c r="X45" s="47">
        <v>2017631</v>
      </c>
      <c r="Y45" s="47">
        <v>7204776</v>
      </c>
      <c r="Z45" s="47">
        <v>43071194</v>
      </c>
      <c r="AA45" s="47">
        <v>1419833</v>
      </c>
      <c r="AB45" s="47">
        <v>0</v>
      </c>
      <c r="AC45" s="47">
        <v>4309172</v>
      </c>
      <c r="AD45" s="48">
        <v>564560</v>
      </c>
      <c r="AE45" s="48">
        <v>55461362</v>
      </c>
      <c r="AF45" s="127"/>
      <c r="AG45" s="127"/>
      <c r="AH45" s="127"/>
      <c r="AI45" s="127"/>
    </row>
    <row r="46" spans="1:35" ht="15" customHeight="1" x14ac:dyDescent="0.3">
      <c r="A46" s="111" t="s">
        <v>754</v>
      </c>
      <c r="B46" s="113">
        <v>103</v>
      </c>
      <c r="C46" s="114">
        <v>118</v>
      </c>
      <c r="D46" s="114">
        <v>118</v>
      </c>
      <c r="E46" s="114">
        <v>98</v>
      </c>
      <c r="F46" s="115">
        <v>20775</v>
      </c>
      <c r="G46" s="114">
        <v>8563</v>
      </c>
      <c r="H46" s="114">
        <v>58.08</v>
      </c>
      <c r="I46" s="114">
        <v>2.4300000000000002</v>
      </c>
      <c r="J46" s="288"/>
      <c r="K46" s="114">
        <v>928.37</v>
      </c>
      <c r="L46" s="115">
        <v>0</v>
      </c>
      <c r="M46" s="47">
        <v>237779302</v>
      </c>
      <c r="N46" s="47">
        <v>139496749</v>
      </c>
      <c r="O46" s="115">
        <v>171948788</v>
      </c>
      <c r="P46" s="47">
        <v>53073012</v>
      </c>
      <c r="Q46" s="47">
        <v>111454</v>
      </c>
      <c r="R46" s="47">
        <v>377276051</v>
      </c>
      <c r="S46" s="47">
        <v>28414490</v>
      </c>
      <c r="T46" s="47">
        <v>146721430</v>
      </c>
      <c r="U46" s="47">
        <v>5037334</v>
      </c>
      <c r="V46" s="47">
        <v>2207206</v>
      </c>
      <c r="W46" s="47">
        <v>15285471</v>
      </c>
      <c r="X46" s="47">
        <v>972960</v>
      </c>
      <c r="Y46" s="47">
        <v>856430</v>
      </c>
      <c r="Z46" s="47">
        <v>165392085</v>
      </c>
      <c r="AA46" s="47">
        <v>2752297</v>
      </c>
      <c r="AB46" s="47">
        <v>1942983</v>
      </c>
      <c r="AC46" s="47">
        <v>7678489</v>
      </c>
      <c r="AD46" s="48">
        <v>14876</v>
      </c>
      <c r="AE46" s="48">
        <v>225021800</v>
      </c>
      <c r="AF46" s="127"/>
      <c r="AG46" s="127"/>
      <c r="AH46" s="127"/>
      <c r="AI46" s="127"/>
    </row>
    <row r="47" spans="1:35" ht="15" customHeight="1" x14ac:dyDescent="0.3">
      <c r="A47" s="111" t="s">
        <v>755</v>
      </c>
      <c r="B47" s="113">
        <v>105</v>
      </c>
      <c r="C47" s="114">
        <v>333</v>
      </c>
      <c r="D47" s="114">
        <v>354</v>
      </c>
      <c r="E47" s="114">
        <v>358</v>
      </c>
      <c r="F47" s="115">
        <v>74462</v>
      </c>
      <c r="G47" s="115">
        <v>19616</v>
      </c>
      <c r="H47" s="114">
        <v>56.98</v>
      </c>
      <c r="I47" s="114">
        <v>3.8</v>
      </c>
      <c r="J47" s="288"/>
      <c r="K47" s="114">
        <v>2160.1799999999998</v>
      </c>
      <c r="L47" s="115">
        <v>53782</v>
      </c>
      <c r="M47" s="47">
        <v>471710294</v>
      </c>
      <c r="N47" s="47">
        <v>857918892</v>
      </c>
      <c r="O47" s="115">
        <v>216759619</v>
      </c>
      <c r="P47" s="47">
        <v>249221381</v>
      </c>
      <c r="Q47" s="47">
        <v>110395</v>
      </c>
      <c r="R47" s="47">
        <v>1329629186</v>
      </c>
      <c r="S47" s="47">
        <v>83659193</v>
      </c>
      <c r="T47" s="47">
        <v>403272690</v>
      </c>
      <c r="U47" s="47">
        <v>32625902</v>
      </c>
      <c r="V47" s="47">
        <v>42259678</v>
      </c>
      <c r="W47" s="47">
        <v>10179468</v>
      </c>
      <c r="X47" s="47">
        <v>19157808</v>
      </c>
      <c r="Y47" s="47">
        <v>34461503</v>
      </c>
      <c r="Z47" s="47">
        <v>567618033</v>
      </c>
      <c r="AA47" s="47">
        <v>125419077</v>
      </c>
      <c r="AB47" s="47">
        <v>0</v>
      </c>
      <c r="AC47" s="47">
        <v>9172561</v>
      </c>
      <c r="AD47" s="48">
        <v>1803273</v>
      </c>
      <c r="AE47" s="48">
        <v>465981000</v>
      </c>
      <c r="AF47" s="127"/>
      <c r="AG47" s="127"/>
      <c r="AH47" s="127"/>
      <c r="AI47" s="127"/>
    </row>
    <row r="48" spans="1:35" x14ac:dyDescent="0.3">
      <c r="A48" s="111" t="s">
        <v>2445</v>
      </c>
      <c r="B48" s="113">
        <v>106</v>
      </c>
      <c r="C48" s="114">
        <v>97</v>
      </c>
      <c r="D48" s="114">
        <v>97</v>
      </c>
      <c r="E48" s="114">
        <v>97</v>
      </c>
      <c r="F48" s="115">
        <v>15593</v>
      </c>
      <c r="G48" s="115">
        <v>2961</v>
      </c>
      <c r="H48" s="114">
        <v>44.04</v>
      </c>
      <c r="I48" s="114">
        <v>5.27</v>
      </c>
      <c r="J48" s="288"/>
      <c r="K48" s="114">
        <v>401.28</v>
      </c>
      <c r="L48" s="114">
        <v>29456</v>
      </c>
      <c r="M48" s="47">
        <v>51717999</v>
      </c>
      <c r="N48" s="47">
        <v>98511044</v>
      </c>
      <c r="O48" s="115">
        <v>27318648</v>
      </c>
      <c r="P48" s="47">
        <v>27946416</v>
      </c>
      <c r="Q48" s="47">
        <v>58522</v>
      </c>
      <c r="R48" s="47">
        <v>150229043</v>
      </c>
      <c r="S48" s="47">
        <v>19252995</v>
      </c>
      <c r="T48" s="47">
        <v>52209084</v>
      </c>
      <c r="U48" s="47">
        <v>20082689</v>
      </c>
      <c r="V48" s="47">
        <v>7588561</v>
      </c>
      <c r="W48" s="47">
        <v>1335362</v>
      </c>
      <c r="X48" s="47">
        <v>4675180</v>
      </c>
      <c r="Y48" s="47">
        <v>1207901</v>
      </c>
      <c r="Z48" s="47">
        <v>32182479</v>
      </c>
      <c r="AA48" s="47">
        <v>6514535</v>
      </c>
      <c r="AB48" s="47">
        <v>0</v>
      </c>
      <c r="AC48" s="47">
        <v>2532409</v>
      </c>
      <c r="AD48" s="48">
        <v>2647848</v>
      </c>
      <c r="AE48" s="48">
        <v>55265064</v>
      </c>
      <c r="AF48" s="127"/>
      <c r="AG48" s="127"/>
      <c r="AH48" s="127"/>
      <c r="AI48" s="127"/>
    </row>
    <row r="49" spans="1:35" ht="15" customHeight="1" x14ac:dyDescent="0.3">
      <c r="A49" s="111" t="s">
        <v>756</v>
      </c>
      <c r="B49" s="113">
        <v>345</v>
      </c>
      <c r="C49" s="114">
        <v>403</v>
      </c>
      <c r="D49" s="114">
        <v>403</v>
      </c>
      <c r="E49" s="114">
        <v>403</v>
      </c>
      <c r="F49" s="115">
        <v>90215</v>
      </c>
      <c r="G49" s="115">
        <v>18318</v>
      </c>
      <c r="H49" s="114">
        <v>61.33</v>
      </c>
      <c r="I49" s="114">
        <v>4.92</v>
      </c>
      <c r="J49" s="288"/>
      <c r="K49" s="116">
        <v>2335.29</v>
      </c>
      <c r="L49" s="115">
        <v>70952</v>
      </c>
      <c r="M49" s="47">
        <v>493722827</v>
      </c>
      <c r="N49" s="47">
        <v>835213136</v>
      </c>
      <c r="O49" s="115">
        <v>208476849</v>
      </c>
      <c r="P49" s="47">
        <v>204415644</v>
      </c>
      <c r="Q49" s="47">
        <v>106756</v>
      </c>
      <c r="R49" s="47">
        <v>1328935963</v>
      </c>
      <c r="S49" s="47">
        <v>137408235</v>
      </c>
      <c r="T49" s="47">
        <v>462709327</v>
      </c>
      <c r="U49" s="47">
        <v>104559891</v>
      </c>
      <c r="V49" s="47">
        <v>183726569</v>
      </c>
      <c r="W49" s="47">
        <v>5392691</v>
      </c>
      <c r="X49" s="47">
        <v>19503092</v>
      </c>
      <c r="Y49" s="47">
        <v>38151869</v>
      </c>
      <c r="Z49" s="47">
        <v>289945725</v>
      </c>
      <c r="AA49" s="47">
        <v>54046196</v>
      </c>
      <c r="AB49" s="47">
        <v>0</v>
      </c>
      <c r="AC49" s="47">
        <v>22208883</v>
      </c>
      <c r="AD49" s="48">
        <v>11283485</v>
      </c>
      <c r="AE49" s="48">
        <v>412892493</v>
      </c>
      <c r="AF49" s="127"/>
      <c r="AG49" s="127"/>
      <c r="AH49" s="127"/>
      <c r="AI49" s="127"/>
    </row>
    <row r="50" spans="1:35" x14ac:dyDescent="0.3">
      <c r="A50" s="111" t="s">
        <v>757</v>
      </c>
      <c r="B50" s="113">
        <v>3112</v>
      </c>
      <c r="C50" s="114">
        <v>404</v>
      </c>
      <c r="D50" s="114">
        <v>404</v>
      </c>
      <c r="E50" s="114">
        <v>346</v>
      </c>
      <c r="F50" s="115">
        <v>96151</v>
      </c>
      <c r="G50" s="115">
        <v>21055</v>
      </c>
      <c r="H50" s="114">
        <v>76.14</v>
      </c>
      <c r="I50" s="114">
        <v>4.57</v>
      </c>
      <c r="J50" s="288"/>
      <c r="K50" s="116">
        <v>2001.74</v>
      </c>
      <c r="L50" s="115">
        <v>63314</v>
      </c>
      <c r="M50" s="47">
        <v>307648616</v>
      </c>
      <c r="N50" s="47">
        <v>539293585</v>
      </c>
      <c r="O50" s="115">
        <v>200193429</v>
      </c>
      <c r="P50" s="47">
        <v>161248222</v>
      </c>
      <c r="Q50" s="47">
        <v>479576</v>
      </c>
      <c r="R50" s="47">
        <v>846942201</v>
      </c>
      <c r="S50" s="47">
        <v>108300123</v>
      </c>
      <c r="T50" s="47">
        <v>304632636</v>
      </c>
      <c r="U50" s="47">
        <v>66627911</v>
      </c>
      <c r="V50" s="47">
        <v>50116836</v>
      </c>
      <c r="W50" s="47">
        <v>5471117</v>
      </c>
      <c r="X50" s="47">
        <v>3893819</v>
      </c>
      <c r="Y50" s="47">
        <v>5191802</v>
      </c>
      <c r="Z50" s="47">
        <v>250164936</v>
      </c>
      <c r="AA50" s="47">
        <v>33054309</v>
      </c>
      <c r="AB50" s="47">
        <v>0</v>
      </c>
      <c r="AC50" s="47">
        <v>14551839</v>
      </c>
      <c r="AD50" s="48">
        <v>4936873</v>
      </c>
      <c r="AE50" s="48">
        <v>361441651</v>
      </c>
      <c r="AF50" s="127"/>
      <c r="AG50" s="127"/>
      <c r="AH50" s="127"/>
      <c r="AI50" s="127"/>
    </row>
    <row r="51" spans="1:35" x14ac:dyDescent="0.3">
      <c r="A51" s="111" t="s">
        <v>758</v>
      </c>
      <c r="B51" s="113">
        <v>127</v>
      </c>
      <c r="C51" s="114">
        <v>314</v>
      </c>
      <c r="D51" s="114">
        <v>303</v>
      </c>
      <c r="E51" s="114">
        <v>303</v>
      </c>
      <c r="F51" s="115">
        <v>76797</v>
      </c>
      <c r="G51" s="115">
        <v>19159</v>
      </c>
      <c r="H51" s="114">
        <v>69.44</v>
      </c>
      <c r="I51" s="114">
        <v>4.01</v>
      </c>
      <c r="J51" s="288"/>
      <c r="K51" s="116">
        <v>1876.38</v>
      </c>
      <c r="L51" s="115">
        <v>52764</v>
      </c>
      <c r="M51" s="47">
        <v>539477138</v>
      </c>
      <c r="N51" s="47">
        <v>858567914</v>
      </c>
      <c r="O51" s="115">
        <v>218396922</v>
      </c>
      <c r="P51" s="47">
        <v>229729021</v>
      </c>
      <c r="Q51" s="47">
        <v>213394</v>
      </c>
      <c r="R51" s="47">
        <v>1398045052</v>
      </c>
      <c r="S51" s="47">
        <v>341003063</v>
      </c>
      <c r="T51" s="47">
        <v>397612660</v>
      </c>
      <c r="U51" s="47">
        <v>117956439</v>
      </c>
      <c r="V51" s="47">
        <v>75740670</v>
      </c>
      <c r="W51" s="47">
        <v>10819225</v>
      </c>
      <c r="X51" s="47">
        <v>8700058</v>
      </c>
      <c r="Y51" s="47">
        <v>8687517</v>
      </c>
      <c r="Z51" s="47">
        <v>337980518</v>
      </c>
      <c r="AA51" s="47">
        <v>83319313</v>
      </c>
      <c r="AB51" s="47">
        <v>0</v>
      </c>
      <c r="AC51" s="47">
        <v>13377980</v>
      </c>
      <c r="AD51" s="48">
        <v>2847609</v>
      </c>
      <c r="AE51" s="48">
        <v>448125943</v>
      </c>
      <c r="AF51" s="127"/>
      <c r="AG51" s="127"/>
      <c r="AH51" s="127"/>
      <c r="AI51" s="127"/>
    </row>
    <row r="52" spans="1:35" ht="15" customHeight="1" x14ac:dyDescent="0.3">
      <c r="A52" s="111" t="s">
        <v>759</v>
      </c>
      <c r="B52" s="113">
        <v>6963</v>
      </c>
      <c r="C52" s="114">
        <v>30</v>
      </c>
      <c r="D52" s="114">
        <v>30</v>
      </c>
      <c r="E52" s="114">
        <v>30</v>
      </c>
      <c r="F52" s="115">
        <v>1732</v>
      </c>
      <c r="G52" s="115">
        <v>154</v>
      </c>
      <c r="H52" s="114">
        <v>15.82</v>
      </c>
      <c r="I52" s="114">
        <v>11.25</v>
      </c>
      <c r="J52" s="288"/>
      <c r="K52" s="116">
        <v>13</v>
      </c>
      <c r="L52" s="115">
        <v>0</v>
      </c>
      <c r="M52" s="47">
        <v>13183513</v>
      </c>
      <c r="N52" s="47">
        <v>20341955</v>
      </c>
      <c r="O52" s="115">
        <v>1630565</v>
      </c>
      <c r="P52" s="47">
        <v>2515941</v>
      </c>
      <c r="Q52" s="47">
        <v>6157</v>
      </c>
      <c r="R52" s="47">
        <v>33525468</v>
      </c>
      <c r="S52" s="47">
        <v>0</v>
      </c>
      <c r="T52" s="47">
        <v>0</v>
      </c>
      <c r="U52" s="47">
        <v>5698692</v>
      </c>
      <c r="V52" s="47">
        <v>4197564</v>
      </c>
      <c r="W52" s="47">
        <v>0</v>
      </c>
      <c r="X52" s="47">
        <v>16578290</v>
      </c>
      <c r="Y52" s="47">
        <v>277450</v>
      </c>
      <c r="Z52" s="47">
        <v>6506472</v>
      </c>
      <c r="AA52" s="47">
        <v>267000</v>
      </c>
      <c r="AB52" s="47">
        <v>0</v>
      </c>
      <c r="AC52" s="47">
        <v>0</v>
      </c>
      <c r="AD52" s="48">
        <v>0</v>
      </c>
      <c r="AE52" s="48">
        <v>4146506</v>
      </c>
      <c r="AF52" s="127"/>
      <c r="AG52" s="127"/>
      <c r="AH52" s="127"/>
      <c r="AI52" s="127"/>
    </row>
    <row r="53" spans="1:35" ht="15" customHeight="1" x14ac:dyDescent="0.3">
      <c r="A53" s="111" t="s">
        <v>760</v>
      </c>
      <c r="B53" s="113">
        <v>11718</v>
      </c>
      <c r="C53" s="114">
        <v>40</v>
      </c>
      <c r="D53" s="114">
        <v>40</v>
      </c>
      <c r="E53" s="114">
        <v>40</v>
      </c>
      <c r="F53" s="114">
        <v>733</v>
      </c>
      <c r="G53" s="114">
        <v>142</v>
      </c>
      <c r="H53" s="114">
        <v>5.0199999999999996</v>
      </c>
      <c r="I53" s="114">
        <v>5.16</v>
      </c>
      <c r="J53" s="288"/>
      <c r="K53" s="114">
        <v>13</v>
      </c>
      <c r="L53" s="114">
        <v>0</v>
      </c>
      <c r="M53" s="47">
        <v>10763800</v>
      </c>
      <c r="N53" s="47">
        <v>25184571</v>
      </c>
      <c r="O53" s="115">
        <v>2679756</v>
      </c>
      <c r="P53" s="47">
        <v>6269960</v>
      </c>
      <c r="Q53" s="47">
        <v>17020</v>
      </c>
      <c r="R53" s="47">
        <v>35948371</v>
      </c>
      <c r="S53" s="47">
        <v>0</v>
      </c>
      <c r="T53" s="47">
        <v>0</v>
      </c>
      <c r="U53" s="47">
        <v>9856966</v>
      </c>
      <c r="V53" s="47">
        <v>6593799</v>
      </c>
      <c r="W53" s="47">
        <v>0</v>
      </c>
      <c r="X53" s="47">
        <v>7997034</v>
      </c>
      <c r="Y53" s="47">
        <v>252753</v>
      </c>
      <c r="Z53" s="47">
        <v>11167390</v>
      </c>
      <c r="AA53" s="47">
        <v>80429</v>
      </c>
      <c r="AB53" s="47">
        <v>0</v>
      </c>
      <c r="AC53" s="47">
        <v>0</v>
      </c>
      <c r="AD53" s="48">
        <v>0</v>
      </c>
      <c r="AE53" s="48">
        <v>8949716</v>
      </c>
      <c r="AF53" s="127"/>
      <c r="AG53" s="127"/>
      <c r="AH53" s="127"/>
      <c r="AI53" s="127"/>
    </row>
    <row r="54" spans="1:35" ht="15" customHeight="1" x14ac:dyDescent="0.3">
      <c r="A54" s="111" t="s">
        <v>761</v>
      </c>
      <c r="B54" s="113">
        <v>25</v>
      </c>
      <c r="C54" s="114">
        <v>216</v>
      </c>
      <c r="D54" s="114">
        <v>216</v>
      </c>
      <c r="E54" s="114">
        <v>216</v>
      </c>
      <c r="F54" s="114">
        <v>47242</v>
      </c>
      <c r="G54" s="114">
        <v>10920</v>
      </c>
      <c r="H54" s="114">
        <v>59.92</v>
      </c>
      <c r="I54" s="114">
        <v>4.33</v>
      </c>
      <c r="J54" s="288"/>
      <c r="K54" s="114">
        <v>1561.62</v>
      </c>
      <c r="L54" s="114">
        <v>60238</v>
      </c>
      <c r="M54" s="47">
        <v>271668259</v>
      </c>
      <c r="N54" s="47">
        <v>514114837</v>
      </c>
      <c r="O54" s="115">
        <v>124771495</v>
      </c>
      <c r="P54" s="47">
        <v>131293262</v>
      </c>
      <c r="Q54" s="47">
        <v>174540</v>
      </c>
      <c r="R54" s="47">
        <v>785783096</v>
      </c>
      <c r="S54" s="47">
        <v>95157973</v>
      </c>
      <c r="T54" s="47">
        <v>239016534</v>
      </c>
      <c r="U54" s="47">
        <v>143851403</v>
      </c>
      <c r="V54" s="47">
        <v>82060295</v>
      </c>
      <c r="W54" s="47">
        <v>5667684</v>
      </c>
      <c r="X54" s="47">
        <v>4943735</v>
      </c>
      <c r="Y54" s="47">
        <v>8670781</v>
      </c>
      <c r="Z54" s="47">
        <v>144691940</v>
      </c>
      <c r="AA54" s="47">
        <v>32559998</v>
      </c>
      <c r="AB54" s="47">
        <v>0</v>
      </c>
      <c r="AC54" s="47">
        <v>18592373</v>
      </c>
      <c r="AD54" s="48">
        <v>10570380</v>
      </c>
      <c r="AE54" s="48">
        <v>256064757</v>
      </c>
      <c r="AF54" s="127"/>
      <c r="AG54" s="127"/>
      <c r="AH54" s="127"/>
      <c r="AI54" s="127"/>
    </row>
    <row r="55" spans="1:35" x14ac:dyDescent="0.3">
      <c r="A55" s="111" t="s">
        <v>762</v>
      </c>
      <c r="B55" s="113">
        <v>122</v>
      </c>
      <c r="C55" s="114">
        <v>439</v>
      </c>
      <c r="D55" s="114">
        <v>434</v>
      </c>
      <c r="E55" s="114">
        <v>434</v>
      </c>
      <c r="F55" s="115">
        <v>124512</v>
      </c>
      <c r="G55" s="115">
        <v>29719</v>
      </c>
      <c r="H55" s="114">
        <v>78.599999999999994</v>
      </c>
      <c r="I55" s="114">
        <v>4.1900000000000004</v>
      </c>
      <c r="J55" s="288"/>
      <c r="K55" s="116">
        <v>3685.45</v>
      </c>
      <c r="L55" s="115">
        <v>97630</v>
      </c>
      <c r="M55" s="47">
        <v>541913696</v>
      </c>
      <c r="N55" s="47">
        <v>690269962</v>
      </c>
      <c r="O55" s="115">
        <v>297295546</v>
      </c>
      <c r="P55" s="47">
        <v>278190840</v>
      </c>
      <c r="Q55" s="47">
        <v>315480</v>
      </c>
      <c r="R55" s="47">
        <v>1232183658</v>
      </c>
      <c r="S55" s="47">
        <v>108698051</v>
      </c>
      <c r="T55" s="47">
        <v>473629783</v>
      </c>
      <c r="U55" s="47">
        <v>57527266</v>
      </c>
      <c r="V55" s="47">
        <v>81675182</v>
      </c>
      <c r="W55" s="47">
        <v>11750674</v>
      </c>
      <c r="X55" s="47">
        <v>7810799</v>
      </c>
      <c r="Y55" s="47">
        <v>5518476</v>
      </c>
      <c r="Z55" s="47">
        <v>407550662</v>
      </c>
      <c r="AA55" s="47">
        <v>29067890</v>
      </c>
      <c r="AB55" s="47">
        <v>20656430</v>
      </c>
      <c r="AC55" s="47">
        <v>20888926</v>
      </c>
      <c r="AD55" s="48">
        <v>7409519</v>
      </c>
      <c r="AE55" s="48">
        <v>575486386</v>
      </c>
      <c r="AF55" s="127"/>
      <c r="AG55" s="127"/>
      <c r="AH55" s="127"/>
      <c r="AI55" s="127"/>
    </row>
    <row r="56" spans="1:35" ht="15" customHeight="1" x14ac:dyDescent="0.3">
      <c r="A56" s="111" t="s">
        <v>763</v>
      </c>
      <c r="B56" s="113">
        <v>3113</v>
      </c>
      <c r="C56" s="114">
        <v>867</v>
      </c>
      <c r="D56" s="114">
        <v>867</v>
      </c>
      <c r="E56" s="114">
        <v>536</v>
      </c>
      <c r="F56" s="115">
        <v>155631</v>
      </c>
      <c r="G56" s="115">
        <v>36105</v>
      </c>
      <c r="H56" s="114">
        <v>79.55</v>
      </c>
      <c r="I56" s="114">
        <v>4.3099999999999996</v>
      </c>
      <c r="J56" s="288"/>
      <c r="K56" s="116">
        <v>4506.1899999999996</v>
      </c>
      <c r="L56" s="115">
        <v>166161</v>
      </c>
      <c r="M56" s="47">
        <v>776536616</v>
      </c>
      <c r="N56" s="47">
        <v>1220045417</v>
      </c>
      <c r="O56" s="115">
        <v>349071846</v>
      </c>
      <c r="P56" s="47">
        <v>422810441</v>
      </c>
      <c r="Q56" s="47">
        <v>923116</v>
      </c>
      <c r="R56" s="47">
        <v>1996582033</v>
      </c>
      <c r="S56" s="47">
        <v>235223366</v>
      </c>
      <c r="T56" s="47">
        <v>780133210</v>
      </c>
      <c r="U56" s="47">
        <v>313125022</v>
      </c>
      <c r="V56" s="47">
        <v>147882163</v>
      </c>
      <c r="W56" s="47">
        <v>14621994</v>
      </c>
      <c r="X56" s="47">
        <v>20202037</v>
      </c>
      <c r="Y56" s="47">
        <v>13690809</v>
      </c>
      <c r="Z56" s="47">
        <v>422338390</v>
      </c>
      <c r="AA56" s="47">
        <v>33337186</v>
      </c>
      <c r="AB56" s="47">
        <v>0</v>
      </c>
      <c r="AC56" s="47">
        <v>0</v>
      </c>
      <c r="AD56" s="48">
        <v>16027856</v>
      </c>
      <c r="AE56" s="48">
        <v>771882287</v>
      </c>
      <c r="AF56" s="127"/>
      <c r="AG56" s="127"/>
      <c r="AH56" s="127"/>
      <c r="AI56" s="127"/>
    </row>
    <row r="57" spans="1:35" ht="15" customHeight="1" x14ac:dyDescent="0.3">
      <c r="A57" s="111" t="s">
        <v>764</v>
      </c>
      <c r="B57" s="113">
        <v>42</v>
      </c>
      <c r="C57" s="114">
        <v>151</v>
      </c>
      <c r="D57" s="114">
        <v>95</v>
      </c>
      <c r="E57" s="114">
        <v>83</v>
      </c>
      <c r="F57" s="115">
        <v>27798</v>
      </c>
      <c r="G57" s="115">
        <v>4751</v>
      </c>
      <c r="H57" s="114">
        <v>91.76</v>
      </c>
      <c r="I57" s="114">
        <v>5.85</v>
      </c>
      <c r="J57" s="288"/>
      <c r="K57" s="116">
        <v>740.86</v>
      </c>
      <c r="L57" s="115">
        <v>52803</v>
      </c>
      <c r="M57" s="47">
        <v>65708765</v>
      </c>
      <c r="N57" s="47">
        <v>136820313</v>
      </c>
      <c r="O57" s="115">
        <v>51297800</v>
      </c>
      <c r="P57" s="47">
        <v>52915911</v>
      </c>
      <c r="Q57" s="47">
        <v>93474</v>
      </c>
      <c r="R57" s="47">
        <v>202529078</v>
      </c>
      <c r="S57" s="47">
        <v>26772260</v>
      </c>
      <c r="T57" s="47">
        <v>51513794</v>
      </c>
      <c r="U57" s="47">
        <v>40682294</v>
      </c>
      <c r="V57" s="47">
        <v>33247355</v>
      </c>
      <c r="W57" s="47">
        <v>1774451</v>
      </c>
      <c r="X57" s="47">
        <v>1916310</v>
      </c>
      <c r="Y57" s="47">
        <v>1366029</v>
      </c>
      <c r="Z57" s="47">
        <v>32778322</v>
      </c>
      <c r="AA57" s="47">
        <v>3697986</v>
      </c>
      <c r="AB57" s="47">
        <v>0</v>
      </c>
      <c r="AC57" s="47">
        <v>5788765</v>
      </c>
      <c r="AD57" s="48">
        <v>2991512</v>
      </c>
      <c r="AE57" s="48">
        <v>104213711</v>
      </c>
      <c r="AF57" s="127"/>
      <c r="AG57" s="127"/>
      <c r="AH57" s="127"/>
      <c r="AI57" s="127"/>
    </row>
    <row r="58" spans="1:35" ht="15" customHeight="1" x14ac:dyDescent="0.3">
      <c r="A58" s="111" t="s">
        <v>765</v>
      </c>
      <c r="B58" s="113">
        <v>8701</v>
      </c>
      <c r="C58" s="114">
        <v>294</v>
      </c>
      <c r="D58" s="114">
        <v>294</v>
      </c>
      <c r="E58" s="114">
        <v>249</v>
      </c>
      <c r="F58" s="115">
        <v>76511</v>
      </c>
      <c r="G58" s="115">
        <v>17317</v>
      </c>
      <c r="H58" s="114">
        <v>84.18</v>
      </c>
      <c r="I58" s="114">
        <v>4.42</v>
      </c>
      <c r="J58" s="288"/>
      <c r="K58" s="114">
        <v>1247.08</v>
      </c>
      <c r="L58" s="115">
        <v>65879</v>
      </c>
      <c r="M58" s="47">
        <v>276988545</v>
      </c>
      <c r="N58" s="47">
        <v>306542971</v>
      </c>
      <c r="O58" s="115">
        <v>164454938</v>
      </c>
      <c r="P58" s="47">
        <v>125303667</v>
      </c>
      <c r="Q58" s="47">
        <v>78389</v>
      </c>
      <c r="R58" s="47">
        <v>583531516</v>
      </c>
      <c r="S58" s="47">
        <v>61985703</v>
      </c>
      <c r="T58" s="47">
        <v>205049338</v>
      </c>
      <c r="U58" s="47">
        <v>49204884</v>
      </c>
      <c r="V58" s="47">
        <v>82576990</v>
      </c>
      <c r="W58" s="47">
        <v>7487687</v>
      </c>
      <c r="X58" s="47">
        <v>2811545</v>
      </c>
      <c r="Y58" s="47">
        <v>8338974</v>
      </c>
      <c r="Z58" s="47">
        <v>136282694</v>
      </c>
      <c r="AA58" s="47">
        <v>9611111</v>
      </c>
      <c r="AB58" s="47">
        <v>0</v>
      </c>
      <c r="AC58" s="47">
        <v>16435348</v>
      </c>
      <c r="AD58" s="48">
        <v>3747242</v>
      </c>
      <c r="AE58" s="48">
        <v>289758605</v>
      </c>
      <c r="AF58" s="127"/>
      <c r="AG58" s="127"/>
      <c r="AH58" s="127"/>
      <c r="AI58" s="127"/>
    </row>
    <row r="59" spans="1:35" ht="15" customHeight="1" x14ac:dyDescent="0.3">
      <c r="A59" s="111" t="s">
        <v>766</v>
      </c>
      <c r="B59" s="113">
        <v>75</v>
      </c>
      <c r="C59" s="114">
        <v>354</v>
      </c>
      <c r="D59" s="114">
        <v>258</v>
      </c>
      <c r="E59" s="114">
        <v>194</v>
      </c>
      <c r="F59" s="115">
        <v>65103</v>
      </c>
      <c r="G59" s="115">
        <v>13024</v>
      </c>
      <c r="H59" s="114">
        <v>91.94</v>
      </c>
      <c r="I59" s="114">
        <v>5</v>
      </c>
      <c r="J59" s="288"/>
      <c r="K59" s="116">
        <v>1272.07</v>
      </c>
      <c r="L59" s="115">
        <v>77279</v>
      </c>
      <c r="M59" s="47">
        <v>218842242</v>
      </c>
      <c r="N59" s="47">
        <v>307711935</v>
      </c>
      <c r="O59" s="115">
        <v>124809594</v>
      </c>
      <c r="P59" s="47">
        <v>117465976</v>
      </c>
      <c r="Q59" s="47">
        <v>129698</v>
      </c>
      <c r="R59" s="47">
        <v>526554177</v>
      </c>
      <c r="S59" s="47">
        <v>47572182</v>
      </c>
      <c r="T59" s="47">
        <v>185148254</v>
      </c>
      <c r="U59" s="47">
        <v>65864030</v>
      </c>
      <c r="V59" s="47">
        <v>60470017</v>
      </c>
      <c r="W59" s="47">
        <v>4671454</v>
      </c>
      <c r="X59" s="47">
        <v>3583273</v>
      </c>
      <c r="Y59" s="47">
        <v>4022522</v>
      </c>
      <c r="Z59" s="47">
        <v>132123206</v>
      </c>
      <c r="AA59" s="47">
        <v>5635618</v>
      </c>
      <c r="AB59" s="47">
        <v>0</v>
      </c>
      <c r="AC59" s="47">
        <v>12444435</v>
      </c>
      <c r="AD59" s="48">
        <v>5019186</v>
      </c>
      <c r="AE59" s="48">
        <v>242275570</v>
      </c>
      <c r="AF59" s="127"/>
      <c r="AG59" s="127"/>
      <c r="AH59" s="127"/>
      <c r="AI59" s="127"/>
    </row>
    <row r="60" spans="1:35" ht="15" customHeight="1" x14ac:dyDescent="0.3">
      <c r="A60" s="111" t="s">
        <v>767</v>
      </c>
      <c r="B60" s="113">
        <v>41</v>
      </c>
      <c r="C60" s="114">
        <v>231</v>
      </c>
      <c r="D60" s="114">
        <v>226</v>
      </c>
      <c r="E60" s="114">
        <v>192</v>
      </c>
      <c r="F60" s="115">
        <v>54669</v>
      </c>
      <c r="G60" s="115">
        <v>10481</v>
      </c>
      <c r="H60" s="114">
        <v>78.010000000000005</v>
      </c>
      <c r="I60" s="114">
        <v>5.22</v>
      </c>
      <c r="J60" s="288"/>
      <c r="K60" s="116">
        <v>932.04</v>
      </c>
      <c r="L60" s="115">
        <v>40446</v>
      </c>
      <c r="M60" s="47">
        <v>155892857</v>
      </c>
      <c r="N60" s="47">
        <v>231503794</v>
      </c>
      <c r="O60" s="115">
        <v>101124283</v>
      </c>
      <c r="P60" s="47">
        <v>87305164</v>
      </c>
      <c r="Q60" s="47">
        <v>66408</v>
      </c>
      <c r="R60" s="47">
        <v>387396651</v>
      </c>
      <c r="S60" s="47">
        <v>37471886</v>
      </c>
      <c r="T60" s="47">
        <v>151756693</v>
      </c>
      <c r="U60" s="47">
        <v>22341130</v>
      </c>
      <c r="V60" s="47">
        <v>30709230</v>
      </c>
      <c r="W60" s="47">
        <v>5330445</v>
      </c>
      <c r="X60" s="47">
        <v>1763459</v>
      </c>
      <c r="Y60" s="47">
        <v>4413317</v>
      </c>
      <c r="Z60" s="47">
        <v>117279114</v>
      </c>
      <c r="AA60" s="47">
        <v>4158183</v>
      </c>
      <c r="AB60" s="47">
        <v>0</v>
      </c>
      <c r="AC60" s="47">
        <v>9568262</v>
      </c>
      <c r="AD60" s="48">
        <v>2604932</v>
      </c>
      <c r="AE60" s="48">
        <v>188429447</v>
      </c>
      <c r="AF60" s="127"/>
      <c r="AG60" s="127"/>
      <c r="AH60" s="127"/>
      <c r="AI60" s="127"/>
    </row>
    <row r="61" spans="1:35" ht="15" customHeight="1" x14ac:dyDescent="0.3">
      <c r="A61" s="111" t="s">
        <v>768</v>
      </c>
      <c r="B61" s="113">
        <v>114</v>
      </c>
      <c r="C61" s="114">
        <v>207</v>
      </c>
      <c r="D61" s="114">
        <v>206</v>
      </c>
      <c r="E61" s="114">
        <v>183</v>
      </c>
      <c r="F61" s="114">
        <v>48227</v>
      </c>
      <c r="G61" s="114">
        <v>9730</v>
      </c>
      <c r="H61" s="114">
        <v>72.2</v>
      </c>
      <c r="I61" s="114">
        <v>4.96</v>
      </c>
      <c r="J61" s="288"/>
      <c r="K61" s="114">
        <v>1124.77</v>
      </c>
      <c r="L61" s="114">
        <v>49025</v>
      </c>
      <c r="M61" s="47">
        <v>187913044</v>
      </c>
      <c r="N61" s="47">
        <v>469598318</v>
      </c>
      <c r="O61" s="115">
        <v>101519769</v>
      </c>
      <c r="P61" s="47">
        <v>168304382</v>
      </c>
      <c r="Q61" s="47">
        <v>182217</v>
      </c>
      <c r="R61" s="47">
        <v>657511362</v>
      </c>
      <c r="S61" s="47">
        <v>79018401</v>
      </c>
      <c r="T61" s="47">
        <v>272673503</v>
      </c>
      <c r="U61" s="47">
        <v>42054550</v>
      </c>
      <c r="V61" s="47">
        <v>62736169</v>
      </c>
      <c r="W61" s="47">
        <v>9787153</v>
      </c>
      <c r="X61" s="47">
        <v>1232765</v>
      </c>
      <c r="Y61" s="47">
        <v>3708007</v>
      </c>
      <c r="Z61" s="47">
        <v>166852210</v>
      </c>
      <c r="AA61" s="47">
        <v>4659769</v>
      </c>
      <c r="AB61" s="47">
        <v>0</v>
      </c>
      <c r="AC61" s="47">
        <v>12760223</v>
      </c>
      <c r="AD61" s="48">
        <v>2028612</v>
      </c>
      <c r="AE61" s="48">
        <v>269824151</v>
      </c>
      <c r="AF61" s="127"/>
      <c r="AG61" s="127"/>
      <c r="AH61" s="127"/>
      <c r="AI61" s="127"/>
    </row>
    <row r="62" spans="1:35" ht="15" customHeight="1" x14ac:dyDescent="0.3">
      <c r="A62" s="111" t="s">
        <v>769</v>
      </c>
      <c r="B62" s="113">
        <v>126</v>
      </c>
      <c r="C62" s="114">
        <v>302</v>
      </c>
      <c r="D62" s="114">
        <v>299</v>
      </c>
      <c r="E62" s="114">
        <v>225</v>
      </c>
      <c r="F62" s="115">
        <v>74737</v>
      </c>
      <c r="G62" s="115">
        <v>13466</v>
      </c>
      <c r="H62" s="114">
        <v>91</v>
      </c>
      <c r="I62" s="114">
        <v>5.55</v>
      </c>
      <c r="J62" s="288"/>
      <c r="K62" s="116">
        <v>1701.13</v>
      </c>
      <c r="L62" s="115">
        <v>27890</v>
      </c>
      <c r="M62" s="47">
        <v>368501450</v>
      </c>
      <c r="N62" s="47">
        <v>269026962</v>
      </c>
      <c r="O62" s="115">
        <v>251134171</v>
      </c>
      <c r="P62" s="47">
        <v>117225507</v>
      </c>
      <c r="Q62" s="47">
        <v>123786</v>
      </c>
      <c r="R62" s="47">
        <v>637528412</v>
      </c>
      <c r="S62" s="47">
        <v>65610637</v>
      </c>
      <c r="T62" s="47">
        <v>237983800</v>
      </c>
      <c r="U62" s="47">
        <v>46967071</v>
      </c>
      <c r="V62" s="47">
        <v>63486605</v>
      </c>
      <c r="W62" s="47">
        <v>4871253</v>
      </c>
      <c r="X62" s="47">
        <v>2779170</v>
      </c>
      <c r="Y62" s="47">
        <v>16979178</v>
      </c>
      <c r="Z62" s="47">
        <v>172056341</v>
      </c>
      <c r="AA62" s="47">
        <v>5013206</v>
      </c>
      <c r="AB62" s="47">
        <v>0</v>
      </c>
      <c r="AC62" s="47">
        <v>18425252</v>
      </c>
      <c r="AD62" s="48">
        <v>3355899</v>
      </c>
      <c r="AE62" s="48">
        <v>368359678</v>
      </c>
      <c r="AF62" s="127"/>
      <c r="AG62" s="127"/>
      <c r="AH62" s="127"/>
      <c r="AI62" s="127"/>
    </row>
    <row r="63" spans="1:35" ht="15" customHeight="1" x14ac:dyDescent="0.3">
      <c r="A63" s="111" t="s">
        <v>770</v>
      </c>
      <c r="B63" s="113">
        <v>129</v>
      </c>
      <c r="C63" s="114">
        <v>153</v>
      </c>
      <c r="D63" s="114">
        <v>153</v>
      </c>
      <c r="E63" s="114">
        <v>153</v>
      </c>
      <c r="F63" s="115">
        <v>32995</v>
      </c>
      <c r="G63" s="115">
        <v>7832</v>
      </c>
      <c r="H63" s="114">
        <v>59.08</v>
      </c>
      <c r="I63" s="114">
        <v>4.21</v>
      </c>
      <c r="J63" s="288"/>
      <c r="K63" s="116">
        <v>1040.18</v>
      </c>
      <c r="L63" s="115">
        <v>50428</v>
      </c>
      <c r="M63" s="47">
        <v>106775049</v>
      </c>
      <c r="N63" s="47">
        <v>255656646</v>
      </c>
      <c r="O63" s="115">
        <v>59501649</v>
      </c>
      <c r="P63" s="47">
        <v>126483247</v>
      </c>
      <c r="Q63" s="47">
        <v>114445</v>
      </c>
      <c r="R63" s="47">
        <v>362431695</v>
      </c>
      <c r="S63" s="47">
        <v>27396273</v>
      </c>
      <c r="T63" s="47">
        <v>147523347</v>
      </c>
      <c r="U63" s="47">
        <v>37833327</v>
      </c>
      <c r="V63" s="47">
        <v>19044487</v>
      </c>
      <c r="W63" s="47">
        <v>3398767</v>
      </c>
      <c r="X63" s="47">
        <v>3868413</v>
      </c>
      <c r="Y63" s="47">
        <v>2504657</v>
      </c>
      <c r="Z63" s="47">
        <v>39137384</v>
      </c>
      <c r="AA63" s="47">
        <v>69140753</v>
      </c>
      <c r="AB63" s="47">
        <v>0</v>
      </c>
      <c r="AC63" s="47">
        <v>11580071</v>
      </c>
      <c r="AD63" s="48">
        <v>1004216</v>
      </c>
      <c r="AE63" s="48">
        <v>185984896</v>
      </c>
      <c r="AF63" s="127"/>
      <c r="AG63" s="127"/>
      <c r="AH63" s="127"/>
      <c r="AI63" s="127"/>
    </row>
    <row r="64" spans="1:35" x14ac:dyDescent="0.3">
      <c r="A64" s="111" t="s">
        <v>771</v>
      </c>
      <c r="B64" s="113">
        <v>104</v>
      </c>
      <c r="C64" s="114">
        <v>439</v>
      </c>
      <c r="D64" s="114">
        <v>407</v>
      </c>
      <c r="E64" s="114">
        <v>285</v>
      </c>
      <c r="F64" s="115">
        <v>96763</v>
      </c>
      <c r="G64" s="115">
        <v>17402</v>
      </c>
      <c r="H64" s="114">
        <v>93.02</v>
      </c>
      <c r="I64" s="114">
        <v>5.56</v>
      </c>
      <c r="J64" s="288"/>
      <c r="K64" s="116">
        <v>4233.74</v>
      </c>
      <c r="L64" s="115">
        <v>45943</v>
      </c>
      <c r="M64" s="47">
        <v>995373458</v>
      </c>
      <c r="N64" s="47">
        <v>1101811387</v>
      </c>
      <c r="O64" s="115">
        <v>457152617</v>
      </c>
      <c r="P64" s="47">
        <v>330066992</v>
      </c>
      <c r="Q64" s="47">
        <v>450060</v>
      </c>
      <c r="R64" s="47">
        <v>2097184845</v>
      </c>
      <c r="S64" s="47">
        <v>198530976</v>
      </c>
      <c r="T64" s="47">
        <v>556822352</v>
      </c>
      <c r="U64" s="47">
        <v>320027339</v>
      </c>
      <c r="V64" s="47">
        <v>210403061</v>
      </c>
      <c r="W64" s="47">
        <v>12156374</v>
      </c>
      <c r="X64" s="47">
        <v>11168610</v>
      </c>
      <c r="Y64" s="47">
        <v>16313075</v>
      </c>
      <c r="Z64" s="47">
        <v>702500607</v>
      </c>
      <c r="AA64" s="47">
        <v>21731837</v>
      </c>
      <c r="AB64" s="47">
        <v>0</v>
      </c>
      <c r="AC64" s="47">
        <v>22558264</v>
      </c>
      <c r="AD64" s="48">
        <v>24972350</v>
      </c>
      <c r="AE64" s="48">
        <v>787219609</v>
      </c>
      <c r="AF64" s="127"/>
      <c r="AG64" s="127"/>
      <c r="AH64" s="127"/>
      <c r="AI64" s="127"/>
    </row>
    <row r="65" spans="1:35" ht="15" customHeight="1" x14ac:dyDescent="0.3">
      <c r="A65" s="111" t="s">
        <v>772</v>
      </c>
      <c r="B65" s="113">
        <v>3115</v>
      </c>
      <c r="C65" s="114">
        <v>802</v>
      </c>
      <c r="D65" s="114">
        <v>802</v>
      </c>
      <c r="E65" s="114">
        <v>730</v>
      </c>
      <c r="F65" s="115">
        <v>215138</v>
      </c>
      <c r="G65" s="115">
        <v>41640</v>
      </c>
      <c r="H65" s="114">
        <v>80.739999999999995</v>
      </c>
      <c r="I65" s="114">
        <v>5.17</v>
      </c>
      <c r="J65" s="288"/>
      <c r="K65" s="116">
        <v>7055.87</v>
      </c>
      <c r="L65" s="115">
        <v>135044</v>
      </c>
      <c r="M65" s="47">
        <v>2056186261</v>
      </c>
      <c r="N65" s="47">
        <v>2669857262</v>
      </c>
      <c r="O65" s="115">
        <v>722091206</v>
      </c>
      <c r="P65" s="47">
        <v>720309560</v>
      </c>
      <c r="Q65" s="47">
        <v>938793</v>
      </c>
      <c r="R65" s="47">
        <v>4726043523</v>
      </c>
      <c r="S65" s="47">
        <v>550065971</v>
      </c>
      <c r="T65" s="47">
        <v>1368981850</v>
      </c>
      <c r="U65" s="47">
        <v>315799475</v>
      </c>
      <c r="V65" s="47">
        <v>731205262</v>
      </c>
      <c r="W65" s="47">
        <v>21377194</v>
      </c>
      <c r="X65" s="47">
        <v>48351268</v>
      </c>
      <c r="Y65" s="47">
        <v>95816613</v>
      </c>
      <c r="Z65" s="47">
        <v>1400222512</v>
      </c>
      <c r="AA65" s="47">
        <v>133105640</v>
      </c>
      <c r="AB65" s="47">
        <v>0</v>
      </c>
      <c r="AC65" s="47">
        <v>34395306</v>
      </c>
      <c r="AD65" s="48">
        <v>26722432</v>
      </c>
      <c r="AE65" s="48">
        <v>1442400766</v>
      </c>
      <c r="AF65" s="127"/>
      <c r="AG65" s="127"/>
      <c r="AH65" s="127"/>
      <c r="AI65" s="127"/>
    </row>
    <row r="66" spans="1:35" ht="15" customHeight="1" x14ac:dyDescent="0.3">
      <c r="A66" s="111" t="s">
        <v>2447</v>
      </c>
      <c r="B66" s="113">
        <v>138</v>
      </c>
      <c r="C66" s="114">
        <v>229</v>
      </c>
      <c r="D66" s="114">
        <v>229</v>
      </c>
      <c r="E66" s="114">
        <v>202</v>
      </c>
      <c r="F66" s="115">
        <v>47405</v>
      </c>
      <c r="G66" s="115">
        <v>13097</v>
      </c>
      <c r="H66" s="114">
        <v>64.3</v>
      </c>
      <c r="I66" s="114">
        <v>3.62</v>
      </c>
      <c r="J66" s="288"/>
      <c r="K66" s="116">
        <v>1485.54</v>
      </c>
      <c r="L66" s="115">
        <v>45329</v>
      </c>
      <c r="M66" s="47">
        <v>159680074</v>
      </c>
      <c r="N66" s="47">
        <v>383417939</v>
      </c>
      <c r="O66" s="115">
        <v>111574612</v>
      </c>
      <c r="P66" s="47">
        <v>144300391</v>
      </c>
      <c r="Q66" s="47">
        <v>251716</v>
      </c>
      <c r="R66" s="47">
        <v>543098013</v>
      </c>
      <c r="S66" s="47">
        <v>51924019</v>
      </c>
      <c r="T66" s="47">
        <v>157286460</v>
      </c>
      <c r="U66" s="47">
        <v>19796410</v>
      </c>
      <c r="V66" s="47">
        <v>10133914</v>
      </c>
      <c r="W66" s="47">
        <v>4195529</v>
      </c>
      <c r="X66" s="47">
        <v>2683967</v>
      </c>
      <c r="Y66" s="47">
        <v>1834036</v>
      </c>
      <c r="Z66" s="47">
        <v>263651985</v>
      </c>
      <c r="AA66" s="47">
        <v>21851832</v>
      </c>
      <c r="AB66" s="47">
        <v>0</v>
      </c>
      <c r="AC66" s="47">
        <v>8036922</v>
      </c>
      <c r="AD66" s="48">
        <v>1702939</v>
      </c>
      <c r="AE66" s="48">
        <v>255875003</v>
      </c>
      <c r="AF66" s="127"/>
      <c r="AG66" s="127"/>
      <c r="AH66" s="127"/>
      <c r="AI66" s="127"/>
    </row>
    <row r="67" spans="1:35" x14ac:dyDescent="0.3">
      <c r="A67" s="119" t="s">
        <v>1694</v>
      </c>
      <c r="B67" s="120">
        <v>454</v>
      </c>
      <c r="C67" s="121">
        <v>114</v>
      </c>
      <c r="D67" s="121">
        <v>114</v>
      </c>
      <c r="E67" s="121">
        <v>114</v>
      </c>
      <c r="F67" s="122">
        <v>38030</v>
      </c>
      <c r="G67" s="122">
        <v>5972</v>
      </c>
      <c r="H67" s="121">
        <v>91.4</v>
      </c>
      <c r="I67" s="121">
        <v>6.37</v>
      </c>
      <c r="J67" s="289"/>
      <c r="K67" s="121">
        <v>349.2</v>
      </c>
      <c r="L67" s="121">
        <v>0</v>
      </c>
      <c r="M67" s="123">
        <v>51615763</v>
      </c>
      <c r="N67" s="123">
        <v>22857329</v>
      </c>
      <c r="O67" s="123">
        <v>31103346</v>
      </c>
      <c r="P67" s="123">
        <v>8910478</v>
      </c>
      <c r="Q67" s="122">
        <v>123331</v>
      </c>
      <c r="R67" s="123">
        <v>74473092</v>
      </c>
      <c r="S67" s="123">
        <v>6712571</v>
      </c>
      <c r="T67" s="123">
        <v>29914939</v>
      </c>
      <c r="U67" s="123">
        <v>23738349</v>
      </c>
      <c r="V67" s="123">
        <v>1475991</v>
      </c>
      <c r="W67" s="123">
        <v>0</v>
      </c>
      <c r="X67" s="123">
        <v>157663</v>
      </c>
      <c r="Y67" s="123">
        <v>53864</v>
      </c>
      <c r="Z67" s="123">
        <v>970474</v>
      </c>
      <c r="AA67" s="123">
        <v>11433853</v>
      </c>
      <c r="AB67" s="123">
        <v>15388</v>
      </c>
      <c r="AC67" s="123">
        <v>0</v>
      </c>
      <c r="AD67" s="123">
        <v>0</v>
      </c>
      <c r="AE67" s="123">
        <v>40013824</v>
      </c>
      <c r="AF67" s="123">
        <v>40399048</v>
      </c>
      <c r="AG67" s="123">
        <v>40399048</v>
      </c>
      <c r="AH67" s="123">
        <v>37094728</v>
      </c>
      <c r="AI67" s="123">
        <v>3304320</v>
      </c>
    </row>
    <row r="68" spans="1:35" x14ac:dyDescent="0.3">
      <c r="A68" s="119" t="s">
        <v>1696</v>
      </c>
      <c r="B68" s="120">
        <v>442</v>
      </c>
      <c r="C68" s="121">
        <v>136</v>
      </c>
      <c r="D68" s="121">
        <v>136</v>
      </c>
      <c r="E68" s="121">
        <v>136</v>
      </c>
      <c r="F68" s="122">
        <v>46648</v>
      </c>
      <c r="G68" s="122">
        <v>4122</v>
      </c>
      <c r="H68" s="121">
        <v>93.97</v>
      </c>
      <c r="I68" s="121">
        <v>11.32</v>
      </c>
      <c r="J68" s="289"/>
      <c r="K68" s="121">
        <v>355.5</v>
      </c>
      <c r="L68" s="121">
        <v>0</v>
      </c>
      <c r="M68" s="123">
        <v>65913579</v>
      </c>
      <c r="N68" s="123">
        <v>14149934</v>
      </c>
      <c r="O68" s="123">
        <v>34691081</v>
      </c>
      <c r="P68" s="123">
        <v>6490188</v>
      </c>
      <c r="Q68" s="122">
        <v>45908</v>
      </c>
      <c r="R68" s="123">
        <v>80063513</v>
      </c>
      <c r="S68" s="123">
        <v>5978475</v>
      </c>
      <c r="T68" s="123">
        <v>15370596</v>
      </c>
      <c r="U68" s="123">
        <v>43294759</v>
      </c>
      <c r="V68" s="123">
        <v>6816241</v>
      </c>
      <c r="W68" s="123">
        <v>0</v>
      </c>
      <c r="X68" s="123">
        <v>108071</v>
      </c>
      <c r="Y68" s="123">
        <v>0</v>
      </c>
      <c r="Z68" s="123">
        <v>6809636</v>
      </c>
      <c r="AA68" s="123">
        <v>1575897</v>
      </c>
      <c r="AB68" s="123">
        <v>109838</v>
      </c>
      <c r="AC68" s="123">
        <v>0</v>
      </c>
      <c r="AD68" s="123">
        <v>0</v>
      </c>
      <c r="AE68" s="123">
        <v>41181269</v>
      </c>
      <c r="AF68" s="123">
        <v>41227395</v>
      </c>
      <c r="AG68" s="123">
        <v>41227395</v>
      </c>
      <c r="AH68" s="123">
        <v>40897798</v>
      </c>
      <c r="AI68" s="123">
        <v>329597</v>
      </c>
    </row>
    <row r="69" spans="1:35" x14ac:dyDescent="0.3">
      <c r="A69" s="119" t="s">
        <v>1699</v>
      </c>
      <c r="B69" s="120">
        <v>436</v>
      </c>
      <c r="C69" s="121">
        <v>103</v>
      </c>
      <c r="D69" s="121">
        <v>103</v>
      </c>
      <c r="E69" s="121">
        <v>103</v>
      </c>
      <c r="F69" s="122">
        <v>35683</v>
      </c>
      <c r="G69" s="122">
        <v>3024</v>
      </c>
      <c r="H69" s="121">
        <v>94.91</v>
      </c>
      <c r="I69" s="121">
        <v>11.8</v>
      </c>
      <c r="J69" s="289"/>
      <c r="K69" s="121">
        <v>300.5</v>
      </c>
      <c r="L69" s="121">
        <v>0</v>
      </c>
      <c r="M69" s="123">
        <v>45055340</v>
      </c>
      <c r="N69" s="123">
        <v>14857288</v>
      </c>
      <c r="O69" s="123">
        <v>27799292</v>
      </c>
      <c r="P69" s="123">
        <v>5996824</v>
      </c>
      <c r="Q69" s="122">
        <v>27127</v>
      </c>
      <c r="R69" s="123">
        <v>59912628</v>
      </c>
      <c r="S69" s="123">
        <v>580602</v>
      </c>
      <c r="T69" s="123">
        <v>13127682</v>
      </c>
      <c r="U69" s="123">
        <v>36619988</v>
      </c>
      <c r="V69" s="123">
        <v>2130081</v>
      </c>
      <c r="W69" s="123">
        <v>0</v>
      </c>
      <c r="X69" s="123">
        <v>36460</v>
      </c>
      <c r="Y69" s="123">
        <v>0</v>
      </c>
      <c r="Z69" s="123">
        <v>4342868</v>
      </c>
      <c r="AA69" s="123">
        <v>2681623</v>
      </c>
      <c r="AB69" s="123">
        <v>393324</v>
      </c>
      <c r="AC69" s="123">
        <v>0</v>
      </c>
      <c r="AD69" s="123">
        <v>0</v>
      </c>
      <c r="AE69" s="123">
        <v>33796116</v>
      </c>
      <c r="AF69" s="123">
        <v>34132740</v>
      </c>
      <c r="AG69" s="123">
        <v>34132740</v>
      </c>
      <c r="AH69" s="123">
        <v>28557636</v>
      </c>
      <c r="AI69" s="123">
        <v>5575104</v>
      </c>
    </row>
    <row r="70" spans="1:35" x14ac:dyDescent="0.3">
      <c r="A70" s="119" t="s">
        <v>1701</v>
      </c>
      <c r="B70" s="120">
        <v>438</v>
      </c>
      <c r="C70" s="121">
        <v>66</v>
      </c>
      <c r="D70" s="121">
        <v>66</v>
      </c>
      <c r="E70" s="121">
        <v>66</v>
      </c>
      <c r="F70" s="122">
        <v>21720</v>
      </c>
      <c r="G70" s="122">
        <v>2214</v>
      </c>
      <c r="H70" s="121">
        <v>90.16</v>
      </c>
      <c r="I70" s="121">
        <v>9.81</v>
      </c>
      <c r="J70" s="289"/>
      <c r="K70" s="121">
        <v>188.8</v>
      </c>
      <c r="L70" s="121">
        <v>0</v>
      </c>
      <c r="M70" s="123">
        <v>28540962</v>
      </c>
      <c r="N70" s="123">
        <v>12889515</v>
      </c>
      <c r="O70" s="123">
        <v>17735273</v>
      </c>
      <c r="P70" s="123">
        <v>5422705</v>
      </c>
      <c r="Q70" s="122">
        <v>18240</v>
      </c>
      <c r="R70" s="123">
        <v>41430477</v>
      </c>
      <c r="S70" s="123">
        <v>528511</v>
      </c>
      <c r="T70" s="123">
        <v>9884182</v>
      </c>
      <c r="U70" s="123">
        <v>17880987</v>
      </c>
      <c r="V70" s="123">
        <v>2910772</v>
      </c>
      <c r="W70" s="123">
        <v>0</v>
      </c>
      <c r="X70" s="123">
        <v>36343</v>
      </c>
      <c r="Y70" s="123">
        <v>0</v>
      </c>
      <c r="Z70" s="123">
        <v>6133056</v>
      </c>
      <c r="AA70" s="123">
        <v>3633832</v>
      </c>
      <c r="AB70" s="123">
        <v>422794</v>
      </c>
      <c r="AC70" s="123">
        <v>0</v>
      </c>
      <c r="AD70" s="123">
        <v>0</v>
      </c>
      <c r="AE70" s="123">
        <v>23157978</v>
      </c>
      <c r="AF70" s="123">
        <v>23182271</v>
      </c>
      <c r="AG70" s="123">
        <v>23182271</v>
      </c>
      <c r="AH70" s="123">
        <v>20777025</v>
      </c>
      <c r="AI70" s="123">
        <v>2405246</v>
      </c>
    </row>
    <row r="71" spans="1:35" x14ac:dyDescent="0.3">
      <c r="A71" s="119" t="s">
        <v>1703</v>
      </c>
      <c r="B71" s="120">
        <v>443</v>
      </c>
      <c r="C71" s="121">
        <v>90</v>
      </c>
      <c r="D71" s="121">
        <v>90</v>
      </c>
      <c r="E71" s="121">
        <v>90</v>
      </c>
      <c r="F71" s="122">
        <v>31242</v>
      </c>
      <c r="G71" s="122">
        <v>3812</v>
      </c>
      <c r="H71" s="121">
        <v>95.11</v>
      </c>
      <c r="I71" s="121">
        <v>8.1999999999999993</v>
      </c>
      <c r="J71" s="289"/>
      <c r="K71" s="121">
        <v>244.3</v>
      </c>
      <c r="L71" s="121">
        <v>0</v>
      </c>
      <c r="M71" s="123">
        <v>51869523</v>
      </c>
      <c r="N71" s="123">
        <v>7497682</v>
      </c>
      <c r="O71" s="123">
        <v>26790348</v>
      </c>
      <c r="P71" s="123">
        <v>2809754</v>
      </c>
      <c r="Q71" s="122">
        <v>30915</v>
      </c>
      <c r="R71" s="123">
        <v>59367205</v>
      </c>
      <c r="S71" s="123">
        <v>0</v>
      </c>
      <c r="T71" s="123">
        <v>14583753</v>
      </c>
      <c r="U71" s="123">
        <v>29793273</v>
      </c>
      <c r="V71" s="123">
        <v>1407358</v>
      </c>
      <c r="W71" s="123">
        <v>0</v>
      </c>
      <c r="X71" s="123">
        <v>56032</v>
      </c>
      <c r="Y71" s="123">
        <v>18786</v>
      </c>
      <c r="Z71" s="123">
        <v>4834314</v>
      </c>
      <c r="AA71" s="123">
        <v>8673689</v>
      </c>
      <c r="AB71" s="123">
        <v>0</v>
      </c>
      <c r="AC71" s="123">
        <v>0</v>
      </c>
      <c r="AD71" s="123">
        <v>0</v>
      </c>
      <c r="AE71" s="123">
        <v>29600102</v>
      </c>
      <c r="AF71" s="123">
        <v>29734722</v>
      </c>
      <c r="AG71" s="123">
        <v>29735474</v>
      </c>
      <c r="AH71" s="123">
        <v>27960056</v>
      </c>
      <c r="AI71" s="123">
        <v>1775418</v>
      </c>
    </row>
    <row r="72" spans="1:35" x14ac:dyDescent="0.3">
      <c r="A72" s="119" t="s">
        <v>2457</v>
      </c>
      <c r="B72" s="120">
        <v>452</v>
      </c>
      <c r="C72" s="121">
        <v>187</v>
      </c>
      <c r="D72" s="121">
        <v>187</v>
      </c>
      <c r="E72" s="121">
        <v>187</v>
      </c>
      <c r="F72" s="122">
        <v>34444</v>
      </c>
      <c r="G72" s="122">
        <v>2622</v>
      </c>
      <c r="H72" s="121">
        <v>50.46</v>
      </c>
      <c r="I72" s="121">
        <v>13.14</v>
      </c>
      <c r="J72" s="289"/>
      <c r="K72" s="121">
        <v>345.01</v>
      </c>
      <c r="L72" s="121">
        <v>0</v>
      </c>
      <c r="M72" s="123">
        <v>65262787</v>
      </c>
      <c r="N72" s="123">
        <v>14804395</v>
      </c>
      <c r="O72" s="123">
        <v>57695222</v>
      </c>
      <c r="P72" s="123">
        <v>4987406</v>
      </c>
      <c r="Q72" s="122">
        <v>47217</v>
      </c>
      <c r="R72" s="123">
        <v>80067182</v>
      </c>
      <c r="S72" s="123">
        <v>6460926</v>
      </c>
      <c r="T72" s="123">
        <v>42574071</v>
      </c>
      <c r="U72" s="123">
        <v>7464738</v>
      </c>
      <c r="V72" s="123">
        <v>3886199</v>
      </c>
      <c r="W72" s="123">
        <v>5393397</v>
      </c>
      <c r="X72" s="123">
        <v>0</v>
      </c>
      <c r="Y72" s="123">
        <v>0</v>
      </c>
      <c r="Z72" s="123">
        <v>7764357</v>
      </c>
      <c r="AA72" s="123">
        <v>784510</v>
      </c>
      <c r="AB72" s="123">
        <v>5738984</v>
      </c>
      <c r="AC72" s="123">
        <v>0</v>
      </c>
      <c r="AD72" s="123">
        <v>0</v>
      </c>
      <c r="AE72" s="123">
        <v>62682628</v>
      </c>
      <c r="AF72" s="123">
        <v>63044164</v>
      </c>
      <c r="AG72" s="123">
        <v>63044164</v>
      </c>
      <c r="AH72" s="123">
        <v>47999322</v>
      </c>
      <c r="AI72" s="123">
        <v>15044842</v>
      </c>
    </row>
    <row r="73" spans="1:35" ht="26.4" x14ac:dyDescent="0.3">
      <c r="A73" s="119" t="s">
        <v>1704</v>
      </c>
      <c r="B73" s="120">
        <v>424</v>
      </c>
      <c r="C73" s="121">
        <v>16</v>
      </c>
      <c r="D73" s="121">
        <v>16</v>
      </c>
      <c r="E73" s="121">
        <v>16</v>
      </c>
      <c r="F73" s="122">
        <v>5786</v>
      </c>
      <c r="G73" s="121">
        <v>141</v>
      </c>
      <c r="H73" s="121">
        <v>99.08</v>
      </c>
      <c r="I73" s="121">
        <v>41.04</v>
      </c>
      <c r="J73" s="289"/>
      <c r="K73" s="121">
        <v>55.51</v>
      </c>
      <c r="L73" s="121">
        <v>0</v>
      </c>
      <c r="M73" s="123">
        <v>8539724</v>
      </c>
      <c r="N73" s="123">
        <v>1260054</v>
      </c>
      <c r="O73" s="123">
        <v>5990408</v>
      </c>
      <c r="P73" s="123">
        <v>377987</v>
      </c>
      <c r="Q73" s="122">
        <v>3041</v>
      </c>
      <c r="R73" s="123">
        <v>9799778</v>
      </c>
      <c r="S73" s="123">
        <v>0</v>
      </c>
      <c r="T73" s="123">
        <v>2559697</v>
      </c>
      <c r="U73" s="123">
        <v>0</v>
      </c>
      <c r="V73" s="123">
        <v>5930047</v>
      </c>
      <c r="W73" s="123">
        <v>0</v>
      </c>
      <c r="X73" s="123">
        <v>1267865</v>
      </c>
      <c r="Y73" s="123">
        <v>0</v>
      </c>
      <c r="Z73" s="123">
        <v>0</v>
      </c>
      <c r="AA73" s="123">
        <v>0</v>
      </c>
      <c r="AB73" s="123">
        <v>42169</v>
      </c>
      <c r="AC73" s="123">
        <v>0</v>
      </c>
      <c r="AD73" s="123">
        <v>0</v>
      </c>
      <c r="AE73" s="123">
        <v>6368395</v>
      </c>
      <c r="AF73" s="123">
        <v>1</v>
      </c>
      <c r="AG73" s="123">
        <v>1</v>
      </c>
      <c r="AH73" s="123">
        <v>0</v>
      </c>
      <c r="AI73" s="123">
        <v>1</v>
      </c>
    </row>
    <row r="74" spans="1:35" x14ac:dyDescent="0.3">
      <c r="A74" s="119" t="s">
        <v>1706</v>
      </c>
      <c r="B74" s="120">
        <v>422</v>
      </c>
      <c r="C74" s="121">
        <v>16</v>
      </c>
      <c r="D74" s="121">
        <v>16</v>
      </c>
      <c r="E74" s="121">
        <v>16</v>
      </c>
      <c r="F74" s="122">
        <v>3860</v>
      </c>
      <c r="G74" s="121">
        <v>56</v>
      </c>
      <c r="H74" s="121">
        <v>66.099999999999994</v>
      </c>
      <c r="I74" s="121">
        <v>68.930000000000007</v>
      </c>
      <c r="J74" s="289"/>
      <c r="K74" s="121">
        <v>73.98</v>
      </c>
      <c r="L74" s="121">
        <v>0</v>
      </c>
      <c r="M74" s="123">
        <v>7869559</v>
      </c>
      <c r="N74" s="123">
        <v>1487458</v>
      </c>
      <c r="O74" s="123">
        <v>4781064</v>
      </c>
      <c r="P74" s="123">
        <v>942845</v>
      </c>
      <c r="Q74" s="122">
        <v>3703</v>
      </c>
      <c r="R74" s="123">
        <v>9357017</v>
      </c>
      <c r="S74" s="123">
        <v>0</v>
      </c>
      <c r="T74" s="123">
        <v>2275428</v>
      </c>
      <c r="U74" s="123">
        <v>0</v>
      </c>
      <c r="V74" s="123">
        <v>5328206</v>
      </c>
      <c r="W74" s="123">
        <v>0</v>
      </c>
      <c r="X74" s="123">
        <v>1632970</v>
      </c>
      <c r="Y74" s="123">
        <v>0</v>
      </c>
      <c r="Z74" s="123">
        <v>0</v>
      </c>
      <c r="AA74" s="123">
        <v>0</v>
      </c>
      <c r="AB74" s="123">
        <v>120413</v>
      </c>
      <c r="AC74" s="123">
        <v>0</v>
      </c>
      <c r="AD74" s="123">
        <v>0</v>
      </c>
      <c r="AE74" s="123">
        <v>5723909</v>
      </c>
      <c r="AF74" s="123">
        <v>3</v>
      </c>
      <c r="AG74" s="123">
        <v>8</v>
      </c>
      <c r="AH74" s="123">
        <v>5</v>
      </c>
      <c r="AI74" s="123">
        <v>3</v>
      </c>
    </row>
    <row r="75" spans="1:35" ht="26.4" x14ac:dyDescent="0.3">
      <c r="A75" s="119" t="s">
        <v>2465</v>
      </c>
      <c r="B75" s="120">
        <v>423</v>
      </c>
      <c r="C75" s="121">
        <v>60</v>
      </c>
      <c r="D75" s="121">
        <v>60</v>
      </c>
      <c r="E75" s="121">
        <v>60</v>
      </c>
      <c r="F75" s="122">
        <v>20989</v>
      </c>
      <c r="G75" s="121">
        <v>310</v>
      </c>
      <c r="H75" s="121">
        <v>95.84</v>
      </c>
      <c r="I75" s="121">
        <v>67.709999999999994</v>
      </c>
      <c r="J75" s="289"/>
      <c r="K75" s="121">
        <v>165.13</v>
      </c>
      <c r="L75" s="121">
        <v>0</v>
      </c>
      <c r="M75" s="123">
        <v>21446980</v>
      </c>
      <c r="N75" s="123">
        <v>0</v>
      </c>
      <c r="O75" s="123">
        <v>12855900</v>
      </c>
      <c r="P75" s="123">
        <v>0</v>
      </c>
      <c r="Q75" s="121">
        <v>0</v>
      </c>
      <c r="R75" s="123">
        <v>21446980</v>
      </c>
      <c r="S75" s="123">
        <v>0</v>
      </c>
      <c r="T75" s="123">
        <v>2507397</v>
      </c>
      <c r="U75" s="123">
        <v>0</v>
      </c>
      <c r="V75" s="123">
        <v>12360350</v>
      </c>
      <c r="W75" s="123">
        <v>0</v>
      </c>
      <c r="X75" s="123">
        <v>6375855</v>
      </c>
      <c r="Y75" s="123">
        <v>0</v>
      </c>
      <c r="Z75" s="123">
        <v>0</v>
      </c>
      <c r="AA75" s="123">
        <v>0</v>
      </c>
      <c r="AB75" s="123">
        <v>203378</v>
      </c>
      <c r="AC75" s="123">
        <v>0</v>
      </c>
      <c r="AD75" s="123">
        <v>0</v>
      </c>
      <c r="AE75" s="123">
        <v>12855900</v>
      </c>
      <c r="AF75" s="123">
        <v>1</v>
      </c>
      <c r="AG75" s="123">
        <v>1</v>
      </c>
      <c r="AH75" s="123">
        <v>0</v>
      </c>
      <c r="AI75" s="123">
        <v>1</v>
      </c>
    </row>
    <row r="76" spans="1:35" x14ac:dyDescent="0.3">
      <c r="A76" s="119" t="s">
        <v>1716</v>
      </c>
      <c r="B76" s="120">
        <v>407</v>
      </c>
      <c r="C76" s="121">
        <v>112</v>
      </c>
      <c r="D76" s="121">
        <v>112</v>
      </c>
      <c r="E76" s="121">
        <v>112</v>
      </c>
      <c r="F76" s="122">
        <v>23623</v>
      </c>
      <c r="G76" s="121">
        <v>769</v>
      </c>
      <c r="H76" s="121">
        <v>57.79</v>
      </c>
      <c r="I76" s="121">
        <v>30.72</v>
      </c>
      <c r="J76" s="289"/>
      <c r="K76" s="121">
        <v>549.01</v>
      </c>
      <c r="L76" s="121">
        <v>0</v>
      </c>
      <c r="M76" s="123">
        <v>52987716</v>
      </c>
      <c r="N76" s="123">
        <v>26476611</v>
      </c>
      <c r="O76" s="123">
        <v>35649029</v>
      </c>
      <c r="P76" s="123">
        <v>15837800</v>
      </c>
      <c r="Q76" s="122">
        <v>34820</v>
      </c>
      <c r="R76" s="123">
        <v>79464327</v>
      </c>
      <c r="S76" s="123">
        <v>0</v>
      </c>
      <c r="T76" s="123">
        <v>1007409</v>
      </c>
      <c r="U76" s="123">
        <v>12509132</v>
      </c>
      <c r="V76" s="123">
        <v>37919850</v>
      </c>
      <c r="W76" s="123">
        <v>0</v>
      </c>
      <c r="X76" s="123">
        <v>290793</v>
      </c>
      <c r="Y76" s="123">
        <v>0</v>
      </c>
      <c r="Z76" s="123">
        <v>15967982</v>
      </c>
      <c r="AA76" s="123">
        <v>11769161</v>
      </c>
      <c r="AB76" s="123">
        <v>0</v>
      </c>
      <c r="AC76" s="123">
        <v>0</v>
      </c>
      <c r="AD76" s="123">
        <v>0</v>
      </c>
      <c r="AE76" s="123">
        <v>51486829</v>
      </c>
      <c r="AF76" s="123">
        <v>62282092</v>
      </c>
      <c r="AG76" s="123">
        <v>62287526</v>
      </c>
      <c r="AH76" s="123">
        <v>62600580</v>
      </c>
      <c r="AI76" s="123">
        <v>-313054</v>
      </c>
    </row>
    <row r="77" spans="1:35" ht="26.4" x14ac:dyDescent="0.3">
      <c r="A77" s="119" t="s">
        <v>2458</v>
      </c>
      <c r="B77" s="120">
        <v>447</v>
      </c>
      <c r="C77" s="121">
        <v>110</v>
      </c>
      <c r="D77" s="121">
        <v>110</v>
      </c>
      <c r="E77" s="121">
        <v>110</v>
      </c>
      <c r="F77" s="122">
        <v>27718</v>
      </c>
      <c r="G77" s="122">
        <v>2318</v>
      </c>
      <c r="H77" s="121">
        <v>69.040000000000006</v>
      </c>
      <c r="I77" s="121">
        <v>11.96</v>
      </c>
      <c r="J77" s="289"/>
      <c r="K77" s="121">
        <v>240.17</v>
      </c>
      <c r="L77" s="121">
        <v>0</v>
      </c>
      <c r="M77" s="123">
        <v>52693059</v>
      </c>
      <c r="N77" s="123">
        <v>1791480</v>
      </c>
      <c r="O77" s="123">
        <v>44153931</v>
      </c>
      <c r="P77" s="123">
        <v>705061</v>
      </c>
      <c r="Q77" s="122">
        <v>8398</v>
      </c>
      <c r="R77" s="123">
        <v>54484539</v>
      </c>
      <c r="S77" s="123">
        <v>3948646</v>
      </c>
      <c r="T77" s="123">
        <v>38450232</v>
      </c>
      <c r="U77" s="123">
        <v>2481501</v>
      </c>
      <c r="V77" s="123">
        <v>1881122</v>
      </c>
      <c r="W77" s="123">
        <v>475770</v>
      </c>
      <c r="X77" s="123">
        <v>0</v>
      </c>
      <c r="Y77" s="123">
        <v>0</v>
      </c>
      <c r="Z77" s="123">
        <v>3613210</v>
      </c>
      <c r="AA77" s="123">
        <v>24649</v>
      </c>
      <c r="AB77" s="123">
        <v>3609409</v>
      </c>
      <c r="AC77" s="123">
        <v>0</v>
      </c>
      <c r="AD77" s="123">
        <v>0</v>
      </c>
      <c r="AE77" s="123">
        <v>44858992</v>
      </c>
      <c r="AF77" s="123">
        <v>45099394</v>
      </c>
      <c r="AG77" s="123">
        <v>45099394</v>
      </c>
      <c r="AH77" s="123">
        <v>34010400</v>
      </c>
      <c r="AI77" s="123">
        <v>11088994</v>
      </c>
    </row>
    <row r="78" spans="1:35" ht="26.4" x14ac:dyDescent="0.3">
      <c r="A78" s="119" t="s">
        <v>2459</v>
      </c>
      <c r="B78" s="120">
        <v>453</v>
      </c>
      <c r="C78" s="121">
        <v>53</v>
      </c>
      <c r="D78" s="121">
        <v>53</v>
      </c>
      <c r="E78" s="121">
        <v>53</v>
      </c>
      <c r="F78" s="122">
        <v>17287</v>
      </c>
      <c r="G78" s="122">
        <v>1314</v>
      </c>
      <c r="H78" s="121">
        <v>89.36</v>
      </c>
      <c r="I78" s="121">
        <v>13.16</v>
      </c>
      <c r="J78" s="289"/>
      <c r="K78" s="121">
        <v>160.09</v>
      </c>
      <c r="L78" s="121">
        <v>0</v>
      </c>
      <c r="M78" s="123">
        <v>34783952</v>
      </c>
      <c r="N78" s="123">
        <v>1880279</v>
      </c>
      <c r="O78" s="123">
        <v>25882942</v>
      </c>
      <c r="P78" s="123">
        <v>739932</v>
      </c>
      <c r="Q78" s="122">
        <v>9333</v>
      </c>
      <c r="R78" s="123">
        <v>36664231</v>
      </c>
      <c r="S78" s="123">
        <v>2214638</v>
      </c>
      <c r="T78" s="123">
        <v>27311125</v>
      </c>
      <c r="U78" s="123">
        <v>762899</v>
      </c>
      <c r="V78" s="123">
        <v>568254</v>
      </c>
      <c r="W78" s="123">
        <v>416129</v>
      </c>
      <c r="X78" s="123">
        <v>0</v>
      </c>
      <c r="Y78" s="123">
        <v>0</v>
      </c>
      <c r="Z78" s="123">
        <v>2874215</v>
      </c>
      <c r="AA78" s="123">
        <v>3162</v>
      </c>
      <c r="AB78" s="123">
        <v>2513809</v>
      </c>
      <c r="AC78" s="123">
        <v>0</v>
      </c>
      <c r="AD78" s="123">
        <v>0</v>
      </c>
      <c r="AE78" s="123">
        <v>26622874</v>
      </c>
      <c r="AF78" s="123">
        <v>26693215</v>
      </c>
      <c r="AG78" s="123">
        <v>26693215</v>
      </c>
      <c r="AH78" s="123">
        <v>22344159</v>
      </c>
      <c r="AI78" s="123">
        <v>4349056</v>
      </c>
    </row>
    <row r="79" spans="1:35" x14ac:dyDescent="0.3">
      <c r="A79" s="119" t="s">
        <v>1721</v>
      </c>
      <c r="B79" s="120">
        <v>416</v>
      </c>
      <c r="C79" s="121">
        <v>717</v>
      </c>
      <c r="D79" s="121">
        <v>717</v>
      </c>
      <c r="E79" s="121">
        <v>717</v>
      </c>
      <c r="F79" s="122">
        <v>234490</v>
      </c>
      <c r="G79" s="122">
        <v>1248</v>
      </c>
      <c r="H79" s="121">
        <v>89.6</v>
      </c>
      <c r="I79" s="121">
        <v>187.89</v>
      </c>
      <c r="J79" s="289"/>
      <c r="K79" s="124">
        <v>1058.92</v>
      </c>
      <c r="L79" s="121">
        <v>0</v>
      </c>
      <c r="M79" s="123">
        <v>168246026</v>
      </c>
      <c r="N79" s="123">
        <v>6958349</v>
      </c>
      <c r="O79" s="123">
        <v>114965407</v>
      </c>
      <c r="P79" s="123">
        <v>3791343</v>
      </c>
      <c r="Q79" s="122">
        <v>71791</v>
      </c>
      <c r="R79" s="123">
        <v>175204375</v>
      </c>
      <c r="S79" s="123">
        <v>0</v>
      </c>
      <c r="T79" s="123">
        <v>48206687</v>
      </c>
      <c r="U79" s="123">
        <v>0</v>
      </c>
      <c r="V79" s="123">
        <v>97051071</v>
      </c>
      <c r="W79" s="123">
        <v>0</v>
      </c>
      <c r="X79" s="123">
        <v>23211672</v>
      </c>
      <c r="Y79" s="123">
        <v>0</v>
      </c>
      <c r="Z79" s="123">
        <v>6560378</v>
      </c>
      <c r="AA79" s="123">
        <v>174567</v>
      </c>
      <c r="AB79" s="123">
        <v>0</v>
      </c>
      <c r="AC79" s="123">
        <v>0</v>
      </c>
      <c r="AD79" s="123">
        <v>0</v>
      </c>
      <c r="AE79" s="123">
        <v>118756750</v>
      </c>
      <c r="AF79" s="123">
        <v>121257233</v>
      </c>
      <c r="AG79" s="123">
        <v>122184452</v>
      </c>
      <c r="AH79" s="123">
        <v>127095344</v>
      </c>
      <c r="AI79" s="123">
        <v>-4910892</v>
      </c>
    </row>
    <row r="80" spans="1:35" x14ac:dyDescent="0.3">
      <c r="A80" s="119" t="s">
        <v>2466</v>
      </c>
      <c r="B80" s="120">
        <v>13185</v>
      </c>
      <c r="C80" s="121">
        <v>72</v>
      </c>
      <c r="D80" s="121">
        <v>72</v>
      </c>
      <c r="E80" s="121">
        <v>72</v>
      </c>
      <c r="F80" s="122">
        <v>21429</v>
      </c>
      <c r="G80" s="122">
        <v>2421</v>
      </c>
      <c r="H80" s="121">
        <v>81.540000000000006</v>
      </c>
      <c r="I80" s="121">
        <v>8.85</v>
      </c>
      <c r="J80" s="289"/>
      <c r="K80" s="121">
        <v>188.58</v>
      </c>
      <c r="L80" s="121">
        <v>0</v>
      </c>
      <c r="M80" s="123">
        <v>22922949</v>
      </c>
      <c r="N80" s="123">
        <v>378466</v>
      </c>
      <c r="O80" s="123">
        <v>14091344</v>
      </c>
      <c r="P80" s="123">
        <v>220305</v>
      </c>
      <c r="Q80" s="122">
        <v>3434</v>
      </c>
      <c r="R80" s="123">
        <v>23301415</v>
      </c>
      <c r="S80" s="123">
        <v>0</v>
      </c>
      <c r="T80" s="123">
        <v>294858</v>
      </c>
      <c r="U80" s="123">
        <v>20582756</v>
      </c>
      <c r="V80" s="123">
        <v>368339</v>
      </c>
      <c r="W80" s="123">
        <v>0</v>
      </c>
      <c r="X80" s="123">
        <v>1569335</v>
      </c>
      <c r="Y80" s="123">
        <v>0</v>
      </c>
      <c r="Z80" s="123">
        <v>0</v>
      </c>
      <c r="AA80" s="123">
        <v>486127</v>
      </c>
      <c r="AB80" s="123">
        <v>0</v>
      </c>
      <c r="AC80" s="123">
        <v>0</v>
      </c>
      <c r="AD80" s="123">
        <v>0</v>
      </c>
      <c r="AE80" s="123">
        <v>14311649</v>
      </c>
      <c r="AF80" s="123">
        <v>14338649</v>
      </c>
      <c r="AG80" s="123">
        <v>14338649</v>
      </c>
      <c r="AH80" s="123">
        <v>15553291</v>
      </c>
      <c r="AI80" s="123">
        <v>-1214642</v>
      </c>
    </row>
    <row r="81" spans="1:35" ht="26.4" x14ac:dyDescent="0.3">
      <c r="A81" s="119" t="s">
        <v>2456</v>
      </c>
      <c r="B81" s="120">
        <v>414</v>
      </c>
      <c r="C81" s="121">
        <v>88</v>
      </c>
      <c r="D81" s="121">
        <v>88</v>
      </c>
      <c r="E81" s="121">
        <v>88</v>
      </c>
      <c r="F81" s="122">
        <v>19604</v>
      </c>
      <c r="G81" s="121">
        <v>224</v>
      </c>
      <c r="H81" s="121">
        <v>61.03</v>
      </c>
      <c r="I81" s="121">
        <v>87.52</v>
      </c>
      <c r="J81" s="289"/>
      <c r="K81" s="121">
        <v>113.81</v>
      </c>
      <c r="L81" s="121">
        <v>0</v>
      </c>
      <c r="M81" s="123">
        <v>68527662</v>
      </c>
      <c r="N81" s="123">
        <v>116654</v>
      </c>
      <c r="O81" s="123">
        <v>26188450</v>
      </c>
      <c r="P81" s="123">
        <v>0</v>
      </c>
      <c r="Q81" s="121">
        <v>0</v>
      </c>
      <c r="R81" s="123">
        <v>68644316</v>
      </c>
      <c r="S81" s="123">
        <v>1580042</v>
      </c>
      <c r="T81" s="123">
        <v>18533857</v>
      </c>
      <c r="U81" s="123">
        <v>2033517</v>
      </c>
      <c r="V81" s="123">
        <v>39113714</v>
      </c>
      <c r="W81" s="123">
        <v>0</v>
      </c>
      <c r="X81" s="123">
        <v>0</v>
      </c>
      <c r="Y81" s="123">
        <v>0</v>
      </c>
      <c r="Z81" s="123">
        <v>0</v>
      </c>
      <c r="AA81" s="123">
        <v>0</v>
      </c>
      <c r="AB81" s="123">
        <v>7383186</v>
      </c>
      <c r="AC81" s="123">
        <v>0</v>
      </c>
      <c r="AD81" s="123">
        <v>0</v>
      </c>
      <c r="AE81" s="123">
        <v>26188450</v>
      </c>
      <c r="AF81" s="123">
        <v>26754399</v>
      </c>
      <c r="AG81" s="123">
        <v>26754399</v>
      </c>
      <c r="AH81" s="123">
        <v>27199923</v>
      </c>
      <c r="AI81" s="123">
        <v>-445524</v>
      </c>
    </row>
    <row r="82" spans="1:35" x14ac:dyDescent="0.3">
      <c r="A82" s="119" t="s">
        <v>1727</v>
      </c>
      <c r="B82" s="120">
        <v>429</v>
      </c>
      <c r="C82" s="121">
        <v>260</v>
      </c>
      <c r="D82" s="121">
        <v>260</v>
      </c>
      <c r="E82" s="121">
        <v>260</v>
      </c>
      <c r="F82" s="122">
        <v>79567</v>
      </c>
      <c r="G82" s="122">
        <v>1234</v>
      </c>
      <c r="H82" s="121">
        <v>83.84</v>
      </c>
      <c r="I82" s="121">
        <v>64.48</v>
      </c>
      <c r="J82" s="289"/>
      <c r="K82" s="121">
        <v>664.95</v>
      </c>
      <c r="L82" s="121">
        <v>0</v>
      </c>
      <c r="M82" s="123">
        <v>107766228</v>
      </c>
      <c r="N82" s="123">
        <v>10187906</v>
      </c>
      <c r="O82" s="123">
        <v>71510907</v>
      </c>
      <c r="P82" s="123">
        <v>1264872</v>
      </c>
      <c r="Q82" s="122">
        <v>15939</v>
      </c>
      <c r="R82" s="123">
        <v>117954134</v>
      </c>
      <c r="S82" s="123">
        <v>0</v>
      </c>
      <c r="T82" s="123">
        <v>5940405</v>
      </c>
      <c r="U82" s="123">
        <v>0</v>
      </c>
      <c r="V82" s="123">
        <v>73761428</v>
      </c>
      <c r="W82" s="123">
        <v>0</v>
      </c>
      <c r="X82" s="123">
        <v>14679683</v>
      </c>
      <c r="Y82" s="123">
        <v>0</v>
      </c>
      <c r="Z82" s="123">
        <v>14913286</v>
      </c>
      <c r="AA82" s="123">
        <v>0</v>
      </c>
      <c r="AB82" s="123">
        <v>8659332</v>
      </c>
      <c r="AC82" s="123">
        <v>0</v>
      </c>
      <c r="AD82" s="123">
        <v>0</v>
      </c>
      <c r="AE82" s="123">
        <v>72775779</v>
      </c>
      <c r="AF82" s="123">
        <v>1</v>
      </c>
      <c r="AG82" s="123">
        <v>1</v>
      </c>
      <c r="AH82" s="123">
        <v>0</v>
      </c>
      <c r="AI82" s="123">
        <v>1</v>
      </c>
    </row>
    <row r="83" spans="1:35" x14ac:dyDescent="0.3">
      <c r="A83" s="119" t="s">
        <v>1728</v>
      </c>
      <c r="B83" s="120">
        <v>445</v>
      </c>
      <c r="C83" s="121">
        <v>324</v>
      </c>
      <c r="D83" s="121">
        <v>219</v>
      </c>
      <c r="E83" s="121">
        <v>219</v>
      </c>
      <c r="F83" s="122">
        <v>71044</v>
      </c>
      <c r="G83" s="122">
        <v>6180</v>
      </c>
      <c r="H83" s="121">
        <v>88.88</v>
      </c>
      <c r="I83" s="121">
        <v>11.5</v>
      </c>
      <c r="J83" s="289"/>
      <c r="K83" s="124">
        <v>1266.49</v>
      </c>
      <c r="L83" s="121">
        <v>0</v>
      </c>
      <c r="M83" s="123">
        <v>231736674</v>
      </c>
      <c r="N83" s="123">
        <v>82249164</v>
      </c>
      <c r="O83" s="123">
        <v>89277998</v>
      </c>
      <c r="P83" s="123">
        <v>44161836</v>
      </c>
      <c r="Q83" s="122">
        <v>97282</v>
      </c>
      <c r="R83" s="123">
        <v>313985838</v>
      </c>
      <c r="S83" s="123">
        <v>11423705</v>
      </c>
      <c r="T83" s="123">
        <v>81873393</v>
      </c>
      <c r="U83" s="123">
        <v>22563974</v>
      </c>
      <c r="V83" s="123">
        <v>17291754</v>
      </c>
      <c r="W83" s="123">
        <v>69004</v>
      </c>
      <c r="X83" s="123">
        <v>6573404</v>
      </c>
      <c r="Y83" s="123">
        <v>2316573</v>
      </c>
      <c r="Z83" s="123">
        <v>129518613</v>
      </c>
      <c r="AA83" s="123">
        <v>41930232</v>
      </c>
      <c r="AB83" s="123">
        <v>0</v>
      </c>
      <c r="AC83" s="123">
        <v>176044</v>
      </c>
      <c r="AD83" s="123">
        <v>249142</v>
      </c>
      <c r="AE83" s="123">
        <v>133439834</v>
      </c>
      <c r="AF83" s="123">
        <v>238593000</v>
      </c>
      <c r="AG83" s="123">
        <v>239758000</v>
      </c>
      <c r="AH83" s="123">
        <v>234810000</v>
      </c>
      <c r="AI83" s="123">
        <v>4948000</v>
      </c>
    </row>
    <row r="84" spans="1:35" x14ac:dyDescent="0.3">
      <c r="A84" s="119" t="s">
        <v>2461</v>
      </c>
      <c r="B84" s="120">
        <v>6749</v>
      </c>
      <c r="C84" s="121">
        <v>90</v>
      </c>
      <c r="D84" s="121">
        <v>90</v>
      </c>
      <c r="E84" s="121">
        <v>90</v>
      </c>
      <c r="F84" s="122">
        <v>21586</v>
      </c>
      <c r="G84" s="121">
        <v>550</v>
      </c>
      <c r="H84" s="121">
        <v>65.709999999999994</v>
      </c>
      <c r="I84" s="121">
        <v>39.25</v>
      </c>
      <c r="J84" s="289"/>
      <c r="K84" s="121">
        <v>157.43</v>
      </c>
      <c r="L84" s="121">
        <v>0</v>
      </c>
      <c r="M84" s="123">
        <v>139110205</v>
      </c>
      <c r="N84" s="123">
        <v>305575</v>
      </c>
      <c r="O84" s="123">
        <v>25558455</v>
      </c>
      <c r="P84" s="123">
        <v>170364</v>
      </c>
      <c r="Q84" s="122">
        <v>1677</v>
      </c>
      <c r="R84" s="123">
        <v>139415780</v>
      </c>
      <c r="S84" s="123">
        <v>12944930</v>
      </c>
      <c r="T84" s="123">
        <v>41344271</v>
      </c>
      <c r="U84" s="123">
        <v>15386727</v>
      </c>
      <c r="V84" s="123">
        <v>52010711</v>
      </c>
      <c r="W84" s="123">
        <v>0</v>
      </c>
      <c r="X84" s="123">
        <v>0</v>
      </c>
      <c r="Y84" s="123">
        <v>0</v>
      </c>
      <c r="Z84" s="123">
        <v>17729141</v>
      </c>
      <c r="AA84" s="123">
        <v>0</v>
      </c>
      <c r="AB84" s="123">
        <v>0</v>
      </c>
      <c r="AC84" s="123">
        <v>0</v>
      </c>
      <c r="AD84" s="123">
        <v>0</v>
      </c>
      <c r="AE84" s="123">
        <v>25728819</v>
      </c>
      <c r="AF84" s="123">
        <v>26525530</v>
      </c>
      <c r="AG84" s="123">
        <v>26525530</v>
      </c>
      <c r="AH84" s="123">
        <v>27565311</v>
      </c>
      <c r="AI84" s="123">
        <v>-1039781</v>
      </c>
    </row>
    <row r="85" spans="1:35" x14ac:dyDescent="0.3">
      <c r="A85" s="119" t="s">
        <v>2462</v>
      </c>
      <c r="B85" s="120">
        <v>451</v>
      </c>
      <c r="C85" s="121">
        <v>210</v>
      </c>
      <c r="D85" s="121">
        <v>210</v>
      </c>
      <c r="E85" s="121">
        <v>210</v>
      </c>
      <c r="F85" s="122">
        <v>39055</v>
      </c>
      <c r="G85" s="122">
        <v>2938</v>
      </c>
      <c r="H85" s="121">
        <v>50.95</v>
      </c>
      <c r="I85" s="121">
        <v>13.29</v>
      </c>
      <c r="J85" s="289"/>
      <c r="K85" s="121">
        <v>335.86</v>
      </c>
      <c r="L85" s="121">
        <v>0</v>
      </c>
      <c r="M85" s="123">
        <v>80411251</v>
      </c>
      <c r="N85" s="123">
        <v>5405001</v>
      </c>
      <c r="O85" s="123">
        <v>61914907</v>
      </c>
      <c r="P85" s="123">
        <v>2205009</v>
      </c>
      <c r="Q85" s="122">
        <v>23739</v>
      </c>
      <c r="R85" s="123">
        <v>85816252</v>
      </c>
      <c r="S85" s="123">
        <v>6439438</v>
      </c>
      <c r="T85" s="123">
        <v>58609407</v>
      </c>
      <c r="U85" s="123">
        <v>3480195</v>
      </c>
      <c r="V85" s="123">
        <v>1306534</v>
      </c>
      <c r="W85" s="123">
        <v>598018</v>
      </c>
      <c r="X85" s="123">
        <v>0</v>
      </c>
      <c r="Y85" s="123">
        <v>0</v>
      </c>
      <c r="Z85" s="123">
        <v>7511976</v>
      </c>
      <c r="AA85" s="123">
        <v>583149</v>
      </c>
      <c r="AB85" s="123">
        <v>7287535</v>
      </c>
      <c r="AC85" s="123">
        <v>0</v>
      </c>
      <c r="AD85" s="123">
        <v>0</v>
      </c>
      <c r="AE85" s="123">
        <v>64119916</v>
      </c>
      <c r="AF85" s="123">
        <v>64244611</v>
      </c>
      <c r="AG85" s="123">
        <v>64244611</v>
      </c>
      <c r="AH85" s="123">
        <v>51259879</v>
      </c>
      <c r="AI85" s="123">
        <v>12984732</v>
      </c>
    </row>
    <row r="86" spans="1:35" ht="26.4" x14ac:dyDescent="0.3">
      <c r="A86" s="119" t="s">
        <v>1734</v>
      </c>
      <c r="B86" s="120">
        <v>410</v>
      </c>
      <c r="C86" s="121">
        <v>203</v>
      </c>
      <c r="D86" s="121">
        <v>185</v>
      </c>
      <c r="E86" s="121">
        <v>185</v>
      </c>
      <c r="F86" s="122">
        <v>33824</v>
      </c>
      <c r="G86" s="122">
        <v>1129</v>
      </c>
      <c r="H86" s="121">
        <v>50.09</v>
      </c>
      <c r="I86" s="121">
        <v>29.96</v>
      </c>
      <c r="J86" s="289"/>
      <c r="K86" s="121">
        <v>352.86</v>
      </c>
      <c r="L86" s="121">
        <v>0</v>
      </c>
      <c r="M86" s="123">
        <v>113464982</v>
      </c>
      <c r="N86" s="123">
        <v>3381407</v>
      </c>
      <c r="O86" s="123">
        <v>46474167</v>
      </c>
      <c r="P86" s="123">
        <v>634378</v>
      </c>
      <c r="Q86" s="122">
        <v>14734</v>
      </c>
      <c r="R86" s="123">
        <v>116846389</v>
      </c>
      <c r="S86" s="123">
        <v>17609804</v>
      </c>
      <c r="T86" s="123">
        <v>47735876</v>
      </c>
      <c r="U86" s="123">
        <v>9695928</v>
      </c>
      <c r="V86" s="123">
        <v>30399432</v>
      </c>
      <c r="W86" s="123">
        <v>0</v>
      </c>
      <c r="X86" s="123">
        <v>624304</v>
      </c>
      <c r="Y86" s="123">
        <v>144806</v>
      </c>
      <c r="Z86" s="123">
        <v>7056419</v>
      </c>
      <c r="AA86" s="123">
        <v>3579820</v>
      </c>
      <c r="AB86" s="123">
        <v>0</v>
      </c>
      <c r="AC86" s="123">
        <v>0</v>
      </c>
      <c r="AD86" s="123">
        <v>0</v>
      </c>
      <c r="AE86" s="123">
        <v>47108545</v>
      </c>
      <c r="AF86" s="123">
        <v>49134871</v>
      </c>
      <c r="AG86" s="123">
        <v>45678376</v>
      </c>
      <c r="AH86" s="123">
        <v>50515813</v>
      </c>
      <c r="AI86" s="123">
        <v>-4837437</v>
      </c>
    </row>
    <row r="87" spans="1:35" ht="26.4" x14ac:dyDescent="0.3">
      <c r="A87" s="119" t="s">
        <v>1742</v>
      </c>
      <c r="B87" s="120">
        <v>430</v>
      </c>
      <c r="C87" s="121">
        <v>95</v>
      </c>
      <c r="D87" s="121">
        <v>95</v>
      </c>
      <c r="E87" s="121">
        <v>80</v>
      </c>
      <c r="F87" s="122">
        <v>19953</v>
      </c>
      <c r="G87" s="121">
        <v>55</v>
      </c>
      <c r="H87" s="121">
        <v>68.33</v>
      </c>
      <c r="I87" s="121">
        <v>362.78</v>
      </c>
      <c r="J87" s="289"/>
      <c r="K87" s="121">
        <v>203.61</v>
      </c>
      <c r="L87" s="121">
        <v>0</v>
      </c>
      <c r="M87" s="123">
        <v>27589819</v>
      </c>
      <c r="N87" s="123">
        <v>0</v>
      </c>
      <c r="O87" s="123">
        <v>23797152</v>
      </c>
      <c r="P87" s="123">
        <v>0</v>
      </c>
      <c r="Q87" s="121">
        <v>0</v>
      </c>
      <c r="R87" s="123">
        <v>27589819</v>
      </c>
      <c r="S87" s="123">
        <v>0</v>
      </c>
      <c r="T87" s="123">
        <v>3654</v>
      </c>
      <c r="U87" s="123">
        <v>0</v>
      </c>
      <c r="V87" s="123">
        <v>27264181</v>
      </c>
      <c r="W87" s="123">
        <v>0</v>
      </c>
      <c r="X87" s="123">
        <v>0</v>
      </c>
      <c r="Y87" s="123">
        <v>0</v>
      </c>
      <c r="Z87" s="123">
        <v>0</v>
      </c>
      <c r="AA87" s="123">
        <v>0</v>
      </c>
      <c r="AB87" s="123">
        <v>321984</v>
      </c>
      <c r="AC87" s="123">
        <v>0</v>
      </c>
      <c r="AD87" s="123">
        <v>0</v>
      </c>
      <c r="AE87" s="123">
        <v>23797152</v>
      </c>
      <c r="AF87" s="123">
        <v>1</v>
      </c>
      <c r="AG87" s="123">
        <v>1</v>
      </c>
      <c r="AH87" s="123">
        <v>0</v>
      </c>
      <c r="AI87" s="123">
        <v>1</v>
      </c>
    </row>
    <row r="88" spans="1:35" x14ac:dyDescent="0.3">
      <c r="A88" s="119" t="s">
        <v>2453</v>
      </c>
      <c r="B88" s="120">
        <v>455</v>
      </c>
      <c r="C88" s="121">
        <v>184</v>
      </c>
      <c r="D88" s="121">
        <v>184</v>
      </c>
      <c r="E88" s="121">
        <v>139</v>
      </c>
      <c r="F88" s="122">
        <v>44854</v>
      </c>
      <c r="G88" s="121">
        <v>45</v>
      </c>
      <c r="H88" s="121">
        <v>88.41</v>
      </c>
      <c r="I88" s="121">
        <v>996.76</v>
      </c>
      <c r="J88" s="289"/>
      <c r="K88" s="121">
        <v>302.76</v>
      </c>
      <c r="L88" s="121">
        <v>0</v>
      </c>
      <c r="M88" s="123">
        <v>12793117</v>
      </c>
      <c r="N88" s="123">
        <v>0</v>
      </c>
      <c r="O88" s="123">
        <v>0</v>
      </c>
      <c r="P88" s="123">
        <v>0</v>
      </c>
      <c r="Q88" s="121">
        <v>0</v>
      </c>
      <c r="R88" s="123">
        <v>12793117</v>
      </c>
      <c r="S88" s="123">
        <v>0</v>
      </c>
      <c r="T88" s="123">
        <v>0</v>
      </c>
      <c r="U88" s="123">
        <v>0</v>
      </c>
      <c r="V88" s="123">
        <v>0</v>
      </c>
      <c r="W88" s="123">
        <v>0</v>
      </c>
      <c r="X88" s="123">
        <v>0</v>
      </c>
      <c r="Y88" s="123">
        <v>0</v>
      </c>
      <c r="Z88" s="123">
        <v>0</v>
      </c>
      <c r="AA88" s="123">
        <v>0</v>
      </c>
      <c r="AB88" s="123">
        <v>12793117</v>
      </c>
      <c r="AC88" s="123">
        <v>0</v>
      </c>
      <c r="AD88" s="123">
        <v>0</v>
      </c>
      <c r="AE88" s="123">
        <v>0</v>
      </c>
      <c r="AF88" s="123">
        <v>0</v>
      </c>
      <c r="AG88" s="123">
        <v>0</v>
      </c>
      <c r="AH88" s="123">
        <v>0</v>
      </c>
      <c r="AI88" s="123">
        <v>0</v>
      </c>
    </row>
    <row r="89" spans="1:35" x14ac:dyDescent="0.3">
      <c r="A89" s="119" t="s">
        <v>2454</v>
      </c>
      <c r="B89" s="120">
        <v>456</v>
      </c>
      <c r="C89" s="121">
        <v>232</v>
      </c>
      <c r="D89" s="121">
        <v>232</v>
      </c>
      <c r="E89" s="121">
        <v>232</v>
      </c>
      <c r="F89" s="122">
        <v>78228</v>
      </c>
      <c r="G89" s="121">
        <v>17</v>
      </c>
      <c r="H89" s="121">
        <v>92.38</v>
      </c>
      <c r="I89" s="124">
        <v>4601.6499999999996</v>
      </c>
      <c r="J89" s="290"/>
      <c r="K89" s="121">
        <v>285.44</v>
      </c>
      <c r="L89" s="121">
        <v>0</v>
      </c>
      <c r="M89" s="123">
        <v>14619057</v>
      </c>
      <c r="N89" s="123">
        <v>174174</v>
      </c>
      <c r="O89" s="123">
        <v>11807911</v>
      </c>
      <c r="P89" s="123">
        <v>182603</v>
      </c>
      <c r="Q89" s="122">
        <v>4297</v>
      </c>
      <c r="R89" s="123">
        <v>14793231</v>
      </c>
      <c r="S89" s="123">
        <v>0</v>
      </c>
      <c r="T89" s="123">
        <v>802241</v>
      </c>
      <c r="U89" s="123">
        <v>0</v>
      </c>
      <c r="V89" s="123">
        <v>0</v>
      </c>
      <c r="W89" s="123">
        <v>0</v>
      </c>
      <c r="X89" s="123">
        <v>0</v>
      </c>
      <c r="Y89" s="123">
        <v>13990990</v>
      </c>
      <c r="Z89" s="123">
        <v>0</v>
      </c>
      <c r="AA89" s="123">
        <v>0</v>
      </c>
      <c r="AB89" s="123">
        <v>0</v>
      </c>
      <c r="AC89" s="123">
        <v>0</v>
      </c>
      <c r="AD89" s="123">
        <v>0</v>
      </c>
      <c r="AE89" s="123">
        <v>11990514</v>
      </c>
      <c r="AF89" s="123">
        <v>3</v>
      </c>
      <c r="AG89" s="123">
        <v>8</v>
      </c>
      <c r="AH89" s="123">
        <v>5</v>
      </c>
      <c r="AI89" s="123">
        <v>3</v>
      </c>
    </row>
    <row r="90" spans="1:35" x14ac:dyDescent="0.3">
      <c r="A90" s="119" t="s">
        <v>1745</v>
      </c>
      <c r="B90" s="120">
        <v>13125</v>
      </c>
      <c r="C90" s="121">
        <v>120</v>
      </c>
      <c r="D90" s="121">
        <v>120</v>
      </c>
      <c r="E90" s="121">
        <v>120</v>
      </c>
      <c r="F90" s="122">
        <v>40156</v>
      </c>
      <c r="G90" s="122">
        <v>4360</v>
      </c>
      <c r="H90" s="121">
        <v>91.68</v>
      </c>
      <c r="I90" s="121">
        <v>9.2100000000000009</v>
      </c>
      <c r="J90" s="289"/>
      <c r="K90" s="121">
        <v>266.97000000000003</v>
      </c>
      <c r="L90" s="121">
        <v>0</v>
      </c>
      <c r="M90" s="123">
        <v>48187200</v>
      </c>
      <c r="N90" s="123">
        <v>0</v>
      </c>
      <c r="O90" s="123">
        <v>33543933</v>
      </c>
      <c r="P90" s="123">
        <v>0</v>
      </c>
      <c r="Q90" s="121">
        <v>0</v>
      </c>
      <c r="R90" s="123">
        <v>48187200</v>
      </c>
      <c r="S90" s="123">
        <v>3397200</v>
      </c>
      <c r="T90" s="123">
        <v>16951130</v>
      </c>
      <c r="U90" s="123">
        <v>18927600</v>
      </c>
      <c r="V90" s="123">
        <v>45600</v>
      </c>
      <c r="W90" s="123">
        <v>0</v>
      </c>
      <c r="X90" s="123">
        <v>72000</v>
      </c>
      <c r="Y90" s="123">
        <v>122470</v>
      </c>
      <c r="Z90" s="123">
        <v>7707600</v>
      </c>
      <c r="AA90" s="123">
        <v>963600</v>
      </c>
      <c r="AB90" s="123">
        <v>0</v>
      </c>
      <c r="AC90" s="123">
        <v>0</v>
      </c>
      <c r="AD90" s="123">
        <v>0</v>
      </c>
      <c r="AE90" s="123">
        <v>33543933</v>
      </c>
      <c r="AF90" s="123">
        <v>33800155</v>
      </c>
      <c r="AG90" s="123">
        <v>33800155</v>
      </c>
      <c r="AH90" s="123">
        <v>28099382</v>
      </c>
      <c r="AI90" s="123">
        <v>5700773</v>
      </c>
    </row>
    <row r="91" spans="1:35" x14ac:dyDescent="0.3">
      <c r="A91" s="119" t="s">
        <v>1748</v>
      </c>
      <c r="B91" s="120">
        <v>405</v>
      </c>
      <c r="C91" s="121">
        <v>180</v>
      </c>
      <c r="D91" s="121">
        <v>180</v>
      </c>
      <c r="E91" s="121">
        <v>180</v>
      </c>
      <c r="F91" s="122">
        <v>42776</v>
      </c>
      <c r="G91" s="122">
        <v>1189</v>
      </c>
      <c r="H91" s="121">
        <v>65.11</v>
      </c>
      <c r="I91" s="121">
        <v>35.979999999999997</v>
      </c>
      <c r="J91" s="289"/>
      <c r="K91" s="121">
        <v>551.5</v>
      </c>
      <c r="L91" s="121">
        <v>0</v>
      </c>
      <c r="M91" s="123">
        <v>170664000</v>
      </c>
      <c r="N91" s="123">
        <v>0</v>
      </c>
      <c r="O91" s="123">
        <v>68658838</v>
      </c>
      <c r="P91" s="123">
        <v>0</v>
      </c>
      <c r="Q91" s="121">
        <v>0</v>
      </c>
      <c r="R91" s="123">
        <v>170664000</v>
      </c>
      <c r="S91" s="123">
        <v>6214068</v>
      </c>
      <c r="T91" s="123">
        <v>75095944</v>
      </c>
      <c r="U91" s="123">
        <v>3442674</v>
      </c>
      <c r="V91" s="123">
        <v>27505632</v>
      </c>
      <c r="W91" s="123">
        <v>2069281</v>
      </c>
      <c r="X91" s="123">
        <v>1022914</v>
      </c>
      <c r="Y91" s="123">
        <v>4392242</v>
      </c>
      <c r="Z91" s="123">
        <v>29400808</v>
      </c>
      <c r="AA91" s="123">
        <v>13958320</v>
      </c>
      <c r="AB91" s="123">
        <v>0</v>
      </c>
      <c r="AC91" s="123">
        <v>526918</v>
      </c>
      <c r="AD91" s="123">
        <v>7035199</v>
      </c>
      <c r="AE91" s="123">
        <v>68658838</v>
      </c>
      <c r="AF91" s="123">
        <v>76181000</v>
      </c>
      <c r="AG91" s="123">
        <v>76181000</v>
      </c>
      <c r="AH91" s="123">
        <v>79436000</v>
      </c>
      <c r="AI91" s="123">
        <v>-3255000</v>
      </c>
    </row>
    <row r="92" spans="1:35" ht="26.4" x14ac:dyDescent="0.3">
      <c r="A92" s="119" t="s">
        <v>1749</v>
      </c>
      <c r="B92" s="120">
        <v>450</v>
      </c>
      <c r="C92" s="121">
        <v>132</v>
      </c>
      <c r="D92" s="121">
        <v>132</v>
      </c>
      <c r="E92" s="121">
        <v>132</v>
      </c>
      <c r="F92" s="122">
        <v>44863</v>
      </c>
      <c r="G92" s="122">
        <v>2146</v>
      </c>
      <c r="H92" s="121">
        <v>93.12</v>
      </c>
      <c r="I92" s="121">
        <v>20.91</v>
      </c>
      <c r="J92" s="289"/>
      <c r="K92" s="124">
        <v>1043.69</v>
      </c>
      <c r="L92" s="121">
        <v>0</v>
      </c>
      <c r="M92" s="123">
        <v>160885000</v>
      </c>
      <c r="N92" s="123">
        <v>153766000</v>
      </c>
      <c r="O92" s="123">
        <v>82964255</v>
      </c>
      <c r="P92" s="123">
        <v>47580745</v>
      </c>
      <c r="Q92" s="122">
        <v>349259</v>
      </c>
      <c r="R92" s="123">
        <v>314651000</v>
      </c>
      <c r="S92" s="123">
        <v>21393975</v>
      </c>
      <c r="T92" s="123">
        <v>99832121</v>
      </c>
      <c r="U92" s="123">
        <v>7223049</v>
      </c>
      <c r="V92" s="123">
        <v>27892605</v>
      </c>
      <c r="W92" s="123">
        <v>11500601</v>
      </c>
      <c r="X92" s="123">
        <v>4409212</v>
      </c>
      <c r="Y92" s="123">
        <v>12785620</v>
      </c>
      <c r="Z92" s="123">
        <v>90804182</v>
      </c>
      <c r="AA92" s="123">
        <v>37172535</v>
      </c>
      <c r="AB92" s="123">
        <v>0</v>
      </c>
      <c r="AC92" s="123">
        <v>1503888</v>
      </c>
      <c r="AD92" s="123">
        <v>133212</v>
      </c>
      <c r="AE92" s="123">
        <v>130545000</v>
      </c>
      <c r="AF92" s="123">
        <v>145652000</v>
      </c>
      <c r="AG92" s="123">
        <v>145582000</v>
      </c>
      <c r="AH92" s="123">
        <v>166202000</v>
      </c>
      <c r="AI92" s="123">
        <v>-20620000</v>
      </c>
    </row>
    <row r="93" spans="1:35" ht="26.4" x14ac:dyDescent="0.3">
      <c r="A93" s="119" t="s">
        <v>1751</v>
      </c>
      <c r="B93" s="120">
        <v>1471</v>
      </c>
      <c r="C93" s="121">
        <v>60</v>
      </c>
      <c r="D93" s="121">
        <v>60</v>
      </c>
      <c r="E93" s="121">
        <v>60</v>
      </c>
      <c r="F93" s="122">
        <v>14876</v>
      </c>
      <c r="G93" s="122">
        <v>1053</v>
      </c>
      <c r="H93" s="121">
        <v>67.930000000000007</v>
      </c>
      <c r="I93" s="121">
        <v>14.13</v>
      </c>
      <c r="J93" s="289"/>
      <c r="K93" s="121">
        <v>293.77</v>
      </c>
      <c r="L93" s="121">
        <v>0</v>
      </c>
      <c r="M93" s="123">
        <v>41355000</v>
      </c>
      <c r="N93" s="123">
        <v>46586000</v>
      </c>
      <c r="O93" s="123">
        <v>25544056</v>
      </c>
      <c r="P93" s="123">
        <v>14803944</v>
      </c>
      <c r="Q93" s="122">
        <v>118759</v>
      </c>
      <c r="R93" s="123">
        <v>87941000</v>
      </c>
      <c r="S93" s="123">
        <v>5954556</v>
      </c>
      <c r="T93" s="123">
        <v>48090902</v>
      </c>
      <c r="U93" s="123">
        <v>2043703</v>
      </c>
      <c r="V93" s="123">
        <v>5839572</v>
      </c>
      <c r="W93" s="123">
        <v>2182239</v>
      </c>
      <c r="X93" s="123">
        <v>546218</v>
      </c>
      <c r="Y93" s="123">
        <v>3398410</v>
      </c>
      <c r="Z93" s="123">
        <v>14874523</v>
      </c>
      <c r="AA93" s="123">
        <v>4535610</v>
      </c>
      <c r="AB93" s="123">
        <v>0</v>
      </c>
      <c r="AC93" s="123">
        <v>470875</v>
      </c>
      <c r="AD93" s="123">
        <v>4392</v>
      </c>
      <c r="AE93" s="123">
        <v>40348000</v>
      </c>
      <c r="AF93" s="123">
        <v>40982000</v>
      </c>
      <c r="AG93" s="123">
        <v>40977000</v>
      </c>
      <c r="AH93" s="123">
        <v>44854000</v>
      </c>
      <c r="AI93" s="123">
        <v>-3877000</v>
      </c>
    </row>
    <row r="94" spans="1:35" x14ac:dyDescent="0.3">
      <c r="A94" s="119" t="s">
        <v>1754</v>
      </c>
      <c r="B94" s="120">
        <v>13237</v>
      </c>
      <c r="C94" s="121">
        <v>108</v>
      </c>
      <c r="D94" s="121">
        <v>108</v>
      </c>
      <c r="E94" s="121">
        <v>108</v>
      </c>
      <c r="F94" s="122">
        <v>27540</v>
      </c>
      <c r="G94" s="122">
        <v>2982</v>
      </c>
      <c r="H94" s="121">
        <v>69.86</v>
      </c>
      <c r="I94" s="121">
        <v>9.24</v>
      </c>
      <c r="J94" s="289"/>
      <c r="K94" s="121">
        <v>190.2</v>
      </c>
      <c r="L94" s="121">
        <v>0</v>
      </c>
      <c r="M94" s="123">
        <v>50257425</v>
      </c>
      <c r="N94" s="123">
        <v>0</v>
      </c>
      <c r="O94" s="123">
        <v>21427713</v>
      </c>
      <c r="P94" s="123">
        <v>0</v>
      </c>
      <c r="Q94" s="121">
        <v>0</v>
      </c>
      <c r="R94" s="123">
        <v>50257425</v>
      </c>
      <c r="S94" s="123">
        <v>0</v>
      </c>
      <c r="T94" s="123">
        <v>9861365</v>
      </c>
      <c r="U94" s="123">
        <v>23494999</v>
      </c>
      <c r="V94" s="123">
        <v>155141</v>
      </c>
      <c r="W94" s="123">
        <v>0</v>
      </c>
      <c r="X94" s="123">
        <v>0</v>
      </c>
      <c r="Y94" s="123">
        <v>0</v>
      </c>
      <c r="Z94" s="123">
        <v>8923684</v>
      </c>
      <c r="AA94" s="123">
        <v>7822236</v>
      </c>
      <c r="AB94" s="123">
        <v>0</v>
      </c>
      <c r="AC94" s="123">
        <v>0</v>
      </c>
      <c r="AD94" s="123">
        <v>0</v>
      </c>
      <c r="AE94" s="123">
        <v>21427713</v>
      </c>
      <c r="AF94" s="123">
        <v>21629716</v>
      </c>
      <c r="AG94" s="123">
        <v>21629716</v>
      </c>
      <c r="AH94" s="123">
        <v>30811843</v>
      </c>
      <c r="AI94" s="123">
        <v>-9182127</v>
      </c>
    </row>
    <row r="95" spans="1:35" x14ac:dyDescent="0.3">
      <c r="A95" s="119" t="s">
        <v>1757</v>
      </c>
      <c r="B95" s="120">
        <v>427</v>
      </c>
      <c r="C95" s="121">
        <v>45</v>
      </c>
      <c r="D95" s="121">
        <v>45</v>
      </c>
      <c r="E95" s="121">
        <v>45</v>
      </c>
      <c r="F95" s="122">
        <v>16065</v>
      </c>
      <c r="G95" s="121">
        <v>27</v>
      </c>
      <c r="H95" s="121">
        <v>97.81</v>
      </c>
      <c r="I95" s="121">
        <v>595</v>
      </c>
      <c r="J95" s="289"/>
      <c r="K95" s="121">
        <v>200.42</v>
      </c>
      <c r="L95" s="121">
        <v>0</v>
      </c>
      <c r="M95" s="123">
        <v>17488873</v>
      </c>
      <c r="N95" s="123">
        <v>0</v>
      </c>
      <c r="O95" s="123">
        <v>11944223</v>
      </c>
      <c r="P95" s="123">
        <v>0</v>
      </c>
      <c r="Q95" s="121">
        <v>0</v>
      </c>
      <c r="R95" s="123">
        <v>17488873</v>
      </c>
      <c r="S95" s="123">
        <v>0</v>
      </c>
      <c r="T95" s="123">
        <v>1001189</v>
      </c>
      <c r="U95" s="123">
        <v>0</v>
      </c>
      <c r="V95" s="123">
        <v>13283343</v>
      </c>
      <c r="W95" s="123">
        <v>0</v>
      </c>
      <c r="X95" s="123">
        <v>3204179</v>
      </c>
      <c r="Y95" s="123">
        <v>0</v>
      </c>
      <c r="Z95" s="123">
        <v>0</v>
      </c>
      <c r="AA95" s="123">
        <v>0</v>
      </c>
      <c r="AB95" s="123">
        <v>162</v>
      </c>
      <c r="AC95" s="123">
        <v>0</v>
      </c>
      <c r="AD95" s="123">
        <v>0</v>
      </c>
      <c r="AE95" s="123">
        <v>11944223</v>
      </c>
      <c r="AF95" s="123">
        <v>1</v>
      </c>
      <c r="AG95" s="123">
        <v>1</v>
      </c>
      <c r="AH95" s="123">
        <v>0</v>
      </c>
      <c r="AI95" s="123">
        <v>1</v>
      </c>
    </row>
    <row r="96" spans="1:35" x14ac:dyDescent="0.3">
      <c r="A96" s="119" t="s">
        <v>1758</v>
      </c>
      <c r="B96" s="120">
        <v>431</v>
      </c>
      <c r="C96" s="121">
        <v>540</v>
      </c>
      <c r="D96" s="121">
        <v>540</v>
      </c>
      <c r="E96" s="121">
        <v>540</v>
      </c>
      <c r="F96" s="122">
        <v>124386</v>
      </c>
      <c r="G96" s="121">
        <v>675</v>
      </c>
      <c r="H96" s="121">
        <v>63.11</v>
      </c>
      <c r="I96" s="121">
        <v>184.28</v>
      </c>
      <c r="J96" s="289"/>
      <c r="K96" s="121">
        <v>898.24</v>
      </c>
      <c r="L96" s="121">
        <v>0</v>
      </c>
      <c r="M96" s="123">
        <v>123936550</v>
      </c>
      <c r="N96" s="123">
        <v>0</v>
      </c>
      <c r="O96" s="123">
        <v>85081388</v>
      </c>
      <c r="P96" s="123">
        <v>0</v>
      </c>
      <c r="Q96" s="121">
        <v>0</v>
      </c>
      <c r="R96" s="123">
        <v>123936550</v>
      </c>
      <c r="S96" s="123">
        <v>0</v>
      </c>
      <c r="T96" s="123">
        <v>4654390</v>
      </c>
      <c r="U96" s="123">
        <v>0</v>
      </c>
      <c r="V96" s="123">
        <v>91480231</v>
      </c>
      <c r="W96" s="123">
        <v>0</v>
      </c>
      <c r="X96" s="123">
        <v>19013586</v>
      </c>
      <c r="Y96" s="123">
        <v>0</v>
      </c>
      <c r="Z96" s="123">
        <v>8788343</v>
      </c>
      <c r="AA96" s="123">
        <v>0</v>
      </c>
      <c r="AB96" s="123">
        <v>0</v>
      </c>
      <c r="AC96" s="123">
        <v>0</v>
      </c>
      <c r="AD96" s="123">
        <v>0</v>
      </c>
      <c r="AE96" s="123">
        <v>85081388</v>
      </c>
      <c r="AF96" s="123">
        <v>1</v>
      </c>
      <c r="AG96" s="123">
        <v>1</v>
      </c>
      <c r="AH96" s="123">
        <v>0</v>
      </c>
      <c r="AI96" s="123">
        <v>1</v>
      </c>
    </row>
    <row r="97" spans="1:35" x14ac:dyDescent="0.3">
      <c r="A97" s="119" t="s">
        <v>2467</v>
      </c>
      <c r="B97" s="120">
        <v>10665</v>
      </c>
      <c r="C97" s="121">
        <v>71</v>
      </c>
      <c r="D97" s="121">
        <v>71</v>
      </c>
      <c r="E97" s="121">
        <v>71</v>
      </c>
      <c r="F97" s="122">
        <v>20249</v>
      </c>
      <c r="G97" s="122">
        <v>2102</v>
      </c>
      <c r="H97" s="121">
        <v>78.14</v>
      </c>
      <c r="I97" s="121">
        <v>9.6300000000000008</v>
      </c>
      <c r="J97" s="289"/>
      <c r="K97" s="121">
        <v>229.75</v>
      </c>
      <c r="L97" s="121">
        <v>0</v>
      </c>
      <c r="M97" s="123">
        <v>25637216</v>
      </c>
      <c r="N97" s="123">
        <v>5244297</v>
      </c>
      <c r="O97" s="123">
        <v>18801782</v>
      </c>
      <c r="P97" s="123">
        <v>1022770</v>
      </c>
      <c r="Q97" s="122">
        <v>7367</v>
      </c>
      <c r="R97" s="123">
        <v>30881513</v>
      </c>
      <c r="S97" s="123">
        <v>2521527</v>
      </c>
      <c r="T97" s="123">
        <v>12713251</v>
      </c>
      <c r="U97" s="123">
        <v>9043687</v>
      </c>
      <c r="V97" s="123">
        <v>503488</v>
      </c>
      <c r="W97" s="123">
        <v>0</v>
      </c>
      <c r="X97" s="123">
        <v>0</v>
      </c>
      <c r="Y97" s="123">
        <v>0</v>
      </c>
      <c r="Z97" s="123">
        <v>6077993</v>
      </c>
      <c r="AA97" s="123">
        <v>21567</v>
      </c>
      <c r="AB97" s="123">
        <v>0</v>
      </c>
      <c r="AC97" s="123">
        <v>0</v>
      </c>
      <c r="AD97" s="123">
        <v>0</v>
      </c>
      <c r="AE97" s="123">
        <v>19824552</v>
      </c>
      <c r="AF97" s="123">
        <v>22451674</v>
      </c>
      <c r="AG97" s="123">
        <v>22451674</v>
      </c>
      <c r="AH97" s="123">
        <v>22318142</v>
      </c>
      <c r="AI97" s="123">
        <v>133532</v>
      </c>
    </row>
    <row r="98" spans="1:35" ht="39.6" x14ac:dyDescent="0.3">
      <c r="A98" s="119" t="s">
        <v>2463</v>
      </c>
      <c r="B98" s="120">
        <v>408</v>
      </c>
      <c r="C98" s="121">
        <v>346</v>
      </c>
      <c r="D98" s="121">
        <v>346</v>
      </c>
      <c r="E98" s="121">
        <v>346</v>
      </c>
      <c r="F98" s="122">
        <v>34918</v>
      </c>
      <c r="G98" s="121">
        <v>616</v>
      </c>
      <c r="H98" s="121">
        <v>27.65</v>
      </c>
      <c r="I98" s="121">
        <v>56.69</v>
      </c>
      <c r="J98" s="289"/>
      <c r="K98" s="121">
        <v>223.56</v>
      </c>
      <c r="L98" s="121">
        <v>0</v>
      </c>
      <c r="M98" s="123">
        <v>375579787</v>
      </c>
      <c r="N98" s="123">
        <v>0</v>
      </c>
      <c r="O98" s="123">
        <v>26968599</v>
      </c>
      <c r="P98" s="123">
        <v>0</v>
      </c>
      <c r="Q98" s="121">
        <v>0</v>
      </c>
      <c r="R98" s="123">
        <v>375579787</v>
      </c>
      <c r="S98" s="123">
        <v>39681511</v>
      </c>
      <c r="T98" s="123">
        <v>90774809</v>
      </c>
      <c r="U98" s="123">
        <v>22436094</v>
      </c>
      <c r="V98" s="123">
        <v>187216296</v>
      </c>
      <c r="W98" s="123">
        <v>0</v>
      </c>
      <c r="X98" s="123">
        <v>0</v>
      </c>
      <c r="Y98" s="123">
        <v>0</v>
      </c>
      <c r="Z98" s="123">
        <v>0</v>
      </c>
      <c r="AA98" s="123">
        <v>35471077</v>
      </c>
      <c r="AB98" s="123">
        <v>0</v>
      </c>
      <c r="AC98" s="123">
        <v>0</v>
      </c>
      <c r="AD98" s="123">
        <v>0</v>
      </c>
      <c r="AE98" s="123">
        <v>26968599</v>
      </c>
      <c r="AF98" s="123">
        <v>31936309</v>
      </c>
      <c r="AG98" s="123">
        <v>31951998</v>
      </c>
      <c r="AH98" s="123">
        <v>36016729</v>
      </c>
      <c r="AI98" s="123">
        <v>-4064731</v>
      </c>
    </row>
    <row r="99" spans="1:35" x14ac:dyDescent="0.3">
      <c r="A99" s="119" t="s">
        <v>1762</v>
      </c>
      <c r="B99" s="120">
        <v>8880</v>
      </c>
      <c r="C99" s="121">
        <v>48</v>
      </c>
      <c r="D99" s="121">
        <v>48</v>
      </c>
      <c r="E99" s="121">
        <v>48</v>
      </c>
      <c r="F99" s="122">
        <v>16378</v>
      </c>
      <c r="G99" s="122">
        <v>1312</v>
      </c>
      <c r="H99" s="121">
        <v>93.48</v>
      </c>
      <c r="I99" s="121">
        <v>12.48</v>
      </c>
      <c r="J99" s="289"/>
      <c r="K99" s="121">
        <v>257.10000000000002</v>
      </c>
      <c r="L99" s="121">
        <v>0</v>
      </c>
      <c r="M99" s="123">
        <v>29584000</v>
      </c>
      <c r="N99" s="123">
        <v>0</v>
      </c>
      <c r="O99" s="123">
        <v>14637880</v>
      </c>
      <c r="P99" s="123">
        <v>0</v>
      </c>
      <c r="Q99" s="121">
        <v>0</v>
      </c>
      <c r="R99" s="123">
        <v>29584000</v>
      </c>
      <c r="S99" s="123">
        <v>61200</v>
      </c>
      <c r="T99" s="123">
        <v>4774000</v>
      </c>
      <c r="U99" s="123">
        <v>7109600</v>
      </c>
      <c r="V99" s="123">
        <v>566400</v>
      </c>
      <c r="W99" s="123">
        <v>0</v>
      </c>
      <c r="X99" s="123">
        <v>6800</v>
      </c>
      <c r="Y99" s="123">
        <v>1224000</v>
      </c>
      <c r="Z99" s="123">
        <v>13558000</v>
      </c>
      <c r="AA99" s="123">
        <v>0</v>
      </c>
      <c r="AB99" s="123">
        <v>0</v>
      </c>
      <c r="AC99" s="123">
        <v>2284000</v>
      </c>
      <c r="AD99" s="123">
        <v>0</v>
      </c>
      <c r="AE99" s="123">
        <v>14637880</v>
      </c>
      <c r="AF99" s="123">
        <v>35165590</v>
      </c>
      <c r="AG99" s="123">
        <v>35221625</v>
      </c>
      <c r="AH99" s="123">
        <v>37085300</v>
      </c>
      <c r="AI99" s="123">
        <v>-1863675</v>
      </c>
    </row>
    <row r="100" spans="1:35" ht="26.4" x14ac:dyDescent="0.3">
      <c r="A100" s="119" t="s">
        <v>1765</v>
      </c>
      <c r="B100" s="120">
        <v>14491</v>
      </c>
      <c r="C100" s="121">
        <v>120</v>
      </c>
      <c r="D100" s="121">
        <v>120</v>
      </c>
      <c r="E100" s="121">
        <v>120</v>
      </c>
      <c r="F100" s="122">
        <v>8637</v>
      </c>
      <c r="G100" s="121">
        <v>981</v>
      </c>
      <c r="H100" s="121">
        <v>21.05</v>
      </c>
      <c r="I100" s="121">
        <v>8.8000000000000007</v>
      </c>
      <c r="J100" s="289"/>
      <c r="K100" s="121">
        <v>116.23</v>
      </c>
      <c r="L100" s="121">
        <v>0</v>
      </c>
      <c r="M100" s="123">
        <v>17383050</v>
      </c>
      <c r="N100" s="123">
        <v>1209250</v>
      </c>
      <c r="O100" s="123">
        <v>6864910</v>
      </c>
      <c r="P100" s="123">
        <v>453244</v>
      </c>
      <c r="Q100" s="122">
        <v>1762</v>
      </c>
      <c r="R100" s="123">
        <v>18592300</v>
      </c>
      <c r="S100" s="123">
        <v>653550</v>
      </c>
      <c r="T100" s="123">
        <v>5983225</v>
      </c>
      <c r="U100" s="123">
        <v>5069150</v>
      </c>
      <c r="V100" s="123">
        <v>442900</v>
      </c>
      <c r="W100" s="123">
        <v>0</v>
      </c>
      <c r="X100" s="123">
        <v>6973</v>
      </c>
      <c r="Y100" s="123">
        <v>14025</v>
      </c>
      <c r="Z100" s="123">
        <v>6330277</v>
      </c>
      <c r="AA100" s="123">
        <v>14025</v>
      </c>
      <c r="AB100" s="123">
        <v>78175</v>
      </c>
      <c r="AC100" s="123">
        <v>0</v>
      </c>
      <c r="AD100" s="123">
        <v>0</v>
      </c>
      <c r="AE100" s="123">
        <v>7318154</v>
      </c>
      <c r="AF100" s="123">
        <v>7152390</v>
      </c>
      <c r="AG100" s="123">
        <v>7152390</v>
      </c>
      <c r="AH100" s="123">
        <v>17066474</v>
      </c>
      <c r="AI100" s="123">
        <v>-9914084</v>
      </c>
    </row>
    <row r="101" spans="1:35" x14ac:dyDescent="0.3">
      <c r="A101" s="119" t="s">
        <v>1769</v>
      </c>
      <c r="B101" s="120">
        <v>432</v>
      </c>
      <c r="C101" s="121">
        <v>87</v>
      </c>
      <c r="D101" s="121">
        <v>87</v>
      </c>
      <c r="E101" s="121">
        <v>87</v>
      </c>
      <c r="F101" s="122">
        <v>26445</v>
      </c>
      <c r="G101" s="121">
        <v>61</v>
      </c>
      <c r="H101" s="121">
        <v>83.28</v>
      </c>
      <c r="I101" s="121">
        <v>433.52</v>
      </c>
      <c r="J101" s="289"/>
      <c r="K101" s="121">
        <v>238.06</v>
      </c>
      <c r="L101" s="121">
        <v>0</v>
      </c>
      <c r="M101" s="123">
        <v>30010775</v>
      </c>
      <c r="N101" s="123">
        <v>0</v>
      </c>
      <c r="O101" s="123">
        <v>24880473</v>
      </c>
      <c r="P101" s="123">
        <v>0</v>
      </c>
      <c r="Q101" s="121">
        <v>0</v>
      </c>
      <c r="R101" s="123">
        <v>30010775</v>
      </c>
      <c r="S101" s="123">
        <v>0</v>
      </c>
      <c r="T101" s="123">
        <v>795109</v>
      </c>
      <c r="U101" s="123">
        <v>0</v>
      </c>
      <c r="V101" s="123">
        <v>28127640</v>
      </c>
      <c r="W101" s="123">
        <v>0</v>
      </c>
      <c r="X101" s="123">
        <v>839099</v>
      </c>
      <c r="Y101" s="123">
        <v>0</v>
      </c>
      <c r="Z101" s="123">
        <v>0</v>
      </c>
      <c r="AA101" s="123">
        <v>0</v>
      </c>
      <c r="AB101" s="123">
        <v>248927</v>
      </c>
      <c r="AC101" s="123">
        <v>0</v>
      </c>
      <c r="AD101" s="123">
        <v>0</v>
      </c>
      <c r="AE101" s="123">
        <v>24880473</v>
      </c>
      <c r="AF101" s="123">
        <v>1</v>
      </c>
      <c r="AG101" s="123">
        <v>1</v>
      </c>
      <c r="AH101" s="123">
        <v>0</v>
      </c>
      <c r="AI101" s="123">
        <v>1</v>
      </c>
    </row>
    <row r="102" spans="1:35" x14ac:dyDescent="0.3">
      <c r="A102" s="119" t="s">
        <v>2464</v>
      </c>
      <c r="B102" s="120">
        <v>437</v>
      </c>
      <c r="C102" s="121">
        <v>124</v>
      </c>
      <c r="D102" s="121">
        <v>124</v>
      </c>
      <c r="E102" s="121">
        <v>124</v>
      </c>
      <c r="F102" s="122">
        <v>34593</v>
      </c>
      <c r="G102" s="122">
        <v>3400</v>
      </c>
      <c r="H102" s="121">
        <v>76.430000000000007</v>
      </c>
      <c r="I102" s="121">
        <v>10.17</v>
      </c>
      <c r="J102" s="289"/>
      <c r="K102" s="121">
        <v>284.89999999999998</v>
      </c>
      <c r="L102" s="121">
        <v>0</v>
      </c>
      <c r="M102" s="123">
        <v>53178091</v>
      </c>
      <c r="N102" s="123">
        <v>4168492</v>
      </c>
      <c r="O102" s="123">
        <v>26975265</v>
      </c>
      <c r="P102" s="123">
        <v>1872209</v>
      </c>
      <c r="Q102" s="122">
        <v>9824</v>
      </c>
      <c r="R102" s="123">
        <v>57346583</v>
      </c>
      <c r="S102" s="123">
        <v>3284909</v>
      </c>
      <c r="T102" s="123">
        <v>12304878</v>
      </c>
      <c r="U102" s="123">
        <v>23694285</v>
      </c>
      <c r="V102" s="123">
        <v>8240689</v>
      </c>
      <c r="W102" s="123">
        <v>0</v>
      </c>
      <c r="X102" s="123">
        <v>93371</v>
      </c>
      <c r="Y102" s="123">
        <v>0</v>
      </c>
      <c r="Z102" s="123">
        <v>8112396</v>
      </c>
      <c r="AA102" s="123">
        <v>1541539</v>
      </c>
      <c r="AB102" s="123">
        <v>74516</v>
      </c>
      <c r="AC102" s="123">
        <v>0</v>
      </c>
      <c r="AD102" s="123">
        <v>0</v>
      </c>
      <c r="AE102" s="123">
        <v>28847474</v>
      </c>
      <c r="AF102" s="123">
        <v>29000423</v>
      </c>
      <c r="AG102" s="123">
        <v>29000423</v>
      </c>
      <c r="AH102" s="123">
        <v>31507825</v>
      </c>
      <c r="AI102" s="123">
        <v>-2507402</v>
      </c>
    </row>
    <row r="103" spans="1:35" ht="26.4" x14ac:dyDescent="0.3">
      <c r="A103" s="119" t="s">
        <v>1772</v>
      </c>
      <c r="B103" s="120">
        <v>449</v>
      </c>
      <c r="C103" s="121">
        <v>60</v>
      </c>
      <c r="D103" s="121">
        <v>60</v>
      </c>
      <c r="E103" s="121">
        <v>60</v>
      </c>
      <c r="F103" s="122">
        <v>17063</v>
      </c>
      <c r="G103" s="121">
        <v>808</v>
      </c>
      <c r="H103" s="121">
        <v>77.91</v>
      </c>
      <c r="I103" s="121">
        <v>21.12</v>
      </c>
      <c r="J103" s="289"/>
      <c r="K103" s="121">
        <v>307.05</v>
      </c>
      <c r="L103" s="121">
        <v>0</v>
      </c>
      <c r="M103" s="123">
        <v>63673918</v>
      </c>
      <c r="N103" s="123">
        <v>11733140</v>
      </c>
      <c r="O103" s="123">
        <v>23912139</v>
      </c>
      <c r="P103" s="123">
        <v>5272207</v>
      </c>
      <c r="Q103" s="122">
        <v>43713</v>
      </c>
      <c r="R103" s="123">
        <v>75407058</v>
      </c>
      <c r="S103" s="123">
        <v>5383160</v>
      </c>
      <c r="T103" s="123">
        <v>49896302</v>
      </c>
      <c r="U103" s="123">
        <v>3186242</v>
      </c>
      <c r="V103" s="123">
        <v>2428834</v>
      </c>
      <c r="W103" s="123">
        <v>358091</v>
      </c>
      <c r="X103" s="123">
        <v>0</v>
      </c>
      <c r="Y103" s="123">
        <v>0</v>
      </c>
      <c r="Z103" s="123">
        <v>12535145</v>
      </c>
      <c r="AA103" s="123">
        <v>1619284</v>
      </c>
      <c r="AB103" s="123">
        <v>0</v>
      </c>
      <c r="AC103" s="123">
        <v>0</v>
      </c>
      <c r="AD103" s="123">
        <v>0</v>
      </c>
      <c r="AE103" s="123">
        <v>29184346</v>
      </c>
      <c r="AF103" s="123">
        <v>30559679</v>
      </c>
      <c r="AG103" s="123">
        <v>30559679</v>
      </c>
      <c r="AH103" s="123">
        <v>28801309</v>
      </c>
      <c r="AI103" s="123">
        <v>1758370</v>
      </c>
    </row>
    <row r="104" spans="1:35" ht="26.4" x14ac:dyDescent="0.3">
      <c r="A104" s="119" t="s">
        <v>1775</v>
      </c>
      <c r="B104" s="120">
        <v>4062</v>
      </c>
      <c r="C104" s="121">
        <v>88</v>
      </c>
      <c r="D104" s="121">
        <v>88</v>
      </c>
      <c r="E104" s="121">
        <v>88</v>
      </c>
      <c r="F104" s="122">
        <v>16988</v>
      </c>
      <c r="G104" s="121">
        <v>953</v>
      </c>
      <c r="H104" s="121">
        <v>52.89</v>
      </c>
      <c r="I104" s="121">
        <v>17.829999999999998</v>
      </c>
      <c r="J104" s="289"/>
      <c r="K104" s="121">
        <v>287.02</v>
      </c>
      <c r="L104" s="121">
        <v>0</v>
      </c>
      <c r="M104" s="123">
        <v>58798807</v>
      </c>
      <c r="N104" s="123">
        <v>6061324</v>
      </c>
      <c r="O104" s="123">
        <v>23625189</v>
      </c>
      <c r="P104" s="123">
        <v>1349263</v>
      </c>
      <c r="Q104" s="122">
        <v>16180</v>
      </c>
      <c r="R104" s="123">
        <v>64860131</v>
      </c>
      <c r="S104" s="123">
        <v>8268248</v>
      </c>
      <c r="T104" s="123">
        <v>40113734</v>
      </c>
      <c r="U104" s="123">
        <v>499290</v>
      </c>
      <c r="V104" s="123">
        <v>2219688</v>
      </c>
      <c r="W104" s="123">
        <v>607250</v>
      </c>
      <c r="X104" s="123">
        <v>0</v>
      </c>
      <c r="Y104" s="123">
        <v>0</v>
      </c>
      <c r="Z104" s="123">
        <v>13013804</v>
      </c>
      <c r="AA104" s="123">
        <v>138117</v>
      </c>
      <c r="AB104" s="123">
        <v>0</v>
      </c>
      <c r="AC104" s="123">
        <v>0</v>
      </c>
      <c r="AD104" s="123">
        <v>0</v>
      </c>
      <c r="AE104" s="123">
        <v>24974452</v>
      </c>
      <c r="AF104" s="123">
        <v>26235627</v>
      </c>
      <c r="AG104" s="123">
        <v>26235627</v>
      </c>
      <c r="AH104" s="123">
        <v>24264521</v>
      </c>
      <c r="AI104" s="123">
        <v>1971106</v>
      </c>
    </row>
    <row r="105" spans="1:35" x14ac:dyDescent="0.3">
      <c r="A105" s="119" t="s">
        <v>1777</v>
      </c>
      <c r="B105" s="120">
        <v>428</v>
      </c>
      <c r="C105" s="121">
        <v>290</v>
      </c>
      <c r="D105" s="121">
        <v>290</v>
      </c>
      <c r="E105" s="121">
        <v>290</v>
      </c>
      <c r="F105" s="122">
        <v>101219</v>
      </c>
      <c r="G105" s="121">
        <v>604</v>
      </c>
      <c r="H105" s="121">
        <v>95.62</v>
      </c>
      <c r="I105" s="121">
        <v>167.58</v>
      </c>
      <c r="J105" s="289"/>
      <c r="K105" s="121">
        <v>752.86</v>
      </c>
      <c r="L105" s="121">
        <v>0</v>
      </c>
      <c r="M105" s="123">
        <v>121913051</v>
      </c>
      <c r="N105" s="123">
        <v>0</v>
      </c>
      <c r="O105" s="123">
        <v>68318837</v>
      </c>
      <c r="P105" s="123">
        <v>0</v>
      </c>
      <c r="Q105" s="121">
        <v>0</v>
      </c>
      <c r="R105" s="123">
        <v>121913051</v>
      </c>
      <c r="S105" s="123">
        <v>0</v>
      </c>
      <c r="T105" s="123">
        <v>5671440</v>
      </c>
      <c r="U105" s="123">
        <v>0</v>
      </c>
      <c r="V105" s="123">
        <v>71304751</v>
      </c>
      <c r="W105" s="123">
        <v>0</v>
      </c>
      <c r="X105" s="123">
        <v>39716596</v>
      </c>
      <c r="Y105" s="123">
        <v>0</v>
      </c>
      <c r="Z105" s="123">
        <v>0</v>
      </c>
      <c r="AA105" s="123">
        <v>0</v>
      </c>
      <c r="AB105" s="123">
        <v>5220264</v>
      </c>
      <c r="AC105" s="123">
        <v>0</v>
      </c>
      <c r="AD105" s="123">
        <v>0</v>
      </c>
      <c r="AE105" s="123">
        <v>68318837</v>
      </c>
      <c r="AF105" s="123">
        <v>1</v>
      </c>
      <c r="AG105" s="123">
        <v>1</v>
      </c>
      <c r="AH105" s="123">
        <v>0</v>
      </c>
      <c r="AI105" s="123">
        <v>1</v>
      </c>
    </row>
    <row r="106" spans="1:35" x14ac:dyDescent="0.3">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row>
  </sheetData>
  <sheetProtection algorithmName="SHA-512" hashValue="wgXMGglT4lUIdlb6ws5adCBJDgufHkjchiEnwXOhiqE2UsPQtLYxHzYqRXgz9tIIHWnLc3XH7phGmHw2fsgiuQ==" saltValue="bANqyfPUBDQ7a9m9nfFCIw==" spinCount="100000" sheet="1" objects="1" scenarios="1"/>
  <phoneticPr fontId="7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ED78-2C3C-43CA-9E77-95079C276ABE}">
  <sheetPr>
    <tabColor theme="7" tint="0.59999389629810485"/>
  </sheetPr>
  <dimension ref="A1:CI62"/>
  <sheetViews>
    <sheetView zoomScale="85" zoomScaleNormal="85" workbookViewId="0">
      <selection activeCell="CI7" sqref="CI7"/>
    </sheetView>
  </sheetViews>
  <sheetFormatPr defaultColWidth="8.77734375" defaultRowHeight="14.4" x14ac:dyDescent="0.3"/>
  <cols>
    <col min="1" max="9" width="15.77734375" style="68" customWidth="1"/>
    <col min="10" max="13" width="17.21875" style="68" customWidth="1"/>
    <col min="14" max="14" width="14.44140625" style="68" customWidth="1"/>
    <col min="15" max="87" width="17.21875" style="68" customWidth="1"/>
    <col min="88" max="88" width="0" style="68" hidden="1" customWidth="1"/>
    <col min="89" max="89" width="31.5546875" style="68" customWidth="1"/>
    <col min="90" max="16384" width="8.77734375" style="68"/>
  </cols>
  <sheetData>
    <row r="1" spans="1:87" ht="93" customHeight="1" x14ac:dyDescent="0.3">
      <c r="A1" s="75" t="s">
        <v>127</v>
      </c>
      <c r="B1" s="75" t="s">
        <v>774</v>
      </c>
      <c r="C1" s="75" t="s">
        <v>775</v>
      </c>
      <c r="D1" s="75" t="s">
        <v>776</v>
      </c>
      <c r="E1" s="75" t="s">
        <v>777</v>
      </c>
      <c r="F1" s="75" t="s">
        <v>778</v>
      </c>
      <c r="G1" s="75" t="s">
        <v>779</v>
      </c>
      <c r="H1" s="75" t="s">
        <v>780</v>
      </c>
      <c r="I1" s="75" t="s">
        <v>781</v>
      </c>
      <c r="J1" s="75" t="s">
        <v>782</v>
      </c>
      <c r="K1" s="75" t="s">
        <v>783</v>
      </c>
      <c r="L1" s="75" t="s">
        <v>784</v>
      </c>
      <c r="M1" s="75" t="s">
        <v>785</v>
      </c>
      <c r="N1" s="75" t="s">
        <v>786</v>
      </c>
      <c r="O1" s="75" t="s">
        <v>787</v>
      </c>
      <c r="P1" s="75" t="s">
        <v>788</v>
      </c>
      <c r="Q1" s="75" t="s">
        <v>789</v>
      </c>
      <c r="R1" s="75" t="s">
        <v>790</v>
      </c>
      <c r="S1" s="75" t="s">
        <v>791</v>
      </c>
      <c r="T1" s="75" t="s">
        <v>792</v>
      </c>
      <c r="U1" s="75" t="s">
        <v>793</v>
      </c>
      <c r="V1" s="75" t="s">
        <v>794</v>
      </c>
      <c r="W1" s="75" t="s">
        <v>795</v>
      </c>
      <c r="X1" s="75" t="s">
        <v>796</v>
      </c>
      <c r="Y1" s="75" t="s">
        <v>797</v>
      </c>
      <c r="Z1" s="75" t="s">
        <v>798</v>
      </c>
      <c r="AA1" s="75" t="s">
        <v>799</v>
      </c>
      <c r="AB1" s="75" t="s">
        <v>800</v>
      </c>
      <c r="AC1" s="75" t="s">
        <v>801</v>
      </c>
      <c r="AD1" s="75" t="s">
        <v>802</v>
      </c>
      <c r="AE1" s="75" t="s">
        <v>803</v>
      </c>
      <c r="AF1" s="75" t="s">
        <v>804</v>
      </c>
      <c r="AG1" s="75" t="s">
        <v>805</v>
      </c>
      <c r="AH1" s="75" t="s">
        <v>806</v>
      </c>
      <c r="AI1" s="75" t="s">
        <v>807</v>
      </c>
      <c r="AJ1" s="75" t="s">
        <v>808</v>
      </c>
      <c r="AK1" s="75" t="s">
        <v>809</v>
      </c>
      <c r="AL1" s="75" t="s">
        <v>810</v>
      </c>
      <c r="AM1" s="75" t="s">
        <v>811</v>
      </c>
      <c r="AN1" s="75" t="s">
        <v>812</v>
      </c>
      <c r="AO1" s="75" t="s">
        <v>813</v>
      </c>
      <c r="AP1" s="75" t="s">
        <v>814</v>
      </c>
      <c r="AQ1" s="75" t="s">
        <v>81</v>
      </c>
      <c r="AR1" s="75" t="s">
        <v>815</v>
      </c>
      <c r="AS1" s="75" t="s">
        <v>816</v>
      </c>
      <c r="AT1" s="75" t="s">
        <v>817</v>
      </c>
      <c r="AU1" s="75" t="s">
        <v>818</v>
      </c>
      <c r="AV1" s="75" t="s">
        <v>819</v>
      </c>
      <c r="AW1" s="75" t="s">
        <v>144</v>
      </c>
      <c r="AX1" s="75" t="s">
        <v>820</v>
      </c>
      <c r="AY1" s="75" t="s">
        <v>821</v>
      </c>
      <c r="AZ1" s="75" t="s">
        <v>822</v>
      </c>
      <c r="BA1" s="75" t="s">
        <v>823</v>
      </c>
      <c r="BB1" s="75" t="s">
        <v>824</v>
      </c>
      <c r="BC1" s="75" t="s">
        <v>825</v>
      </c>
      <c r="BD1" s="75" t="s">
        <v>826</v>
      </c>
      <c r="BE1" s="75" t="s">
        <v>827</v>
      </c>
      <c r="BF1" s="75" t="s">
        <v>828</v>
      </c>
      <c r="BG1" s="75" t="s">
        <v>829</v>
      </c>
      <c r="BH1" s="75" t="s">
        <v>830</v>
      </c>
      <c r="BI1" s="75" t="s">
        <v>831</v>
      </c>
      <c r="BJ1" s="75" t="s">
        <v>832</v>
      </c>
      <c r="BK1" s="75" t="s">
        <v>833</v>
      </c>
      <c r="BL1" s="75" t="s">
        <v>834</v>
      </c>
      <c r="BM1" s="75" t="s">
        <v>835</v>
      </c>
      <c r="BN1" s="75" t="s">
        <v>836</v>
      </c>
      <c r="BO1" s="75" t="s">
        <v>837</v>
      </c>
      <c r="BP1" s="75" t="s">
        <v>838</v>
      </c>
      <c r="BQ1" s="75" t="s">
        <v>839</v>
      </c>
      <c r="BR1" s="75" t="s">
        <v>840</v>
      </c>
      <c r="BS1" s="75" t="s">
        <v>841</v>
      </c>
      <c r="BT1" s="75" t="s">
        <v>842</v>
      </c>
      <c r="BU1" s="75" t="s">
        <v>843</v>
      </c>
      <c r="BV1" s="75" t="s">
        <v>844</v>
      </c>
      <c r="BW1" s="75" t="s">
        <v>845</v>
      </c>
      <c r="BX1" s="75" t="s">
        <v>846</v>
      </c>
      <c r="BY1" s="75" t="s">
        <v>847</v>
      </c>
      <c r="BZ1" s="75" t="s">
        <v>848</v>
      </c>
      <c r="CA1" s="75" t="s">
        <v>849</v>
      </c>
      <c r="CB1" s="75" t="s">
        <v>850</v>
      </c>
      <c r="CC1" s="75" t="s">
        <v>851</v>
      </c>
      <c r="CD1" s="75" t="s">
        <v>852</v>
      </c>
      <c r="CE1" s="75" t="s">
        <v>853</v>
      </c>
      <c r="CF1" s="75" t="s">
        <v>854</v>
      </c>
      <c r="CG1" s="75" t="s">
        <v>855</v>
      </c>
      <c r="CH1" s="75" t="s">
        <v>856</v>
      </c>
      <c r="CI1" s="75" t="s">
        <v>857</v>
      </c>
    </row>
    <row r="2" spans="1:87" ht="34.200000000000003" x14ac:dyDescent="0.3">
      <c r="A2" s="76">
        <v>6309</v>
      </c>
      <c r="B2" s="76" t="s">
        <v>719</v>
      </c>
      <c r="C2" s="76" t="s">
        <v>859</v>
      </c>
      <c r="D2" s="76">
        <v>3106</v>
      </c>
      <c r="E2" s="76">
        <v>2022</v>
      </c>
      <c r="F2" s="76" t="s">
        <v>867</v>
      </c>
      <c r="G2" s="76">
        <v>5</v>
      </c>
      <c r="H2" s="76">
        <v>12</v>
      </c>
      <c r="I2" s="76" t="s">
        <v>868</v>
      </c>
      <c r="J2" s="77">
        <v>103671831</v>
      </c>
      <c r="K2" s="77">
        <v>0</v>
      </c>
      <c r="L2" s="77">
        <v>0</v>
      </c>
      <c r="M2" s="77">
        <v>51325537</v>
      </c>
      <c r="N2" s="77">
        <v>0</v>
      </c>
      <c r="O2" s="77">
        <v>0</v>
      </c>
      <c r="P2" s="77">
        <v>29191866</v>
      </c>
      <c r="Q2" s="78">
        <v>184189234</v>
      </c>
      <c r="R2" s="77">
        <v>297739299</v>
      </c>
      <c r="S2" s="77">
        <v>0</v>
      </c>
      <c r="T2" s="77">
        <v>0</v>
      </c>
      <c r="U2" s="77">
        <v>0</v>
      </c>
      <c r="V2" s="77">
        <v>704695700</v>
      </c>
      <c r="W2" s="77">
        <v>524139003</v>
      </c>
      <c r="X2" s="78">
        <v>180556697</v>
      </c>
      <c r="Y2" s="77">
        <v>25741478</v>
      </c>
      <c r="Z2" s="78">
        <v>504037474</v>
      </c>
      <c r="AA2" s="78">
        <v>688226708</v>
      </c>
      <c r="AB2" s="77">
        <v>3817520</v>
      </c>
      <c r="AC2" s="77">
        <v>25429304</v>
      </c>
      <c r="AD2" s="77">
        <v>31029877</v>
      </c>
      <c r="AE2" s="77">
        <v>67962801</v>
      </c>
      <c r="AF2" s="78">
        <v>128239502</v>
      </c>
      <c r="AG2" s="77">
        <v>49561200</v>
      </c>
      <c r="AH2" s="77">
        <v>0</v>
      </c>
      <c r="AI2" s="77">
        <v>11574493</v>
      </c>
      <c r="AJ2" s="78">
        <v>61135693</v>
      </c>
      <c r="AK2" s="78">
        <v>189375195</v>
      </c>
      <c r="AL2" s="77">
        <v>462881749</v>
      </c>
      <c r="AM2" s="77">
        <v>28086562</v>
      </c>
      <c r="AN2" s="77">
        <v>7883202</v>
      </c>
      <c r="AO2" s="78">
        <v>498851513</v>
      </c>
      <c r="AP2" s="78">
        <v>688226708</v>
      </c>
      <c r="AQ2" s="77">
        <v>513269477</v>
      </c>
      <c r="AR2" s="77">
        <v>0</v>
      </c>
      <c r="AS2" s="77">
        <v>112867324</v>
      </c>
      <c r="AT2" s="77">
        <v>1515243</v>
      </c>
      <c r="AU2" s="77">
        <v>0</v>
      </c>
      <c r="AV2" s="77">
        <v>217699</v>
      </c>
      <c r="AW2" s="78">
        <v>627869743</v>
      </c>
      <c r="AX2" s="77">
        <v>10965203</v>
      </c>
      <c r="AY2" s="77">
        <v>0</v>
      </c>
      <c r="AZ2" s="77">
        <v>0</v>
      </c>
      <c r="BA2" s="77">
        <v>-61401357</v>
      </c>
      <c r="BB2" s="77">
        <v>0</v>
      </c>
      <c r="BC2" s="78">
        <v>-50436154</v>
      </c>
      <c r="BD2" s="78">
        <v>577433589</v>
      </c>
      <c r="BE2" s="77">
        <v>283357463</v>
      </c>
      <c r="BF2" s="77">
        <v>0</v>
      </c>
      <c r="BG2" s="77">
        <v>35106482</v>
      </c>
      <c r="BH2" s="77">
        <v>485281</v>
      </c>
      <c r="BI2" s="77">
        <v>4297461</v>
      </c>
      <c r="BJ2" s="77">
        <v>267119827</v>
      </c>
      <c r="BK2" s="77">
        <v>0</v>
      </c>
      <c r="BL2" s="78">
        <v>590366514</v>
      </c>
      <c r="BM2" s="78">
        <v>-12932925</v>
      </c>
      <c r="BN2" s="77">
        <v>-25439663</v>
      </c>
      <c r="BO2" s="77">
        <v>202189</v>
      </c>
      <c r="BP2" s="77">
        <v>-38170399</v>
      </c>
      <c r="BQ2" s="77">
        <v>0</v>
      </c>
      <c r="BR2" s="77">
        <v>0</v>
      </c>
      <c r="BS2" s="78">
        <v>-38170399</v>
      </c>
      <c r="BT2" s="79">
        <v>6.5000000000000002E-2</v>
      </c>
      <c r="BU2" s="79">
        <v>-8.6999999999999994E-2</v>
      </c>
      <c r="BV2" s="79">
        <v>-2.1999999999999999E-2</v>
      </c>
      <c r="BW2" s="80">
        <v>1.4</v>
      </c>
      <c r="BX2" s="81">
        <v>36</v>
      </c>
      <c r="BY2" s="81">
        <v>68</v>
      </c>
      <c r="BZ2" s="82">
        <v>5.3</v>
      </c>
      <c r="CA2" s="79">
        <v>0.125</v>
      </c>
      <c r="CB2" s="79">
        <v>0.72499999999999998</v>
      </c>
      <c r="CC2" s="83">
        <v>15</v>
      </c>
      <c r="CD2" s="83"/>
      <c r="CE2" s="83"/>
      <c r="CF2" s="78">
        <v>-14448168</v>
      </c>
      <c r="CG2" s="79">
        <v>6.2E-2</v>
      </c>
      <c r="CH2" s="79">
        <v>-8.7999999999999995E-2</v>
      </c>
      <c r="CI2" s="79">
        <v>-2.5000000000000001E-2</v>
      </c>
    </row>
    <row r="3" spans="1:87" ht="34.200000000000003" x14ac:dyDescent="0.3">
      <c r="A3" s="85">
        <v>8</v>
      </c>
      <c r="B3" s="85" t="s">
        <v>733</v>
      </c>
      <c r="C3" s="85" t="s">
        <v>859</v>
      </c>
      <c r="D3" s="85">
        <v>3106</v>
      </c>
      <c r="E3" s="85">
        <v>2022</v>
      </c>
      <c r="F3" s="85" t="s">
        <v>867</v>
      </c>
      <c r="G3" s="85">
        <v>5</v>
      </c>
      <c r="H3" s="85">
        <v>12</v>
      </c>
      <c r="I3" s="85" t="s">
        <v>868</v>
      </c>
      <c r="J3" s="86">
        <v>5879017</v>
      </c>
      <c r="K3" s="86">
        <v>0</v>
      </c>
      <c r="L3" s="86">
        <v>0</v>
      </c>
      <c r="M3" s="86">
        <v>8569302</v>
      </c>
      <c r="N3" s="86">
        <v>29130027</v>
      </c>
      <c r="O3" s="86">
        <v>0</v>
      </c>
      <c r="P3" s="86">
        <v>1394935</v>
      </c>
      <c r="Q3" s="78">
        <v>44973281</v>
      </c>
      <c r="R3" s="86">
        <v>33545890</v>
      </c>
      <c r="S3" s="86">
        <v>0</v>
      </c>
      <c r="T3" s="86">
        <v>0</v>
      </c>
      <c r="U3" s="86">
        <v>0</v>
      </c>
      <c r="V3" s="86">
        <v>47048094</v>
      </c>
      <c r="W3" s="86">
        <v>34686701</v>
      </c>
      <c r="X3" s="78">
        <v>12361393</v>
      </c>
      <c r="Y3" s="86">
        <v>558420</v>
      </c>
      <c r="Z3" s="78">
        <v>46465703</v>
      </c>
      <c r="AA3" s="78">
        <v>91438984</v>
      </c>
      <c r="AB3" s="86">
        <v>192480</v>
      </c>
      <c r="AC3" s="86">
        <v>14258166</v>
      </c>
      <c r="AD3" s="86">
        <v>0</v>
      </c>
      <c r="AE3" s="86">
        <v>5893671</v>
      </c>
      <c r="AF3" s="78">
        <v>20344317</v>
      </c>
      <c r="AG3" s="86">
        <v>2499283</v>
      </c>
      <c r="AH3" s="86">
        <v>0</v>
      </c>
      <c r="AI3" s="86">
        <v>1925537</v>
      </c>
      <c r="AJ3" s="78">
        <v>4424820</v>
      </c>
      <c r="AK3" s="78">
        <v>24769137</v>
      </c>
      <c r="AL3" s="86">
        <v>60732170</v>
      </c>
      <c r="AM3" s="86">
        <v>5679435</v>
      </c>
      <c r="AN3" s="86">
        <v>258242</v>
      </c>
      <c r="AO3" s="78">
        <v>66669847</v>
      </c>
      <c r="AP3" s="78">
        <v>91438984</v>
      </c>
      <c r="AQ3" s="86">
        <v>76486070</v>
      </c>
      <c r="AR3" s="86">
        <v>0</v>
      </c>
      <c r="AS3" s="86">
        <v>5885966</v>
      </c>
      <c r="AT3" s="86">
        <v>71892</v>
      </c>
      <c r="AU3" s="86">
        <v>0</v>
      </c>
      <c r="AV3" s="86">
        <v>53885</v>
      </c>
      <c r="AW3" s="78">
        <v>82497813</v>
      </c>
      <c r="AX3" s="86">
        <v>7890631</v>
      </c>
      <c r="AY3" s="86">
        <v>0</v>
      </c>
      <c r="AZ3" s="86">
        <v>0</v>
      </c>
      <c r="BA3" s="86">
        <v>-5057042</v>
      </c>
      <c r="BB3" s="86">
        <v>0</v>
      </c>
      <c r="BC3" s="78">
        <v>2833589</v>
      </c>
      <c r="BD3" s="78">
        <v>85331402</v>
      </c>
      <c r="BE3" s="86">
        <v>42860579</v>
      </c>
      <c r="BF3" s="86">
        <v>0</v>
      </c>
      <c r="BG3" s="86">
        <v>2495410</v>
      </c>
      <c r="BH3" s="86">
        <v>25116</v>
      </c>
      <c r="BI3" s="86">
        <v>578828</v>
      </c>
      <c r="BJ3" s="86">
        <v>28126654</v>
      </c>
      <c r="BK3" s="86">
        <v>0</v>
      </c>
      <c r="BL3" s="78">
        <v>74086587</v>
      </c>
      <c r="BM3" s="78">
        <v>11244815</v>
      </c>
      <c r="BN3" s="86">
        <v>-277843</v>
      </c>
      <c r="BO3" s="86">
        <v>254909</v>
      </c>
      <c r="BP3" s="86">
        <v>11221881</v>
      </c>
      <c r="BQ3" s="86">
        <v>0</v>
      </c>
      <c r="BR3" s="86">
        <v>0</v>
      </c>
      <c r="BS3" s="78">
        <v>11221881</v>
      </c>
      <c r="BT3" s="79">
        <v>9.9000000000000005E-2</v>
      </c>
      <c r="BU3" s="79">
        <v>3.3000000000000002E-2</v>
      </c>
      <c r="BV3" s="79">
        <v>0.13200000000000001</v>
      </c>
      <c r="BW3" s="80">
        <v>2.2000000000000002</v>
      </c>
      <c r="BX3" s="81">
        <v>41</v>
      </c>
      <c r="BY3" s="81">
        <v>31</v>
      </c>
      <c r="BZ3" s="82">
        <v>63.3</v>
      </c>
      <c r="CA3" s="79">
        <v>0.60099999999999998</v>
      </c>
      <c r="CB3" s="79">
        <v>0.72899999999999998</v>
      </c>
      <c r="CC3" s="83">
        <v>14</v>
      </c>
      <c r="CD3" s="83"/>
      <c r="CE3" s="83"/>
      <c r="CF3" s="78">
        <v>11172923</v>
      </c>
      <c r="CG3" s="79">
        <v>9.8000000000000004E-2</v>
      </c>
      <c r="CH3" s="79">
        <v>3.3000000000000002E-2</v>
      </c>
      <c r="CI3" s="79">
        <v>0.13100000000000001</v>
      </c>
    </row>
    <row r="4" spans="1:87" ht="34.200000000000003" x14ac:dyDescent="0.3">
      <c r="A4" s="76">
        <v>39</v>
      </c>
      <c r="B4" s="76" t="s">
        <v>729</v>
      </c>
      <c r="C4" s="76" t="s">
        <v>859</v>
      </c>
      <c r="D4" s="76">
        <v>3109</v>
      </c>
      <c r="E4" s="76">
        <v>2022</v>
      </c>
      <c r="F4" s="76" t="s">
        <v>867</v>
      </c>
      <c r="G4" s="76">
        <v>5</v>
      </c>
      <c r="H4" s="76">
        <v>12</v>
      </c>
      <c r="I4" s="76" t="s">
        <v>868</v>
      </c>
      <c r="J4" s="77">
        <v>3251477</v>
      </c>
      <c r="K4" s="77">
        <v>22241992</v>
      </c>
      <c r="L4" s="77">
        <v>70</v>
      </c>
      <c r="M4" s="77">
        <v>58636786</v>
      </c>
      <c r="N4" s="77">
        <v>47787690</v>
      </c>
      <c r="O4" s="77">
        <v>0</v>
      </c>
      <c r="P4" s="77">
        <v>20378881</v>
      </c>
      <c r="Q4" s="78">
        <v>152296896</v>
      </c>
      <c r="R4" s="77">
        <v>44086340</v>
      </c>
      <c r="S4" s="77">
        <v>0</v>
      </c>
      <c r="T4" s="77">
        <v>0</v>
      </c>
      <c r="U4" s="77">
        <v>0</v>
      </c>
      <c r="V4" s="77">
        <v>491281874</v>
      </c>
      <c r="W4" s="77">
        <v>305542363</v>
      </c>
      <c r="X4" s="78">
        <v>185739511</v>
      </c>
      <c r="Y4" s="77">
        <v>248232172</v>
      </c>
      <c r="Z4" s="78">
        <v>478058023</v>
      </c>
      <c r="AA4" s="78">
        <v>630354919</v>
      </c>
      <c r="AB4" s="77">
        <v>7920284</v>
      </c>
      <c r="AC4" s="77">
        <v>13553106</v>
      </c>
      <c r="AD4" s="77">
        <v>3912941</v>
      </c>
      <c r="AE4" s="77">
        <v>47999763</v>
      </c>
      <c r="AF4" s="78">
        <v>73386094</v>
      </c>
      <c r="AG4" s="77">
        <v>75237781</v>
      </c>
      <c r="AH4" s="77">
        <v>0</v>
      </c>
      <c r="AI4" s="77">
        <v>1396250</v>
      </c>
      <c r="AJ4" s="78">
        <v>76634031</v>
      </c>
      <c r="AK4" s="78">
        <v>150020125</v>
      </c>
      <c r="AL4" s="77">
        <v>436241213</v>
      </c>
      <c r="AM4" s="77">
        <v>44093581</v>
      </c>
      <c r="AN4" s="77">
        <v>0</v>
      </c>
      <c r="AO4" s="78">
        <v>480334794</v>
      </c>
      <c r="AP4" s="78">
        <v>630354919</v>
      </c>
      <c r="AQ4" s="77">
        <v>625697843</v>
      </c>
      <c r="AR4" s="77">
        <v>0</v>
      </c>
      <c r="AS4" s="77">
        <v>10671312</v>
      </c>
      <c r="AT4" s="77">
        <v>15495595</v>
      </c>
      <c r="AU4" s="77">
        <v>0</v>
      </c>
      <c r="AV4" s="77">
        <v>1854830</v>
      </c>
      <c r="AW4" s="78">
        <v>653719580</v>
      </c>
      <c r="AX4" s="77">
        <v>3078480</v>
      </c>
      <c r="AY4" s="77">
        <v>2430920</v>
      </c>
      <c r="AZ4" s="77">
        <v>326403</v>
      </c>
      <c r="BA4" s="77">
        <v>-31782732</v>
      </c>
      <c r="BB4" s="77">
        <v>0</v>
      </c>
      <c r="BC4" s="78">
        <v>-25946929</v>
      </c>
      <c r="BD4" s="78">
        <v>627772651</v>
      </c>
      <c r="BE4" s="77">
        <v>345583705</v>
      </c>
      <c r="BF4" s="77">
        <v>0</v>
      </c>
      <c r="BG4" s="77">
        <v>19131837</v>
      </c>
      <c r="BH4" s="77">
        <v>2174145</v>
      </c>
      <c r="BI4" s="77">
        <v>5355412</v>
      </c>
      <c r="BJ4" s="77">
        <v>261289613</v>
      </c>
      <c r="BK4" s="77">
        <v>0</v>
      </c>
      <c r="BL4" s="78">
        <v>633534712</v>
      </c>
      <c r="BM4" s="78">
        <v>-5762061</v>
      </c>
      <c r="BN4" s="77">
        <v>-21473240</v>
      </c>
      <c r="BO4" s="77">
        <v>-3189533</v>
      </c>
      <c r="BP4" s="77">
        <v>-30424834</v>
      </c>
      <c r="BQ4" s="77">
        <v>0</v>
      </c>
      <c r="BR4" s="77">
        <v>0</v>
      </c>
      <c r="BS4" s="78">
        <v>-30424834</v>
      </c>
      <c r="BT4" s="79">
        <v>3.2000000000000001E-2</v>
      </c>
      <c r="BU4" s="79">
        <v>-4.1000000000000002E-2</v>
      </c>
      <c r="BV4" s="79">
        <v>-8.9999999999999993E-3</v>
      </c>
      <c r="BW4" s="80">
        <v>2.1</v>
      </c>
      <c r="BX4" s="81">
        <v>34</v>
      </c>
      <c r="BY4" s="81">
        <v>36</v>
      </c>
      <c r="BZ4" s="82">
        <v>1.5</v>
      </c>
      <c r="CA4" s="79">
        <v>0.09</v>
      </c>
      <c r="CB4" s="79">
        <v>0.76200000000000001</v>
      </c>
      <c r="CC4" s="83">
        <v>16</v>
      </c>
      <c r="CD4" s="83"/>
      <c r="CE4" s="83"/>
      <c r="CF4" s="78">
        <v>-21257656</v>
      </c>
      <c r="CG4" s="79">
        <v>8.0000000000000002E-3</v>
      </c>
      <c r="CH4" s="79">
        <v>-4.2000000000000003E-2</v>
      </c>
      <c r="CI4" s="79">
        <v>-3.5000000000000003E-2</v>
      </c>
    </row>
    <row r="5" spans="1:87" ht="34.200000000000003" x14ac:dyDescent="0.3">
      <c r="A5" s="85">
        <v>40</v>
      </c>
      <c r="B5" s="85" t="s">
        <v>734</v>
      </c>
      <c r="C5" s="85" t="s">
        <v>859</v>
      </c>
      <c r="D5" s="85">
        <v>3109</v>
      </c>
      <c r="E5" s="85">
        <v>2022</v>
      </c>
      <c r="F5" s="85" t="s">
        <v>867</v>
      </c>
      <c r="G5" s="85">
        <v>5</v>
      </c>
      <c r="H5" s="85">
        <v>12</v>
      </c>
      <c r="I5" s="85" t="s">
        <v>868</v>
      </c>
      <c r="J5" s="86">
        <v>1617440</v>
      </c>
      <c r="K5" s="86">
        <v>2894527</v>
      </c>
      <c r="L5" s="86">
        <v>9</v>
      </c>
      <c r="M5" s="86">
        <v>16535154</v>
      </c>
      <c r="N5" s="86">
        <v>0</v>
      </c>
      <c r="O5" s="86">
        <v>0</v>
      </c>
      <c r="P5" s="86">
        <v>5227410</v>
      </c>
      <c r="Q5" s="78">
        <v>26274540</v>
      </c>
      <c r="R5" s="86">
        <v>15108610</v>
      </c>
      <c r="S5" s="86">
        <v>0</v>
      </c>
      <c r="T5" s="86">
        <v>0</v>
      </c>
      <c r="U5" s="86">
        <v>0</v>
      </c>
      <c r="V5" s="86">
        <v>188180651</v>
      </c>
      <c r="W5" s="86">
        <v>121354288</v>
      </c>
      <c r="X5" s="78">
        <v>66826363</v>
      </c>
      <c r="Y5" s="86">
        <v>162988407</v>
      </c>
      <c r="Z5" s="78">
        <v>244923380</v>
      </c>
      <c r="AA5" s="78">
        <v>271197920</v>
      </c>
      <c r="AB5" s="86">
        <v>2837087</v>
      </c>
      <c r="AC5" s="86">
        <v>4398244</v>
      </c>
      <c r="AD5" s="86">
        <v>15546261</v>
      </c>
      <c r="AE5" s="86">
        <v>12101326</v>
      </c>
      <c r="AF5" s="78">
        <v>34882918</v>
      </c>
      <c r="AG5" s="86">
        <v>16587680</v>
      </c>
      <c r="AH5" s="86">
        <v>0</v>
      </c>
      <c r="AI5" s="86">
        <v>644890</v>
      </c>
      <c r="AJ5" s="78">
        <v>17232570</v>
      </c>
      <c r="AK5" s="78">
        <v>52115488</v>
      </c>
      <c r="AL5" s="86">
        <v>203973822</v>
      </c>
      <c r="AM5" s="86">
        <v>15108610</v>
      </c>
      <c r="AN5" s="86">
        <v>0</v>
      </c>
      <c r="AO5" s="78">
        <v>219082432</v>
      </c>
      <c r="AP5" s="78">
        <v>271197920</v>
      </c>
      <c r="AQ5" s="86">
        <v>173972171</v>
      </c>
      <c r="AR5" s="86">
        <v>0</v>
      </c>
      <c r="AS5" s="86">
        <v>2614234</v>
      </c>
      <c r="AT5" s="86">
        <v>3500122</v>
      </c>
      <c r="AU5" s="86">
        <v>0</v>
      </c>
      <c r="AV5" s="86">
        <v>657948</v>
      </c>
      <c r="AW5" s="78">
        <v>180744475</v>
      </c>
      <c r="AX5" s="86">
        <v>1972796</v>
      </c>
      <c r="AY5" s="86">
        <v>626467</v>
      </c>
      <c r="AZ5" s="86">
        <v>0</v>
      </c>
      <c r="BA5" s="86">
        <v>-22073628</v>
      </c>
      <c r="BB5" s="86">
        <v>0</v>
      </c>
      <c r="BC5" s="78">
        <v>-19474365</v>
      </c>
      <c r="BD5" s="78">
        <v>161270110</v>
      </c>
      <c r="BE5" s="86">
        <v>99710791</v>
      </c>
      <c r="BF5" s="86">
        <v>0</v>
      </c>
      <c r="BG5" s="86">
        <v>6516405</v>
      </c>
      <c r="BH5" s="86">
        <v>513515</v>
      </c>
      <c r="BI5" s="86">
        <v>1841033</v>
      </c>
      <c r="BJ5" s="86">
        <v>69118426</v>
      </c>
      <c r="BK5" s="86">
        <v>0</v>
      </c>
      <c r="BL5" s="78">
        <v>177700170</v>
      </c>
      <c r="BM5" s="78">
        <v>-16430060</v>
      </c>
      <c r="BN5" s="86">
        <v>-7203360</v>
      </c>
      <c r="BO5" s="86">
        <v>-2536188</v>
      </c>
      <c r="BP5" s="86">
        <v>-26169608</v>
      </c>
      <c r="BQ5" s="86">
        <v>0</v>
      </c>
      <c r="BR5" s="86">
        <v>0</v>
      </c>
      <c r="BS5" s="78">
        <v>-26169608</v>
      </c>
      <c r="BT5" s="79">
        <v>1.9E-2</v>
      </c>
      <c r="BU5" s="79">
        <v>-0.121</v>
      </c>
      <c r="BV5" s="79">
        <v>-0.10199999999999999</v>
      </c>
      <c r="BW5" s="80">
        <v>0.8</v>
      </c>
      <c r="BX5" s="81">
        <v>35</v>
      </c>
      <c r="BY5" s="81">
        <v>65</v>
      </c>
      <c r="BZ5" s="82">
        <v>-2.8</v>
      </c>
      <c r="CA5" s="79">
        <v>-0.193</v>
      </c>
      <c r="CB5" s="79">
        <v>0.80800000000000005</v>
      </c>
      <c r="CC5" s="83">
        <v>19</v>
      </c>
      <c r="CD5" s="83"/>
      <c r="CE5" s="83"/>
      <c r="CF5" s="78">
        <v>-19930182</v>
      </c>
      <c r="CG5" s="79">
        <v>-3.0000000000000001E-3</v>
      </c>
      <c r="CH5" s="79">
        <v>-0.123</v>
      </c>
      <c r="CI5" s="79">
        <v>-0.126</v>
      </c>
    </row>
    <row r="6" spans="1:87" ht="34.200000000000003" x14ac:dyDescent="0.3">
      <c r="A6" s="76">
        <v>91</v>
      </c>
      <c r="B6" s="76" t="s">
        <v>745</v>
      </c>
      <c r="C6" s="76" t="s">
        <v>859</v>
      </c>
      <c r="D6" s="76">
        <v>3791</v>
      </c>
      <c r="E6" s="76">
        <v>2022</v>
      </c>
      <c r="F6" s="76" t="s">
        <v>867</v>
      </c>
      <c r="G6" s="76">
        <v>5</v>
      </c>
      <c r="H6" s="76">
        <v>12</v>
      </c>
      <c r="I6" s="76" t="s">
        <v>868</v>
      </c>
      <c r="J6" s="77">
        <v>11888000</v>
      </c>
      <c r="K6" s="77">
        <v>-2535000</v>
      </c>
      <c r="L6" s="77">
        <v>161158000</v>
      </c>
      <c r="M6" s="77">
        <v>474279000</v>
      </c>
      <c r="N6" s="77">
        <v>0</v>
      </c>
      <c r="O6" s="77">
        <v>30479000</v>
      </c>
      <c r="P6" s="77">
        <v>229523000</v>
      </c>
      <c r="Q6" s="78">
        <v>904792000</v>
      </c>
      <c r="R6" s="77">
        <v>279932000</v>
      </c>
      <c r="S6" s="77">
        <v>38656000</v>
      </c>
      <c r="T6" s="77">
        <v>1862025000</v>
      </c>
      <c r="U6" s="77">
        <v>0</v>
      </c>
      <c r="V6" s="77">
        <v>4545539000</v>
      </c>
      <c r="W6" s="77">
        <v>2568797000</v>
      </c>
      <c r="X6" s="78">
        <v>1976742000</v>
      </c>
      <c r="Y6" s="77">
        <v>434521000</v>
      </c>
      <c r="Z6" s="78">
        <v>4591876000</v>
      </c>
      <c r="AA6" s="78">
        <v>5496668000</v>
      </c>
      <c r="AB6" s="77">
        <v>65096000</v>
      </c>
      <c r="AC6" s="77">
        <v>2386000</v>
      </c>
      <c r="AD6" s="77">
        <v>136719000</v>
      </c>
      <c r="AE6" s="77">
        <v>628422000</v>
      </c>
      <c r="AF6" s="78">
        <v>832623000</v>
      </c>
      <c r="AG6" s="77">
        <v>489510000</v>
      </c>
      <c r="AH6" s="77">
        <v>0</v>
      </c>
      <c r="AI6" s="77">
        <v>628524000</v>
      </c>
      <c r="AJ6" s="78">
        <v>1118034000</v>
      </c>
      <c r="AK6" s="78">
        <v>1950657000</v>
      </c>
      <c r="AL6" s="77">
        <v>1601881000</v>
      </c>
      <c r="AM6" s="77">
        <v>1944130000</v>
      </c>
      <c r="AN6" s="77">
        <v>0</v>
      </c>
      <c r="AO6" s="78">
        <v>3546011000</v>
      </c>
      <c r="AP6" s="78">
        <v>5496668000</v>
      </c>
      <c r="AQ6" s="77">
        <v>3504058000</v>
      </c>
      <c r="AR6" s="77">
        <v>0</v>
      </c>
      <c r="AS6" s="77">
        <v>1773025000</v>
      </c>
      <c r="AT6" s="77">
        <v>0</v>
      </c>
      <c r="AU6" s="77">
        <v>90000</v>
      </c>
      <c r="AV6" s="77">
        <v>0</v>
      </c>
      <c r="AW6" s="78">
        <v>5277173000</v>
      </c>
      <c r="AX6" s="77">
        <v>-4005000</v>
      </c>
      <c r="AY6" s="77">
        <v>0</v>
      </c>
      <c r="AZ6" s="77">
        <v>0</v>
      </c>
      <c r="BA6" s="77">
        <v>-4881000</v>
      </c>
      <c r="BB6" s="77">
        <v>0</v>
      </c>
      <c r="BC6" s="78">
        <v>-8886000</v>
      </c>
      <c r="BD6" s="78">
        <v>5268287000</v>
      </c>
      <c r="BE6" s="77">
        <v>1797170000</v>
      </c>
      <c r="BF6" s="77">
        <v>0</v>
      </c>
      <c r="BG6" s="77">
        <v>237234000</v>
      </c>
      <c r="BH6" s="77">
        <v>22725000</v>
      </c>
      <c r="BI6" s="77">
        <v>26624000</v>
      </c>
      <c r="BJ6" s="77">
        <v>2994004000</v>
      </c>
      <c r="BK6" s="77">
        <v>0</v>
      </c>
      <c r="BL6" s="78">
        <v>5077757000</v>
      </c>
      <c r="BM6" s="78">
        <v>190530000</v>
      </c>
      <c r="BN6" s="77">
        <v>261247000</v>
      </c>
      <c r="BO6" s="77">
        <v>36357000</v>
      </c>
      <c r="BP6" s="77">
        <v>488134000</v>
      </c>
      <c r="BQ6" s="77">
        <v>8386000</v>
      </c>
      <c r="BR6" s="77">
        <v>0</v>
      </c>
      <c r="BS6" s="78">
        <v>496520000</v>
      </c>
      <c r="BT6" s="79">
        <v>3.7999999999999999E-2</v>
      </c>
      <c r="BU6" s="79">
        <v>-2E-3</v>
      </c>
      <c r="BV6" s="79">
        <v>3.5999999999999997E-2</v>
      </c>
      <c r="BW6" s="80">
        <v>1.1000000000000001</v>
      </c>
      <c r="BX6" s="81">
        <v>49</v>
      </c>
      <c r="BY6" s="81">
        <v>63</v>
      </c>
      <c r="BZ6" s="82">
        <v>5.0999999999999996</v>
      </c>
      <c r="CA6" s="79">
        <v>0.32400000000000001</v>
      </c>
      <c r="CB6" s="79">
        <v>0.64500000000000002</v>
      </c>
      <c r="CC6" s="83">
        <v>11</v>
      </c>
      <c r="CD6" s="83"/>
      <c r="CE6" s="83"/>
      <c r="CF6" s="78">
        <v>190440000</v>
      </c>
      <c r="CG6" s="79">
        <v>3.7999999999999999E-2</v>
      </c>
      <c r="CH6" s="79">
        <v>-2E-3</v>
      </c>
      <c r="CI6" s="79">
        <v>3.5999999999999997E-2</v>
      </c>
    </row>
    <row r="7" spans="1:87" ht="34.200000000000003" x14ac:dyDescent="0.3">
      <c r="A7" s="85">
        <v>22</v>
      </c>
      <c r="B7" s="85" t="s">
        <v>727</v>
      </c>
      <c r="C7" s="85" t="s">
        <v>859</v>
      </c>
      <c r="D7" s="85">
        <v>3791</v>
      </c>
      <c r="E7" s="85">
        <v>2022</v>
      </c>
      <c r="F7" s="85" t="s">
        <v>867</v>
      </c>
      <c r="G7" s="85">
        <v>5</v>
      </c>
      <c r="H7" s="85">
        <v>12</v>
      </c>
      <c r="I7" s="85" t="s">
        <v>868</v>
      </c>
      <c r="J7" s="86">
        <v>9633000</v>
      </c>
      <c r="K7" s="86">
        <v>-12735000</v>
      </c>
      <c r="L7" s="86">
        <v>181035000</v>
      </c>
      <c r="M7" s="86">
        <v>418129000</v>
      </c>
      <c r="N7" s="86">
        <v>23339000</v>
      </c>
      <c r="O7" s="86">
        <v>16000</v>
      </c>
      <c r="P7" s="86">
        <v>184885000</v>
      </c>
      <c r="Q7" s="78">
        <v>804302000</v>
      </c>
      <c r="R7" s="86">
        <v>33074000</v>
      </c>
      <c r="S7" s="86">
        <v>59580000</v>
      </c>
      <c r="T7" s="86">
        <v>0</v>
      </c>
      <c r="U7" s="86">
        <v>0</v>
      </c>
      <c r="V7" s="86">
        <v>3395070000</v>
      </c>
      <c r="W7" s="86">
        <v>1857350000</v>
      </c>
      <c r="X7" s="78">
        <v>1537720000</v>
      </c>
      <c r="Y7" s="86">
        <v>770055000</v>
      </c>
      <c r="Z7" s="78">
        <v>2400429000</v>
      </c>
      <c r="AA7" s="78">
        <v>3204731000</v>
      </c>
      <c r="AB7" s="86">
        <v>143379000</v>
      </c>
      <c r="AC7" s="86">
        <v>972000</v>
      </c>
      <c r="AD7" s="86">
        <v>0</v>
      </c>
      <c r="AE7" s="86">
        <v>491841000</v>
      </c>
      <c r="AF7" s="78">
        <v>636192000</v>
      </c>
      <c r="AG7" s="86">
        <v>1358867000</v>
      </c>
      <c r="AH7" s="86">
        <v>0</v>
      </c>
      <c r="AI7" s="86">
        <v>351771000</v>
      </c>
      <c r="AJ7" s="78">
        <v>1710638000</v>
      </c>
      <c r="AK7" s="78">
        <v>2346830000</v>
      </c>
      <c r="AL7" s="86">
        <v>445800000</v>
      </c>
      <c r="AM7" s="86">
        <v>412101000</v>
      </c>
      <c r="AN7" s="86">
        <v>0</v>
      </c>
      <c r="AO7" s="78">
        <v>857901000</v>
      </c>
      <c r="AP7" s="78">
        <v>3204731000</v>
      </c>
      <c r="AQ7" s="86">
        <v>2798569000</v>
      </c>
      <c r="AR7" s="86">
        <v>0</v>
      </c>
      <c r="AS7" s="86">
        <v>1036966000</v>
      </c>
      <c r="AT7" s="86">
        <v>0</v>
      </c>
      <c r="AU7" s="86">
        <v>0</v>
      </c>
      <c r="AV7" s="86">
        <v>0</v>
      </c>
      <c r="AW7" s="78">
        <v>3835535000</v>
      </c>
      <c r="AX7" s="86">
        <v>-2826000</v>
      </c>
      <c r="AY7" s="86">
        <v>-9000</v>
      </c>
      <c r="AZ7" s="86">
        <v>0</v>
      </c>
      <c r="BA7" s="86">
        <v>50000</v>
      </c>
      <c r="BB7" s="86">
        <v>0</v>
      </c>
      <c r="BC7" s="78">
        <v>-2785000</v>
      </c>
      <c r="BD7" s="78">
        <v>3832750000</v>
      </c>
      <c r="BE7" s="86">
        <v>1398067000</v>
      </c>
      <c r="BF7" s="86">
        <v>0</v>
      </c>
      <c r="BG7" s="86">
        <v>196225000</v>
      </c>
      <c r="BH7" s="86">
        <v>47703000</v>
      </c>
      <c r="BI7" s="86">
        <v>21993000</v>
      </c>
      <c r="BJ7" s="86">
        <v>2045774000</v>
      </c>
      <c r="BK7" s="86">
        <v>0</v>
      </c>
      <c r="BL7" s="78">
        <v>3709762000</v>
      </c>
      <c r="BM7" s="78">
        <v>122988000</v>
      </c>
      <c r="BN7" s="86">
        <v>155494000</v>
      </c>
      <c r="BO7" s="86">
        <v>25797000</v>
      </c>
      <c r="BP7" s="86">
        <v>304279000</v>
      </c>
      <c r="BQ7" s="86">
        <v>-1188000</v>
      </c>
      <c r="BR7" s="86">
        <v>0</v>
      </c>
      <c r="BS7" s="78">
        <v>303091000</v>
      </c>
      <c r="BT7" s="79">
        <v>3.3000000000000002E-2</v>
      </c>
      <c r="BU7" s="79">
        <v>-1E-3</v>
      </c>
      <c r="BV7" s="79">
        <v>3.2000000000000001E-2</v>
      </c>
      <c r="BW7" s="80">
        <v>1.3</v>
      </c>
      <c r="BX7" s="81">
        <v>55</v>
      </c>
      <c r="BY7" s="81">
        <v>66</v>
      </c>
      <c r="BZ7" s="82">
        <v>1.9</v>
      </c>
      <c r="CA7" s="79">
        <v>0.16</v>
      </c>
      <c r="CB7" s="79">
        <v>0.26800000000000002</v>
      </c>
      <c r="CC7" s="83">
        <v>9</v>
      </c>
      <c r="CD7" s="83"/>
      <c r="CE7" s="83"/>
      <c r="CF7" s="78">
        <v>122988000</v>
      </c>
      <c r="CG7" s="79">
        <v>3.3000000000000002E-2</v>
      </c>
      <c r="CH7" s="79">
        <v>-1E-3</v>
      </c>
      <c r="CI7" s="79">
        <v>3.2000000000000001E-2</v>
      </c>
    </row>
    <row r="8" spans="1:87" ht="34.200000000000003" x14ac:dyDescent="0.3">
      <c r="A8" s="76">
        <v>59</v>
      </c>
      <c r="B8" s="76" t="s">
        <v>726</v>
      </c>
      <c r="C8" s="76" t="s">
        <v>859</v>
      </c>
      <c r="D8" s="76">
        <v>3791</v>
      </c>
      <c r="E8" s="76">
        <v>2022</v>
      </c>
      <c r="F8" s="76" t="s">
        <v>867</v>
      </c>
      <c r="G8" s="76">
        <v>5</v>
      </c>
      <c r="H8" s="76">
        <v>12</v>
      </c>
      <c r="I8" s="76" t="s">
        <v>868</v>
      </c>
      <c r="J8" s="77">
        <v>-93000</v>
      </c>
      <c r="K8" s="77">
        <v>-879000</v>
      </c>
      <c r="L8" s="77">
        <v>0</v>
      </c>
      <c r="M8" s="77">
        <v>37374000</v>
      </c>
      <c r="N8" s="77">
        <v>0</v>
      </c>
      <c r="O8" s="77">
        <v>980000</v>
      </c>
      <c r="P8" s="77">
        <v>5216000</v>
      </c>
      <c r="Q8" s="78">
        <v>42598000</v>
      </c>
      <c r="R8" s="77">
        <v>0</v>
      </c>
      <c r="S8" s="77">
        <v>4000</v>
      </c>
      <c r="T8" s="77">
        <v>0</v>
      </c>
      <c r="U8" s="77">
        <v>0</v>
      </c>
      <c r="V8" s="77">
        <v>263930000</v>
      </c>
      <c r="W8" s="77">
        <v>154415000</v>
      </c>
      <c r="X8" s="78">
        <v>109515000</v>
      </c>
      <c r="Y8" s="77">
        <v>7448000</v>
      </c>
      <c r="Z8" s="78">
        <v>116967000</v>
      </c>
      <c r="AA8" s="78">
        <v>159565000</v>
      </c>
      <c r="AB8" s="77">
        <v>1129000</v>
      </c>
      <c r="AC8" s="77">
        <v>221000</v>
      </c>
      <c r="AD8" s="77">
        <v>10457000</v>
      </c>
      <c r="AE8" s="77">
        <v>36199000</v>
      </c>
      <c r="AF8" s="78">
        <v>48006000</v>
      </c>
      <c r="AG8" s="77">
        <v>5233000</v>
      </c>
      <c r="AH8" s="77">
        <v>0</v>
      </c>
      <c r="AI8" s="77">
        <v>5552000</v>
      </c>
      <c r="AJ8" s="78">
        <v>10785000</v>
      </c>
      <c r="AK8" s="78">
        <v>58791000</v>
      </c>
      <c r="AL8" s="77">
        <v>96097000</v>
      </c>
      <c r="AM8" s="77">
        <v>4677000</v>
      </c>
      <c r="AN8" s="77">
        <v>0</v>
      </c>
      <c r="AO8" s="78">
        <v>100774000</v>
      </c>
      <c r="AP8" s="78">
        <v>159565000</v>
      </c>
      <c r="AQ8" s="77">
        <v>316643000</v>
      </c>
      <c r="AR8" s="77">
        <v>0</v>
      </c>
      <c r="AS8" s="77">
        <v>8241000</v>
      </c>
      <c r="AT8" s="77">
        <v>0</v>
      </c>
      <c r="AU8" s="77">
        <v>92000</v>
      </c>
      <c r="AV8" s="77">
        <v>0</v>
      </c>
      <c r="AW8" s="78">
        <v>324976000</v>
      </c>
      <c r="AX8" s="77">
        <v>52000</v>
      </c>
      <c r="AY8" s="77">
        <v>0</v>
      </c>
      <c r="AZ8" s="77">
        <v>0</v>
      </c>
      <c r="BA8" s="77">
        <v>-110000</v>
      </c>
      <c r="BB8" s="77">
        <v>0</v>
      </c>
      <c r="BC8" s="78">
        <v>-58000</v>
      </c>
      <c r="BD8" s="78">
        <v>324918000</v>
      </c>
      <c r="BE8" s="77">
        <v>188401000</v>
      </c>
      <c r="BF8" s="77">
        <v>0</v>
      </c>
      <c r="BG8" s="77">
        <v>14561000</v>
      </c>
      <c r="BH8" s="77">
        <v>312000</v>
      </c>
      <c r="BI8" s="77">
        <v>2105000</v>
      </c>
      <c r="BJ8" s="77">
        <v>136306000</v>
      </c>
      <c r="BK8" s="77">
        <v>0</v>
      </c>
      <c r="BL8" s="78">
        <v>341685000</v>
      </c>
      <c r="BM8" s="78">
        <v>-16767000</v>
      </c>
      <c r="BN8" s="77">
        <v>50056000</v>
      </c>
      <c r="BO8" s="77">
        <v>281000</v>
      </c>
      <c r="BP8" s="77">
        <v>33570000</v>
      </c>
      <c r="BQ8" s="77">
        <v>-98000</v>
      </c>
      <c r="BR8" s="77">
        <v>0</v>
      </c>
      <c r="BS8" s="78">
        <v>33472000</v>
      </c>
      <c r="BT8" s="79">
        <v>-5.0999999999999997E-2</v>
      </c>
      <c r="BU8" s="79">
        <v>0</v>
      </c>
      <c r="BV8" s="79">
        <v>-5.1999999999999998E-2</v>
      </c>
      <c r="BW8" s="80">
        <v>0.9</v>
      </c>
      <c r="BX8" s="81">
        <v>43</v>
      </c>
      <c r="BY8" s="81">
        <v>53</v>
      </c>
      <c r="BZ8" s="82">
        <v>-1.3</v>
      </c>
      <c r="CA8" s="79">
        <v>-4.1000000000000002E-2</v>
      </c>
      <c r="CB8" s="79">
        <v>0.63200000000000001</v>
      </c>
      <c r="CC8" s="83">
        <v>11</v>
      </c>
      <c r="CD8" s="83"/>
      <c r="CE8" s="83"/>
      <c r="CF8" s="78">
        <v>-16859000</v>
      </c>
      <c r="CG8" s="79">
        <v>-5.1999999999999998E-2</v>
      </c>
      <c r="CH8" s="79">
        <v>0</v>
      </c>
      <c r="CI8" s="79">
        <v>-5.1999999999999998E-2</v>
      </c>
    </row>
    <row r="9" spans="1:87" ht="34.200000000000003" x14ac:dyDescent="0.3">
      <c r="A9" s="85">
        <v>345</v>
      </c>
      <c r="B9" s="85" t="s">
        <v>756</v>
      </c>
      <c r="C9" s="85" t="s">
        <v>859</v>
      </c>
      <c r="D9" s="85">
        <v>3791</v>
      </c>
      <c r="E9" s="85">
        <v>2022</v>
      </c>
      <c r="F9" s="85" t="s">
        <v>867</v>
      </c>
      <c r="G9" s="85">
        <v>5</v>
      </c>
      <c r="H9" s="85">
        <v>12</v>
      </c>
      <c r="I9" s="85" t="s">
        <v>868</v>
      </c>
      <c r="J9" s="86">
        <v>13522000</v>
      </c>
      <c r="K9" s="86">
        <v>51636000</v>
      </c>
      <c r="L9" s="86">
        <v>24803000</v>
      </c>
      <c r="M9" s="86">
        <v>50788000</v>
      </c>
      <c r="N9" s="86">
        <v>0</v>
      </c>
      <c r="O9" s="86">
        <v>6541000</v>
      </c>
      <c r="P9" s="86">
        <v>7754000</v>
      </c>
      <c r="Q9" s="78">
        <v>155044000</v>
      </c>
      <c r="R9" s="86">
        <v>42957000</v>
      </c>
      <c r="S9" s="86">
        <v>663000</v>
      </c>
      <c r="T9" s="86">
        <v>0</v>
      </c>
      <c r="U9" s="86">
        <v>0</v>
      </c>
      <c r="V9" s="86">
        <v>654968000</v>
      </c>
      <c r="W9" s="86">
        <v>287484000</v>
      </c>
      <c r="X9" s="78">
        <v>367484000</v>
      </c>
      <c r="Y9" s="86">
        <v>69547000</v>
      </c>
      <c r="Z9" s="78">
        <v>480651000</v>
      </c>
      <c r="AA9" s="78">
        <v>635695000</v>
      </c>
      <c r="AB9" s="86">
        <v>11004000</v>
      </c>
      <c r="AC9" s="86">
        <v>2208000</v>
      </c>
      <c r="AD9" s="86">
        <v>21060000</v>
      </c>
      <c r="AE9" s="86">
        <v>49324000</v>
      </c>
      <c r="AF9" s="78">
        <v>83596000</v>
      </c>
      <c r="AG9" s="86">
        <v>179510000</v>
      </c>
      <c r="AH9" s="86">
        <v>0</v>
      </c>
      <c r="AI9" s="86">
        <v>23504000</v>
      </c>
      <c r="AJ9" s="78">
        <v>203014000</v>
      </c>
      <c r="AK9" s="78">
        <v>286610000</v>
      </c>
      <c r="AL9" s="86">
        <v>297764000</v>
      </c>
      <c r="AM9" s="86">
        <v>51321000</v>
      </c>
      <c r="AN9" s="86">
        <v>0</v>
      </c>
      <c r="AO9" s="78">
        <v>349085000</v>
      </c>
      <c r="AP9" s="78">
        <v>635695000</v>
      </c>
      <c r="AQ9" s="86">
        <v>503505000</v>
      </c>
      <c r="AR9" s="86">
        <v>0</v>
      </c>
      <c r="AS9" s="86">
        <v>31538000</v>
      </c>
      <c r="AT9" s="86">
        <v>0</v>
      </c>
      <c r="AU9" s="86">
        <v>6057000</v>
      </c>
      <c r="AV9" s="86">
        <v>0</v>
      </c>
      <c r="AW9" s="78">
        <v>541100000</v>
      </c>
      <c r="AX9" s="86">
        <v>100000</v>
      </c>
      <c r="AY9" s="86">
        <v>0</v>
      </c>
      <c r="AZ9" s="86">
        <v>0</v>
      </c>
      <c r="BA9" s="86">
        <v>39000</v>
      </c>
      <c r="BB9" s="86">
        <v>0</v>
      </c>
      <c r="BC9" s="78">
        <v>139000</v>
      </c>
      <c r="BD9" s="78">
        <v>541239000</v>
      </c>
      <c r="BE9" s="86">
        <v>323297000</v>
      </c>
      <c r="BF9" s="86">
        <v>0</v>
      </c>
      <c r="BG9" s="86">
        <v>38777000</v>
      </c>
      <c r="BH9" s="86">
        <v>7076000</v>
      </c>
      <c r="BI9" s="86">
        <v>2762000</v>
      </c>
      <c r="BJ9" s="86">
        <v>196696000</v>
      </c>
      <c r="BK9" s="86">
        <v>0</v>
      </c>
      <c r="BL9" s="78">
        <v>568608000</v>
      </c>
      <c r="BM9" s="78">
        <v>-27369000</v>
      </c>
      <c r="BN9" s="86">
        <v>169141000</v>
      </c>
      <c r="BO9" s="86">
        <v>167000</v>
      </c>
      <c r="BP9" s="86">
        <v>141939000</v>
      </c>
      <c r="BQ9" s="86">
        <v>-293000</v>
      </c>
      <c r="BR9" s="86">
        <v>0</v>
      </c>
      <c r="BS9" s="78">
        <v>141646000</v>
      </c>
      <c r="BT9" s="79">
        <v>-5.0999999999999997E-2</v>
      </c>
      <c r="BU9" s="79">
        <v>0</v>
      </c>
      <c r="BV9" s="79">
        <v>-5.0999999999999997E-2</v>
      </c>
      <c r="BW9" s="80">
        <v>1.9</v>
      </c>
      <c r="BX9" s="81">
        <v>37</v>
      </c>
      <c r="BY9" s="81">
        <v>56</v>
      </c>
      <c r="BZ9" s="82">
        <v>1</v>
      </c>
      <c r="CA9" s="79">
        <v>4.2999999999999997E-2</v>
      </c>
      <c r="CB9" s="79">
        <v>0.54900000000000004</v>
      </c>
      <c r="CC9" s="83">
        <v>7</v>
      </c>
      <c r="CD9" s="83"/>
      <c r="CE9" s="83"/>
      <c r="CF9" s="78">
        <v>-33426000</v>
      </c>
      <c r="CG9" s="79">
        <v>-6.3E-2</v>
      </c>
      <c r="CH9" s="79">
        <v>0</v>
      </c>
      <c r="CI9" s="79">
        <v>-6.2E-2</v>
      </c>
    </row>
    <row r="10" spans="1:87" ht="34.200000000000003" x14ac:dyDescent="0.3">
      <c r="A10" s="76">
        <v>105</v>
      </c>
      <c r="B10" s="76" t="s">
        <v>755</v>
      </c>
      <c r="C10" s="76" t="s">
        <v>859</v>
      </c>
      <c r="D10" s="76">
        <v>3791</v>
      </c>
      <c r="E10" s="76">
        <v>2022</v>
      </c>
      <c r="F10" s="76" t="s">
        <v>867</v>
      </c>
      <c r="G10" s="76">
        <v>5</v>
      </c>
      <c r="H10" s="76">
        <v>12</v>
      </c>
      <c r="I10" s="76" t="s">
        <v>868</v>
      </c>
      <c r="J10" s="77">
        <v>1282000</v>
      </c>
      <c r="K10" s="77">
        <v>103886000</v>
      </c>
      <c r="L10" s="77">
        <v>64259000</v>
      </c>
      <c r="M10" s="77">
        <v>64377000</v>
      </c>
      <c r="N10" s="77">
        <v>0</v>
      </c>
      <c r="O10" s="77">
        <v>3755000</v>
      </c>
      <c r="P10" s="77">
        <v>12277000</v>
      </c>
      <c r="Q10" s="78">
        <v>249836000</v>
      </c>
      <c r="R10" s="77">
        <v>41168000</v>
      </c>
      <c r="S10" s="77">
        <v>1260000</v>
      </c>
      <c r="T10" s="77">
        <v>0</v>
      </c>
      <c r="U10" s="77">
        <v>0</v>
      </c>
      <c r="V10" s="77">
        <v>594767000</v>
      </c>
      <c r="W10" s="77">
        <v>363107000</v>
      </c>
      <c r="X10" s="78">
        <v>231660000</v>
      </c>
      <c r="Y10" s="77">
        <v>115911000</v>
      </c>
      <c r="Z10" s="78">
        <v>389999000</v>
      </c>
      <c r="AA10" s="78">
        <v>639835000</v>
      </c>
      <c r="AB10" s="77">
        <v>22096000</v>
      </c>
      <c r="AC10" s="77">
        <v>9929000</v>
      </c>
      <c r="AD10" s="77">
        <v>23525000</v>
      </c>
      <c r="AE10" s="77">
        <v>67160000</v>
      </c>
      <c r="AF10" s="78">
        <v>122710000</v>
      </c>
      <c r="AG10" s="77">
        <v>189027000</v>
      </c>
      <c r="AH10" s="77">
        <v>0</v>
      </c>
      <c r="AI10" s="77">
        <v>42211000</v>
      </c>
      <c r="AJ10" s="78">
        <v>231238000</v>
      </c>
      <c r="AK10" s="78">
        <v>353948000</v>
      </c>
      <c r="AL10" s="77">
        <v>193627000</v>
      </c>
      <c r="AM10" s="77">
        <v>92260000</v>
      </c>
      <c r="AN10" s="77">
        <v>0</v>
      </c>
      <c r="AO10" s="78">
        <v>285887000</v>
      </c>
      <c r="AP10" s="78">
        <v>639835000</v>
      </c>
      <c r="AQ10" s="77">
        <v>624258000</v>
      </c>
      <c r="AR10" s="77">
        <v>0</v>
      </c>
      <c r="AS10" s="77">
        <v>26266000</v>
      </c>
      <c r="AT10" s="77">
        <v>0</v>
      </c>
      <c r="AU10" s="77">
        <v>113000</v>
      </c>
      <c r="AV10" s="77">
        <v>0</v>
      </c>
      <c r="AW10" s="78">
        <v>650637000</v>
      </c>
      <c r="AX10" s="77">
        <v>-27000</v>
      </c>
      <c r="AY10" s="77">
        <v>0</v>
      </c>
      <c r="AZ10" s="77">
        <v>0</v>
      </c>
      <c r="BA10" s="77">
        <v>-2803000</v>
      </c>
      <c r="BB10" s="77">
        <v>0</v>
      </c>
      <c r="BC10" s="78">
        <v>-2830000</v>
      </c>
      <c r="BD10" s="78">
        <v>647807000</v>
      </c>
      <c r="BE10" s="77">
        <v>347871000</v>
      </c>
      <c r="BF10" s="77">
        <v>0</v>
      </c>
      <c r="BG10" s="77">
        <v>34776000</v>
      </c>
      <c r="BH10" s="77">
        <v>5676000</v>
      </c>
      <c r="BI10" s="77">
        <v>5194000</v>
      </c>
      <c r="BJ10" s="77">
        <v>265235000</v>
      </c>
      <c r="BK10" s="77">
        <v>0</v>
      </c>
      <c r="BL10" s="78">
        <v>658752000</v>
      </c>
      <c r="BM10" s="78">
        <v>-10945000</v>
      </c>
      <c r="BN10" s="77">
        <v>224278000</v>
      </c>
      <c r="BO10" s="77">
        <v>507000</v>
      </c>
      <c r="BP10" s="77">
        <v>213840000</v>
      </c>
      <c r="BQ10" s="77">
        <v>-247000</v>
      </c>
      <c r="BR10" s="77">
        <v>0</v>
      </c>
      <c r="BS10" s="78">
        <v>213593000</v>
      </c>
      <c r="BT10" s="79">
        <v>-1.2999999999999999E-2</v>
      </c>
      <c r="BU10" s="79">
        <v>-4.0000000000000001E-3</v>
      </c>
      <c r="BV10" s="79">
        <v>-1.7000000000000001E-2</v>
      </c>
      <c r="BW10" s="80">
        <v>2</v>
      </c>
      <c r="BX10" s="81">
        <v>38</v>
      </c>
      <c r="BY10" s="81">
        <v>66</v>
      </c>
      <c r="BZ10" s="82">
        <v>1.1000000000000001</v>
      </c>
      <c r="CA10" s="79">
        <v>7.5999999999999998E-2</v>
      </c>
      <c r="CB10" s="79">
        <v>0.44700000000000001</v>
      </c>
      <c r="CC10" s="83">
        <v>10</v>
      </c>
      <c r="CD10" s="83"/>
      <c r="CE10" s="83"/>
      <c r="CF10" s="78">
        <v>-11058000</v>
      </c>
      <c r="CG10" s="79">
        <v>-1.2999999999999999E-2</v>
      </c>
      <c r="CH10" s="79">
        <v>-4.0000000000000001E-3</v>
      </c>
      <c r="CI10" s="79">
        <v>-1.7000000000000001E-2</v>
      </c>
    </row>
    <row r="11" spans="1:87" ht="34.200000000000003" x14ac:dyDescent="0.3">
      <c r="A11" s="85">
        <v>50</v>
      </c>
      <c r="B11" s="85" t="s">
        <v>869</v>
      </c>
      <c r="C11" s="85" t="s">
        <v>859</v>
      </c>
      <c r="D11" s="85">
        <v>3791</v>
      </c>
      <c r="E11" s="85">
        <v>2022</v>
      </c>
      <c r="F11" s="85" t="s">
        <v>867</v>
      </c>
      <c r="G11" s="85">
        <v>5</v>
      </c>
      <c r="H11" s="85">
        <v>12</v>
      </c>
      <c r="I11" s="85" t="s">
        <v>868</v>
      </c>
      <c r="J11" s="86">
        <v>-6951000</v>
      </c>
      <c r="K11" s="86">
        <v>-3386000</v>
      </c>
      <c r="L11" s="86">
        <v>3387000</v>
      </c>
      <c r="M11" s="86">
        <v>18249000</v>
      </c>
      <c r="N11" s="86">
        <v>9544000</v>
      </c>
      <c r="O11" s="86">
        <v>0</v>
      </c>
      <c r="P11" s="86">
        <v>4414000</v>
      </c>
      <c r="Q11" s="78">
        <v>25257000</v>
      </c>
      <c r="R11" s="86">
        <v>7006000</v>
      </c>
      <c r="S11" s="86">
        <v>0</v>
      </c>
      <c r="T11" s="86">
        <v>12620000</v>
      </c>
      <c r="U11" s="86">
        <v>0</v>
      </c>
      <c r="V11" s="86">
        <v>203282000</v>
      </c>
      <c r="W11" s="86">
        <v>132733000</v>
      </c>
      <c r="X11" s="78">
        <v>70549000</v>
      </c>
      <c r="Y11" s="86">
        <v>12272000</v>
      </c>
      <c r="Z11" s="78">
        <v>102447000</v>
      </c>
      <c r="AA11" s="78">
        <v>127704000</v>
      </c>
      <c r="AB11" s="86">
        <v>3754000</v>
      </c>
      <c r="AC11" s="86">
        <v>9089000</v>
      </c>
      <c r="AD11" s="86">
        <v>0</v>
      </c>
      <c r="AE11" s="86">
        <v>23448000</v>
      </c>
      <c r="AF11" s="78">
        <v>36291000</v>
      </c>
      <c r="AG11" s="86">
        <v>28643000</v>
      </c>
      <c r="AH11" s="86">
        <v>0</v>
      </c>
      <c r="AI11" s="86">
        <v>16738000</v>
      </c>
      <c r="AJ11" s="78">
        <v>45381000</v>
      </c>
      <c r="AK11" s="78">
        <v>81672000</v>
      </c>
      <c r="AL11" s="86">
        <v>33412000</v>
      </c>
      <c r="AM11" s="86">
        <v>12620000</v>
      </c>
      <c r="AN11" s="86">
        <v>0</v>
      </c>
      <c r="AO11" s="78">
        <v>46032000</v>
      </c>
      <c r="AP11" s="78">
        <v>127704000</v>
      </c>
      <c r="AQ11" s="86">
        <v>233639000</v>
      </c>
      <c r="AR11" s="86">
        <v>0</v>
      </c>
      <c r="AS11" s="86">
        <v>5115000</v>
      </c>
      <c r="AT11" s="86">
        <v>0</v>
      </c>
      <c r="AU11" s="86">
        <v>178000</v>
      </c>
      <c r="AV11" s="86">
        <v>0</v>
      </c>
      <c r="AW11" s="78">
        <v>238932000</v>
      </c>
      <c r="AX11" s="86">
        <v>0</v>
      </c>
      <c r="AY11" s="86">
        <v>0</v>
      </c>
      <c r="AZ11" s="86">
        <v>0</v>
      </c>
      <c r="BA11" s="86">
        <v>6000</v>
      </c>
      <c r="BB11" s="86">
        <v>0</v>
      </c>
      <c r="BC11" s="78">
        <v>6000</v>
      </c>
      <c r="BD11" s="78">
        <v>238938000</v>
      </c>
      <c r="BE11" s="86">
        <v>111817000</v>
      </c>
      <c r="BF11" s="86">
        <v>0</v>
      </c>
      <c r="BG11" s="86">
        <v>11356000</v>
      </c>
      <c r="BH11" s="86">
        <v>1326000</v>
      </c>
      <c r="BI11" s="86">
        <v>996000</v>
      </c>
      <c r="BJ11" s="86">
        <v>104301000</v>
      </c>
      <c r="BK11" s="86">
        <v>0</v>
      </c>
      <c r="BL11" s="78">
        <v>229796000</v>
      </c>
      <c r="BM11" s="78">
        <v>9142000</v>
      </c>
      <c r="BN11" s="86">
        <v>-4768000</v>
      </c>
      <c r="BO11" s="86">
        <v>6000</v>
      </c>
      <c r="BP11" s="86">
        <v>4380000</v>
      </c>
      <c r="BQ11" s="86">
        <v>0</v>
      </c>
      <c r="BR11" s="86">
        <v>0</v>
      </c>
      <c r="BS11" s="78">
        <v>4380000</v>
      </c>
      <c r="BT11" s="79">
        <v>3.7999999999999999E-2</v>
      </c>
      <c r="BU11" s="79">
        <v>0</v>
      </c>
      <c r="BV11" s="79">
        <v>3.7999999999999999E-2</v>
      </c>
      <c r="BW11" s="80">
        <v>0.7</v>
      </c>
      <c r="BX11" s="81">
        <v>29</v>
      </c>
      <c r="BY11" s="81">
        <v>45</v>
      </c>
      <c r="BZ11" s="82">
        <v>4.3</v>
      </c>
      <c r="CA11" s="79">
        <v>0.316</v>
      </c>
      <c r="CB11" s="79">
        <v>0.36</v>
      </c>
      <c r="CC11" s="83">
        <v>12</v>
      </c>
      <c r="CD11" s="83"/>
      <c r="CE11" s="83"/>
      <c r="CF11" s="78">
        <v>8964000</v>
      </c>
      <c r="CG11" s="79">
        <v>3.7999999999999999E-2</v>
      </c>
      <c r="CH11" s="79">
        <v>0</v>
      </c>
      <c r="CI11" s="79">
        <v>3.7999999999999999E-2</v>
      </c>
    </row>
    <row r="12" spans="1:87" ht="34.200000000000003" x14ac:dyDescent="0.3">
      <c r="A12" s="76">
        <v>88</v>
      </c>
      <c r="B12" s="76" t="s">
        <v>743</v>
      </c>
      <c r="C12" s="76" t="s">
        <v>859</v>
      </c>
      <c r="D12" s="76">
        <v>3791</v>
      </c>
      <c r="E12" s="76">
        <v>2022</v>
      </c>
      <c r="F12" s="76" t="s">
        <v>867</v>
      </c>
      <c r="G12" s="76">
        <v>5</v>
      </c>
      <c r="H12" s="76">
        <v>12</v>
      </c>
      <c r="I12" s="76" t="s">
        <v>868</v>
      </c>
      <c r="J12" s="77">
        <v>12450000</v>
      </c>
      <c r="K12" s="77">
        <v>42369000</v>
      </c>
      <c r="L12" s="77">
        <v>3683000</v>
      </c>
      <c r="M12" s="77">
        <v>9797000</v>
      </c>
      <c r="N12" s="77">
        <v>0</v>
      </c>
      <c r="O12" s="77">
        <v>0</v>
      </c>
      <c r="P12" s="77">
        <v>2888000</v>
      </c>
      <c r="Q12" s="78">
        <v>71187000</v>
      </c>
      <c r="R12" s="77">
        <v>41322000</v>
      </c>
      <c r="S12" s="77">
        <v>1015000</v>
      </c>
      <c r="T12" s="77">
        <v>0</v>
      </c>
      <c r="U12" s="77">
        <v>0</v>
      </c>
      <c r="V12" s="77">
        <v>123308000</v>
      </c>
      <c r="W12" s="77">
        <v>67265000</v>
      </c>
      <c r="X12" s="78">
        <v>56043000</v>
      </c>
      <c r="Y12" s="77">
        <v>15255000</v>
      </c>
      <c r="Z12" s="78">
        <v>113635000</v>
      </c>
      <c r="AA12" s="78">
        <v>184822000</v>
      </c>
      <c r="AB12" s="77">
        <v>42000</v>
      </c>
      <c r="AC12" s="77">
        <v>16135000</v>
      </c>
      <c r="AD12" s="77">
        <v>1684000</v>
      </c>
      <c r="AE12" s="77">
        <v>9116000</v>
      </c>
      <c r="AF12" s="78">
        <v>26977000</v>
      </c>
      <c r="AG12" s="77">
        <v>664000</v>
      </c>
      <c r="AH12" s="77">
        <v>0</v>
      </c>
      <c r="AI12" s="77">
        <v>5864000</v>
      </c>
      <c r="AJ12" s="78">
        <v>6528000</v>
      </c>
      <c r="AK12" s="78">
        <v>33505000</v>
      </c>
      <c r="AL12" s="77">
        <v>136853000</v>
      </c>
      <c r="AM12" s="77">
        <v>14464000</v>
      </c>
      <c r="AN12" s="77">
        <v>0</v>
      </c>
      <c r="AO12" s="78">
        <v>151317000</v>
      </c>
      <c r="AP12" s="78">
        <v>184822000</v>
      </c>
      <c r="AQ12" s="77">
        <v>121598000</v>
      </c>
      <c r="AR12" s="77">
        <v>0</v>
      </c>
      <c r="AS12" s="77">
        <v>3648000</v>
      </c>
      <c r="AT12" s="77">
        <v>0</v>
      </c>
      <c r="AU12" s="77">
        <v>261000</v>
      </c>
      <c r="AV12" s="77">
        <v>0</v>
      </c>
      <c r="AW12" s="78">
        <v>125507000</v>
      </c>
      <c r="AX12" s="77">
        <v>-14096000</v>
      </c>
      <c r="AY12" s="77">
        <v>953000</v>
      </c>
      <c r="AZ12" s="77">
        <v>0</v>
      </c>
      <c r="BA12" s="77">
        <v>620000</v>
      </c>
      <c r="BB12" s="77">
        <v>0</v>
      </c>
      <c r="BC12" s="78">
        <v>-12523000</v>
      </c>
      <c r="BD12" s="78">
        <v>112984000</v>
      </c>
      <c r="BE12" s="77">
        <v>72758000</v>
      </c>
      <c r="BF12" s="77">
        <v>0</v>
      </c>
      <c r="BG12" s="77">
        <v>5602000</v>
      </c>
      <c r="BH12" s="77">
        <v>29000</v>
      </c>
      <c r="BI12" s="77">
        <v>410000</v>
      </c>
      <c r="BJ12" s="77">
        <v>38965000</v>
      </c>
      <c r="BK12" s="77">
        <v>0</v>
      </c>
      <c r="BL12" s="78">
        <v>117764000</v>
      </c>
      <c r="BM12" s="78">
        <v>-4780000</v>
      </c>
      <c r="BN12" s="77">
        <v>-2767000</v>
      </c>
      <c r="BO12" s="77">
        <v>0</v>
      </c>
      <c r="BP12" s="77">
        <v>-7547000</v>
      </c>
      <c r="BQ12" s="77">
        <v>-33000</v>
      </c>
      <c r="BR12" s="77">
        <v>0</v>
      </c>
      <c r="BS12" s="78">
        <v>-7580000</v>
      </c>
      <c r="BT12" s="79">
        <v>6.9000000000000006E-2</v>
      </c>
      <c r="BU12" s="79">
        <v>-0.111</v>
      </c>
      <c r="BV12" s="79">
        <v>-4.2000000000000003E-2</v>
      </c>
      <c r="BW12" s="80">
        <v>2.6</v>
      </c>
      <c r="BX12" s="81">
        <v>29</v>
      </c>
      <c r="BY12" s="81">
        <v>35</v>
      </c>
      <c r="BZ12" s="82">
        <v>12</v>
      </c>
      <c r="CA12" s="79">
        <v>0.03</v>
      </c>
      <c r="CB12" s="79">
        <v>0.81899999999999995</v>
      </c>
      <c r="CC12" s="83">
        <v>12</v>
      </c>
      <c r="CD12" s="83"/>
      <c r="CE12" s="83"/>
      <c r="CF12" s="78">
        <v>-5041000</v>
      </c>
      <c r="CG12" s="79">
        <v>6.6000000000000003E-2</v>
      </c>
      <c r="CH12" s="79">
        <v>-0.111</v>
      </c>
      <c r="CI12" s="79">
        <v>-4.4999999999999998E-2</v>
      </c>
    </row>
    <row r="13" spans="1:87" ht="34.200000000000003" x14ac:dyDescent="0.3">
      <c r="A13" s="85">
        <v>101</v>
      </c>
      <c r="B13" s="85" t="s">
        <v>752</v>
      </c>
      <c r="C13" s="85" t="s">
        <v>859</v>
      </c>
      <c r="D13" s="85">
        <v>3791</v>
      </c>
      <c r="E13" s="85">
        <v>2022</v>
      </c>
      <c r="F13" s="85" t="s">
        <v>867</v>
      </c>
      <c r="G13" s="85">
        <v>5</v>
      </c>
      <c r="H13" s="85">
        <v>12</v>
      </c>
      <c r="I13" s="85" t="s">
        <v>868</v>
      </c>
      <c r="J13" s="86">
        <v>12113000</v>
      </c>
      <c r="K13" s="86">
        <v>-11042000</v>
      </c>
      <c r="L13" s="86">
        <v>4304000</v>
      </c>
      <c r="M13" s="86">
        <v>5290000</v>
      </c>
      <c r="N13" s="86">
        <v>5417000</v>
      </c>
      <c r="O13" s="86">
        <v>466000</v>
      </c>
      <c r="P13" s="86">
        <v>4923000</v>
      </c>
      <c r="Q13" s="78">
        <v>21471000</v>
      </c>
      <c r="R13" s="86">
        <v>5436000</v>
      </c>
      <c r="S13" s="86">
        <v>2609000</v>
      </c>
      <c r="T13" s="86">
        <v>0</v>
      </c>
      <c r="U13" s="86">
        <v>0</v>
      </c>
      <c r="V13" s="86">
        <v>132893000</v>
      </c>
      <c r="W13" s="86">
        <v>39594000</v>
      </c>
      <c r="X13" s="78">
        <v>93299000</v>
      </c>
      <c r="Y13" s="86">
        <v>35744000</v>
      </c>
      <c r="Z13" s="78">
        <v>137088000</v>
      </c>
      <c r="AA13" s="78">
        <v>158559000</v>
      </c>
      <c r="AB13" s="86">
        <v>89000</v>
      </c>
      <c r="AC13" s="86">
        <v>186000</v>
      </c>
      <c r="AD13" s="86">
        <v>0</v>
      </c>
      <c r="AE13" s="86">
        <v>5080000</v>
      </c>
      <c r="AF13" s="78">
        <v>5355000</v>
      </c>
      <c r="AG13" s="86">
        <v>1796000</v>
      </c>
      <c r="AH13" s="86">
        <v>0</v>
      </c>
      <c r="AI13" s="86">
        <v>1063000</v>
      </c>
      <c r="AJ13" s="78">
        <v>2859000</v>
      </c>
      <c r="AK13" s="78">
        <v>8214000</v>
      </c>
      <c r="AL13" s="86">
        <v>110724000</v>
      </c>
      <c r="AM13" s="86">
        <v>39621000</v>
      </c>
      <c r="AN13" s="86">
        <v>0</v>
      </c>
      <c r="AO13" s="78">
        <v>150345000</v>
      </c>
      <c r="AP13" s="78">
        <v>158559000</v>
      </c>
      <c r="AQ13" s="86">
        <v>64709000</v>
      </c>
      <c r="AR13" s="86">
        <v>0</v>
      </c>
      <c r="AS13" s="86">
        <v>7119000</v>
      </c>
      <c r="AT13" s="86">
        <v>0</v>
      </c>
      <c r="AU13" s="86">
        <v>263000</v>
      </c>
      <c r="AV13" s="86">
        <v>0</v>
      </c>
      <c r="AW13" s="78">
        <v>72091000</v>
      </c>
      <c r="AX13" s="86">
        <v>-471000</v>
      </c>
      <c r="AY13" s="86">
        <v>1488000</v>
      </c>
      <c r="AZ13" s="86">
        <v>0</v>
      </c>
      <c r="BA13" s="86">
        <v>4208000</v>
      </c>
      <c r="BB13" s="86">
        <v>0</v>
      </c>
      <c r="BC13" s="78">
        <v>5225000</v>
      </c>
      <c r="BD13" s="78">
        <v>77316000</v>
      </c>
      <c r="BE13" s="86">
        <v>43595000</v>
      </c>
      <c r="BF13" s="86">
        <v>0</v>
      </c>
      <c r="BG13" s="86">
        <v>6107000</v>
      </c>
      <c r="BH13" s="86">
        <v>99000</v>
      </c>
      <c r="BI13" s="86">
        <v>293000</v>
      </c>
      <c r="BJ13" s="86">
        <v>33717000</v>
      </c>
      <c r="BK13" s="86">
        <v>0</v>
      </c>
      <c r="BL13" s="78">
        <v>83811000</v>
      </c>
      <c r="BM13" s="78">
        <v>-6495000</v>
      </c>
      <c r="BN13" s="86">
        <v>383000</v>
      </c>
      <c r="BO13" s="86">
        <v>4023000</v>
      </c>
      <c r="BP13" s="86">
        <v>-2089000</v>
      </c>
      <c r="BQ13" s="86">
        <v>0</v>
      </c>
      <c r="BR13" s="86">
        <v>0</v>
      </c>
      <c r="BS13" s="78">
        <v>-2089000</v>
      </c>
      <c r="BT13" s="79">
        <v>-0.152</v>
      </c>
      <c r="BU13" s="79">
        <v>6.8000000000000005E-2</v>
      </c>
      <c r="BV13" s="79">
        <v>-8.4000000000000005E-2</v>
      </c>
      <c r="BW13" s="80">
        <v>4</v>
      </c>
      <c r="BX13" s="81">
        <v>30</v>
      </c>
      <c r="BY13" s="81">
        <v>24</v>
      </c>
      <c r="BZ13" s="82">
        <v>-1.5</v>
      </c>
      <c r="CA13" s="79">
        <v>-5.3999999999999999E-2</v>
      </c>
      <c r="CB13" s="79">
        <v>0.94799999999999995</v>
      </c>
      <c r="CC13" s="83">
        <v>6</v>
      </c>
      <c r="CD13" s="83"/>
      <c r="CE13" s="83"/>
      <c r="CF13" s="78">
        <v>-6758000</v>
      </c>
      <c r="CG13" s="79">
        <v>-0.156</v>
      </c>
      <c r="CH13" s="79">
        <v>6.8000000000000005E-2</v>
      </c>
      <c r="CI13" s="79">
        <v>-8.7999999999999995E-2</v>
      </c>
    </row>
    <row r="14" spans="1:87" ht="34.200000000000003" x14ac:dyDescent="0.3">
      <c r="A14" s="76">
        <v>89</v>
      </c>
      <c r="B14" s="76" t="s">
        <v>744</v>
      </c>
      <c r="C14" s="76" t="s">
        <v>859</v>
      </c>
      <c r="D14" s="76">
        <v>3791</v>
      </c>
      <c r="E14" s="76">
        <v>2022</v>
      </c>
      <c r="F14" s="76" t="s">
        <v>867</v>
      </c>
      <c r="G14" s="76">
        <v>5</v>
      </c>
      <c r="H14" s="76">
        <v>12</v>
      </c>
      <c r="I14" s="76" t="s">
        <v>868</v>
      </c>
      <c r="J14" s="77">
        <v>-14980000</v>
      </c>
      <c r="K14" s="77">
        <v>25817000</v>
      </c>
      <c r="L14" s="77">
        <v>6118000</v>
      </c>
      <c r="M14" s="77">
        <v>26120000</v>
      </c>
      <c r="N14" s="77">
        <v>0</v>
      </c>
      <c r="O14" s="77">
        <v>242000</v>
      </c>
      <c r="P14" s="77">
        <v>11456000</v>
      </c>
      <c r="Q14" s="78">
        <v>54773000</v>
      </c>
      <c r="R14" s="77">
        <v>3912000</v>
      </c>
      <c r="S14" s="77">
        <v>0</v>
      </c>
      <c r="T14" s="77">
        <v>0</v>
      </c>
      <c r="U14" s="77">
        <v>0</v>
      </c>
      <c r="V14" s="77">
        <v>295026000</v>
      </c>
      <c r="W14" s="77">
        <v>166332000</v>
      </c>
      <c r="X14" s="78">
        <v>128694000</v>
      </c>
      <c r="Y14" s="77">
        <v>50905000</v>
      </c>
      <c r="Z14" s="78">
        <v>183511000</v>
      </c>
      <c r="AA14" s="78">
        <v>238284000</v>
      </c>
      <c r="AB14" s="77">
        <v>7691000</v>
      </c>
      <c r="AC14" s="77">
        <v>137000</v>
      </c>
      <c r="AD14" s="77">
        <v>6918000</v>
      </c>
      <c r="AE14" s="77">
        <v>37349000</v>
      </c>
      <c r="AF14" s="78">
        <v>52095000</v>
      </c>
      <c r="AG14" s="77">
        <v>116207000</v>
      </c>
      <c r="AH14" s="77">
        <v>0</v>
      </c>
      <c r="AI14" s="77">
        <v>54486000</v>
      </c>
      <c r="AJ14" s="78">
        <v>170693000</v>
      </c>
      <c r="AK14" s="78">
        <v>222788000</v>
      </c>
      <c r="AL14" s="77">
        <v>11989000</v>
      </c>
      <c r="AM14" s="77">
        <v>3507000</v>
      </c>
      <c r="AN14" s="77">
        <v>0</v>
      </c>
      <c r="AO14" s="78">
        <v>15496000</v>
      </c>
      <c r="AP14" s="78">
        <v>238284000</v>
      </c>
      <c r="AQ14" s="77">
        <v>263885000</v>
      </c>
      <c r="AR14" s="77">
        <v>0</v>
      </c>
      <c r="AS14" s="77">
        <v>64626000</v>
      </c>
      <c r="AT14" s="77">
        <v>0</v>
      </c>
      <c r="AU14" s="77">
        <v>0</v>
      </c>
      <c r="AV14" s="77">
        <v>0</v>
      </c>
      <c r="AW14" s="78">
        <v>328511000</v>
      </c>
      <c r="AX14" s="77">
        <v>-790000</v>
      </c>
      <c r="AY14" s="77">
        <v>-2280000</v>
      </c>
      <c r="AZ14" s="77">
        <v>0</v>
      </c>
      <c r="BA14" s="77">
        <v>0</v>
      </c>
      <c r="BB14" s="77">
        <v>0</v>
      </c>
      <c r="BC14" s="78">
        <v>-3070000</v>
      </c>
      <c r="BD14" s="78">
        <v>325441000</v>
      </c>
      <c r="BE14" s="77">
        <v>100763000</v>
      </c>
      <c r="BF14" s="77">
        <v>0</v>
      </c>
      <c r="BG14" s="77">
        <v>20690000</v>
      </c>
      <c r="BH14" s="77">
        <v>5176000</v>
      </c>
      <c r="BI14" s="77">
        <v>1319000</v>
      </c>
      <c r="BJ14" s="77">
        <v>196954000</v>
      </c>
      <c r="BK14" s="77">
        <v>0</v>
      </c>
      <c r="BL14" s="78">
        <v>324902000</v>
      </c>
      <c r="BM14" s="78">
        <v>539000</v>
      </c>
      <c r="BN14" s="77">
        <v>-8263000</v>
      </c>
      <c r="BO14" s="77">
        <v>1473000</v>
      </c>
      <c r="BP14" s="77">
        <v>-6251000</v>
      </c>
      <c r="BQ14" s="77">
        <v>-2000</v>
      </c>
      <c r="BR14" s="77">
        <v>0</v>
      </c>
      <c r="BS14" s="78">
        <v>-6253000</v>
      </c>
      <c r="BT14" s="79">
        <v>1.0999999999999999E-2</v>
      </c>
      <c r="BU14" s="79">
        <v>-8.9999999999999993E-3</v>
      </c>
      <c r="BV14" s="79">
        <v>2E-3</v>
      </c>
      <c r="BW14" s="80">
        <v>1.1000000000000001</v>
      </c>
      <c r="BX14" s="81">
        <v>36</v>
      </c>
      <c r="BY14" s="81">
        <v>62</v>
      </c>
      <c r="BZ14" s="82">
        <v>2.1</v>
      </c>
      <c r="CA14" s="79">
        <v>0.126</v>
      </c>
      <c r="CB14" s="79">
        <v>6.5000000000000002E-2</v>
      </c>
      <c r="CC14" s="83">
        <v>8</v>
      </c>
      <c r="CD14" s="83"/>
      <c r="CE14" s="83"/>
      <c r="CF14" s="78">
        <v>539000</v>
      </c>
      <c r="CG14" s="79">
        <v>1.0999999999999999E-2</v>
      </c>
      <c r="CH14" s="79">
        <v>-8.9999999999999993E-3</v>
      </c>
      <c r="CI14" s="79">
        <v>2E-3</v>
      </c>
    </row>
    <row r="15" spans="1:87" ht="34.200000000000003" x14ac:dyDescent="0.3">
      <c r="A15" s="85">
        <v>3110</v>
      </c>
      <c r="B15" s="85" t="s">
        <v>748</v>
      </c>
      <c r="C15" s="85" t="s">
        <v>859</v>
      </c>
      <c r="D15" s="85">
        <v>3888</v>
      </c>
      <c r="E15" s="85">
        <v>2022</v>
      </c>
      <c r="F15" s="85" t="s">
        <v>860</v>
      </c>
      <c r="G15" s="85">
        <v>5</v>
      </c>
      <c r="H15" s="85">
        <v>12</v>
      </c>
      <c r="I15" s="85" t="s">
        <v>870</v>
      </c>
      <c r="J15" s="86">
        <v>0</v>
      </c>
      <c r="K15" s="86">
        <v>0</v>
      </c>
      <c r="L15" s="86">
        <v>0</v>
      </c>
      <c r="M15" s="86">
        <v>32000000</v>
      </c>
      <c r="N15" s="86">
        <v>0</v>
      </c>
      <c r="O15" s="86">
        <v>0</v>
      </c>
      <c r="P15" s="86">
        <v>14000000</v>
      </c>
      <c r="Q15" s="78">
        <v>46000000</v>
      </c>
      <c r="R15" s="86">
        <v>0</v>
      </c>
      <c r="S15" s="86">
        <v>0</v>
      </c>
      <c r="T15" s="86">
        <v>0</v>
      </c>
      <c r="U15" s="86">
        <v>5000000</v>
      </c>
      <c r="V15" s="86">
        <v>113200000</v>
      </c>
      <c r="W15" s="86">
        <v>55800000</v>
      </c>
      <c r="X15" s="78">
        <v>57400000</v>
      </c>
      <c r="Y15" s="86">
        <v>148300000</v>
      </c>
      <c r="Z15" s="78">
        <v>210700000</v>
      </c>
      <c r="AA15" s="78">
        <v>256700000</v>
      </c>
      <c r="AB15" s="86">
        <v>1000000</v>
      </c>
      <c r="AC15" s="86">
        <v>0</v>
      </c>
      <c r="AD15" s="86">
        <v>0</v>
      </c>
      <c r="AE15" s="86">
        <v>27500000</v>
      </c>
      <c r="AF15" s="78">
        <v>28500000</v>
      </c>
      <c r="AG15" s="86">
        <v>1100000</v>
      </c>
      <c r="AH15" s="86">
        <v>303100000</v>
      </c>
      <c r="AI15" s="86">
        <v>3100000</v>
      </c>
      <c r="AJ15" s="78">
        <v>307300000</v>
      </c>
      <c r="AK15" s="78">
        <v>335800000</v>
      </c>
      <c r="AL15" s="86">
        <v>-79100000</v>
      </c>
      <c r="AM15" s="86">
        <v>0</v>
      </c>
      <c r="AN15" s="86">
        <v>0</v>
      </c>
      <c r="AO15" s="78">
        <v>-79100000</v>
      </c>
      <c r="AP15" s="78">
        <v>256700000</v>
      </c>
      <c r="AQ15" s="86">
        <v>210900000</v>
      </c>
      <c r="AR15" s="86">
        <v>0</v>
      </c>
      <c r="AS15" s="86">
        <v>0</v>
      </c>
      <c r="AT15" s="86">
        <v>0</v>
      </c>
      <c r="AU15" s="86">
        <v>7900000</v>
      </c>
      <c r="AV15" s="86">
        <v>0</v>
      </c>
      <c r="AW15" s="78">
        <v>218800000</v>
      </c>
      <c r="AX15" s="86">
        <v>0</v>
      </c>
      <c r="AY15" s="86">
        <v>0</v>
      </c>
      <c r="AZ15" s="86">
        <v>0</v>
      </c>
      <c r="BA15" s="86">
        <v>900000</v>
      </c>
      <c r="BB15" s="86">
        <v>0</v>
      </c>
      <c r="BC15" s="78">
        <v>900000</v>
      </c>
      <c r="BD15" s="78">
        <v>219700000</v>
      </c>
      <c r="BE15" s="86">
        <v>123000000</v>
      </c>
      <c r="BF15" s="86">
        <v>0</v>
      </c>
      <c r="BG15" s="86">
        <v>8600000</v>
      </c>
      <c r="BH15" s="86">
        <v>200000</v>
      </c>
      <c r="BI15" s="86">
        <v>0</v>
      </c>
      <c r="BJ15" s="86">
        <v>97800000</v>
      </c>
      <c r="BK15" s="86">
        <v>0</v>
      </c>
      <c r="BL15" s="78">
        <v>229600000</v>
      </c>
      <c r="BM15" s="78">
        <v>-9900000</v>
      </c>
      <c r="BN15" s="86">
        <v>0</v>
      </c>
      <c r="BO15" s="86">
        <v>0</v>
      </c>
      <c r="BP15" s="86">
        <v>-9900000</v>
      </c>
      <c r="BQ15" s="86">
        <v>0</v>
      </c>
      <c r="BR15" s="86">
        <v>0</v>
      </c>
      <c r="BS15" s="78">
        <v>-9900000</v>
      </c>
      <c r="BT15" s="79">
        <v>-4.9000000000000002E-2</v>
      </c>
      <c r="BU15" s="79">
        <v>4.0000000000000001E-3</v>
      </c>
      <c r="BV15" s="79">
        <v>-4.4999999999999998E-2</v>
      </c>
      <c r="BW15" s="80">
        <v>1.6</v>
      </c>
      <c r="BX15" s="81">
        <v>55</v>
      </c>
      <c r="BY15" s="81">
        <v>47</v>
      </c>
      <c r="BZ15" s="82">
        <v>-0.9</v>
      </c>
      <c r="CA15" s="79">
        <v>-4.3999999999999997E-2</v>
      </c>
      <c r="CB15" s="79">
        <v>-0.308</v>
      </c>
      <c r="CC15" s="83">
        <v>6</v>
      </c>
      <c r="CD15" s="83"/>
      <c r="CE15" s="83"/>
      <c r="CF15" s="78">
        <v>-17800000</v>
      </c>
      <c r="CG15" s="79">
        <v>-8.7999999999999995E-2</v>
      </c>
      <c r="CH15" s="79">
        <v>4.0000000000000001E-3</v>
      </c>
      <c r="CI15" s="79">
        <v>-8.4000000000000005E-2</v>
      </c>
    </row>
    <row r="16" spans="1:87" ht="34.200000000000003" x14ac:dyDescent="0.3">
      <c r="A16" s="76">
        <v>127</v>
      </c>
      <c r="B16" s="76" t="s">
        <v>758</v>
      </c>
      <c r="C16" s="76" t="s">
        <v>859</v>
      </c>
      <c r="D16" s="76">
        <v>3888</v>
      </c>
      <c r="E16" s="76">
        <v>2022</v>
      </c>
      <c r="F16" s="76" t="s">
        <v>860</v>
      </c>
      <c r="G16" s="76">
        <v>5</v>
      </c>
      <c r="H16" s="76">
        <v>12</v>
      </c>
      <c r="I16" s="76" t="s">
        <v>870</v>
      </c>
      <c r="J16" s="77">
        <v>0</v>
      </c>
      <c r="K16" s="77">
        <v>0</v>
      </c>
      <c r="L16" s="77">
        <v>0</v>
      </c>
      <c r="M16" s="77">
        <v>63000000</v>
      </c>
      <c r="N16" s="77">
        <v>0</v>
      </c>
      <c r="O16" s="77">
        <v>0</v>
      </c>
      <c r="P16" s="77">
        <v>25500000</v>
      </c>
      <c r="Q16" s="78">
        <v>88500000</v>
      </c>
      <c r="R16" s="77">
        <v>0</v>
      </c>
      <c r="S16" s="77">
        <v>0</v>
      </c>
      <c r="T16" s="77">
        <v>0</v>
      </c>
      <c r="U16" s="77">
        <v>1900000</v>
      </c>
      <c r="V16" s="77">
        <v>397200000</v>
      </c>
      <c r="W16" s="77">
        <v>127700000</v>
      </c>
      <c r="X16" s="78">
        <v>269500000</v>
      </c>
      <c r="Y16" s="77">
        <v>11800000</v>
      </c>
      <c r="Z16" s="78">
        <v>283200000</v>
      </c>
      <c r="AA16" s="78">
        <v>371700000</v>
      </c>
      <c r="AB16" s="77">
        <v>1800000</v>
      </c>
      <c r="AC16" s="77">
        <v>0</v>
      </c>
      <c r="AD16" s="77">
        <v>0</v>
      </c>
      <c r="AE16" s="77">
        <v>29100000</v>
      </c>
      <c r="AF16" s="78">
        <v>30900000</v>
      </c>
      <c r="AG16" s="77">
        <v>1900000</v>
      </c>
      <c r="AH16" s="77">
        <v>82800000</v>
      </c>
      <c r="AI16" s="77">
        <v>2600000</v>
      </c>
      <c r="AJ16" s="78">
        <v>87300000</v>
      </c>
      <c r="AK16" s="78">
        <v>118200000</v>
      </c>
      <c r="AL16" s="77">
        <v>253500000</v>
      </c>
      <c r="AM16" s="77">
        <v>0</v>
      </c>
      <c r="AN16" s="77">
        <v>0</v>
      </c>
      <c r="AO16" s="78">
        <v>253500000</v>
      </c>
      <c r="AP16" s="78">
        <v>371700000</v>
      </c>
      <c r="AQ16" s="77">
        <v>408200000</v>
      </c>
      <c r="AR16" s="77">
        <v>0</v>
      </c>
      <c r="AS16" s="77">
        <v>0</v>
      </c>
      <c r="AT16" s="77">
        <v>0</v>
      </c>
      <c r="AU16" s="77">
        <v>22200000</v>
      </c>
      <c r="AV16" s="77">
        <v>0</v>
      </c>
      <c r="AW16" s="78">
        <v>430400000</v>
      </c>
      <c r="AX16" s="77">
        <v>0</v>
      </c>
      <c r="AY16" s="77">
        <v>0</v>
      </c>
      <c r="AZ16" s="77">
        <v>0</v>
      </c>
      <c r="BA16" s="77">
        <v>0</v>
      </c>
      <c r="BB16" s="77">
        <v>0</v>
      </c>
      <c r="BC16" s="78">
        <v>0</v>
      </c>
      <c r="BD16" s="78">
        <v>430400000</v>
      </c>
      <c r="BE16" s="77">
        <v>202300000</v>
      </c>
      <c r="BF16" s="77">
        <v>0</v>
      </c>
      <c r="BG16" s="77">
        <v>14300000</v>
      </c>
      <c r="BH16" s="77">
        <v>400000</v>
      </c>
      <c r="BI16" s="77">
        <v>0</v>
      </c>
      <c r="BJ16" s="77">
        <v>197400000</v>
      </c>
      <c r="BK16" s="77">
        <v>0</v>
      </c>
      <c r="BL16" s="78">
        <v>414400000</v>
      </c>
      <c r="BM16" s="78">
        <v>16000000</v>
      </c>
      <c r="BN16" s="77">
        <v>0</v>
      </c>
      <c r="BO16" s="77">
        <v>0</v>
      </c>
      <c r="BP16" s="77">
        <v>16000000</v>
      </c>
      <c r="BQ16" s="77">
        <v>0</v>
      </c>
      <c r="BR16" s="77">
        <v>0</v>
      </c>
      <c r="BS16" s="78">
        <v>16000000</v>
      </c>
      <c r="BT16" s="79">
        <v>3.6999999999999998E-2</v>
      </c>
      <c r="BU16" s="79">
        <v>0</v>
      </c>
      <c r="BV16" s="79">
        <v>3.6999999999999998E-2</v>
      </c>
      <c r="BW16" s="80">
        <v>2.9</v>
      </c>
      <c r="BX16" s="81">
        <v>56</v>
      </c>
      <c r="BY16" s="81">
        <v>28</v>
      </c>
      <c r="BZ16" s="82">
        <v>14</v>
      </c>
      <c r="CA16" s="79">
        <v>0.92400000000000004</v>
      </c>
      <c r="CB16" s="79">
        <v>0.68200000000000005</v>
      </c>
      <c r="CC16" s="83">
        <v>9</v>
      </c>
      <c r="CD16" s="83"/>
      <c r="CE16" s="83"/>
      <c r="CF16" s="78">
        <v>-6200000</v>
      </c>
      <c r="CG16" s="79">
        <v>-1.4999999999999999E-2</v>
      </c>
      <c r="CH16" s="79">
        <v>0</v>
      </c>
      <c r="CI16" s="79">
        <v>-1.4999999999999999E-2</v>
      </c>
    </row>
    <row r="17" spans="1:87" ht="34.200000000000003" x14ac:dyDescent="0.3">
      <c r="A17" s="85">
        <v>3113</v>
      </c>
      <c r="B17" s="85" t="s">
        <v>763</v>
      </c>
      <c r="C17" s="85" t="s">
        <v>859</v>
      </c>
      <c r="D17" s="85">
        <v>4027</v>
      </c>
      <c r="E17" s="85">
        <v>2022</v>
      </c>
      <c r="F17" s="85" t="s">
        <v>867</v>
      </c>
      <c r="G17" s="85">
        <v>5</v>
      </c>
      <c r="H17" s="85">
        <v>12</v>
      </c>
      <c r="I17" s="85" t="s">
        <v>868</v>
      </c>
      <c r="J17" s="86">
        <v>29877179</v>
      </c>
      <c r="K17" s="86">
        <v>2047503</v>
      </c>
      <c r="L17" s="86">
        <v>7152882</v>
      </c>
      <c r="M17" s="86">
        <v>75175060</v>
      </c>
      <c r="N17" s="86">
        <v>23344984</v>
      </c>
      <c r="O17" s="86">
        <v>13596830</v>
      </c>
      <c r="P17" s="86">
        <v>49769100</v>
      </c>
      <c r="Q17" s="78">
        <v>200963538</v>
      </c>
      <c r="R17" s="86">
        <v>80799212</v>
      </c>
      <c r="S17" s="86">
        <v>1444569</v>
      </c>
      <c r="T17" s="86">
        <v>0</v>
      </c>
      <c r="U17" s="86">
        <v>0</v>
      </c>
      <c r="V17" s="86">
        <v>949369334</v>
      </c>
      <c r="W17" s="86">
        <v>609208244</v>
      </c>
      <c r="X17" s="78">
        <v>340161090</v>
      </c>
      <c r="Y17" s="86">
        <v>367814500</v>
      </c>
      <c r="Z17" s="78">
        <v>790219371</v>
      </c>
      <c r="AA17" s="78">
        <v>991182909</v>
      </c>
      <c r="AB17" s="86">
        <v>7973336</v>
      </c>
      <c r="AC17" s="86">
        <v>7636939</v>
      </c>
      <c r="AD17" s="86">
        <v>18429864</v>
      </c>
      <c r="AE17" s="86">
        <v>113470622</v>
      </c>
      <c r="AF17" s="78">
        <v>147510761</v>
      </c>
      <c r="AG17" s="86">
        <v>237364689</v>
      </c>
      <c r="AH17" s="86">
        <v>0</v>
      </c>
      <c r="AI17" s="86">
        <v>64199587</v>
      </c>
      <c r="AJ17" s="78">
        <v>301564276</v>
      </c>
      <c r="AK17" s="78">
        <v>449075037</v>
      </c>
      <c r="AL17" s="86">
        <v>467757232</v>
      </c>
      <c r="AM17" s="86">
        <v>23761956</v>
      </c>
      <c r="AN17" s="86">
        <v>50588684</v>
      </c>
      <c r="AO17" s="78">
        <v>542107872</v>
      </c>
      <c r="AP17" s="78">
        <v>991182909</v>
      </c>
      <c r="AQ17" s="86">
        <v>845401021</v>
      </c>
      <c r="AR17" s="86">
        <v>0</v>
      </c>
      <c r="AS17" s="86">
        <v>95043573</v>
      </c>
      <c r="AT17" s="86">
        <v>14826711</v>
      </c>
      <c r="AU17" s="86">
        <v>19786719</v>
      </c>
      <c r="AV17" s="86">
        <v>4156003</v>
      </c>
      <c r="AW17" s="78">
        <v>979214027</v>
      </c>
      <c r="AX17" s="86">
        <v>-91132280</v>
      </c>
      <c r="AY17" s="86">
        <v>859135</v>
      </c>
      <c r="AZ17" s="86">
        <v>0</v>
      </c>
      <c r="BA17" s="86">
        <v>23606715</v>
      </c>
      <c r="BB17" s="86">
        <v>1134533</v>
      </c>
      <c r="BC17" s="78">
        <v>-65531897</v>
      </c>
      <c r="BD17" s="78">
        <v>913682130</v>
      </c>
      <c r="BE17" s="86">
        <v>506384059</v>
      </c>
      <c r="BF17" s="86">
        <v>0</v>
      </c>
      <c r="BG17" s="86">
        <v>58573408</v>
      </c>
      <c r="BH17" s="86">
        <v>6874113</v>
      </c>
      <c r="BI17" s="86">
        <v>9990617</v>
      </c>
      <c r="BJ17" s="86">
        <v>399159359</v>
      </c>
      <c r="BK17" s="86">
        <v>0</v>
      </c>
      <c r="BL17" s="78">
        <v>980981556</v>
      </c>
      <c r="BM17" s="78">
        <v>-67299426</v>
      </c>
      <c r="BN17" s="86">
        <v>-70033049</v>
      </c>
      <c r="BO17" s="86">
        <v>2032987</v>
      </c>
      <c r="BP17" s="86">
        <v>-135299488</v>
      </c>
      <c r="BQ17" s="86">
        <v>0</v>
      </c>
      <c r="BR17" s="86">
        <v>0</v>
      </c>
      <c r="BS17" s="78">
        <v>-135299488</v>
      </c>
      <c r="BT17" s="79">
        <v>-2E-3</v>
      </c>
      <c r="BU17" s="79">
        <v>-7.1999999999999995E-2</v>
      </c>
      <c r="BV17" s="79">
        <v>-7.3999999999999996E-2</v>
      </c>
      <c r="BW17" s="80">
        <v>1.4</v>
      </c>
      <c r="BX17" s="81">
        <v>32</v>
      </c>
      <c r="BY17" s="81">
        <v>55</v>
      </c>
      <c r="BZ17" s="82">
        <v>-0.1</v>
      </c>
      <c r="CA17" s="79">
        <v>-2.3E-2</v>
      </c>
      <c r="CB17" s="79">
        <v>0.54700000000000004</v>
      </c>
      <c r="CC17" s="83">
        <v>10</v>
      </c>
      <c r="CD17" s="83"/>
      <c r="CE17" s="83"/>
      <c r="CF17" s="78">
        <v>-101912856</v>
      </c>
      <c r="CG17" s="79">
        <v>-4.1000000000000002E-2</v>
      </c>
      <c r="CH17" s="79">
        <v>-7.4999999999999997E-2</v>
      </c>
      <c r="CI17" s="79">
        <v>-0.11600000000000001</v>
      </c>
    </row>
    <row r="18" spans="1:87" ht="34.200000000000003" x14ac:dyDescent="0.3">
      <c r="A18" s="76">
        <v>4</v>
      </c>
      <c r="B18" s="76" t="s">
        <v>716</v>
      </c>
      <c r="C18" s="76" t="s">
        <v>859</v>
      </c>
      <c r="D18" s="76">
        <v>4066</v>
      </c>
      <c r="E18" s="76">
        <v>2022</v>
      </c>
      <c r="F18" s="76" t="s">
        <v>867</v>
      </c>
      <c r="G18" s="76">
        <v>5</v>
      </c>
      <c r="H18" s="76">
        <v>12</v>
      </c>
      <c r="I18" s="76" t="s">
        <v>868</v>
      </c>
      <c r="J18" s="77">
        <v>62629000</v>
      </c>
      <c r="K18" s="77">
        <v>172333000</v>
      </c>
      <c r="L18" s="77">
        <v>0</v>
      </c>
      <c r="M18" s="77">
        <v>156916000</v>
      </c>
      <c r="N18" s="77">
        <v>0</v>
      </c>
      <c r="O18" s="77">
        <v>22390000</v>
      </c>
      <c r="P18" s="77">
        <v>113238000</v>
      </c>
      <c r="Q18" s="78">
        <v>527506000</v>
      </c>
      <c r="R18" s="77">
        <v>289880000</v>
      </c>
      <c r="S18" s="77">
        <v>0</v>
      </c>
      <c r="T18" s="77">
        <v>0</v>
      </c>
      <c r="U18" s="77">
        <v>10205000</v>
      </c>
      <c r="V18" s="77">
        <v>1768668000</v>
      </c>
      <c r="W18" s="77">
        <v>1079704000</v>
      </c>
      <c r="X18" s="78">
        <v>688964000</v>
      </c>
      <c r="Y18" s="77">
        <v>32234000</v>
      </c>
      <c r="Z18" s="78">
        <v>1021283000</v>
      </c>
      <c r="AA18" s="78">
        <v>1548789000</v>
      </c>
      <c r="AB18" s="77">
        <v>15844000</v>
      </c>
      <c r="AC18" s="77">
        <v>15590000</v>
      </c>
      <c r="AD18" s="77">
        <v>0</v>
      </c>
      <c r="AE18" s="77">
        <v>170457000</v>
      </c>
      <c r="AF18" s="78">
        <v>201891000</v>
      </c>
      <c r="AG18" s="77">
        <v>507725000</v>
      </c>
      <c r="AH18" s="77">
        <v>0</v>
      </c>
      <c r="AI18" s="77">
        <v>46362000</v>
      </c>
      <c r="AJ18" s="78">
        <v>554087000</v>
      </c>
      <c r="AK18" s="78">
        <v>755978000</v>
      </c>
      <c r="AL18" s="77">
        <v>777494000</v>
      </c>
      <c r="AM18" s="77">
        <v>10099000</v>
      </c>
      <c r="AN18" s="77">
        <v>5218000</v>
      </c>
      <c r="AO18" s="78">
        <v>792811000</v>
      </c>
      <c r="AP18" s="78">
        <v>1548789000</v>
      </c>
      <c r="AQ18" s="77">
        <v>1472540000</v>
      </c>
      <c r="AR18" s="77">
        <v>0</v>
      </c>
      <c r="AS18" s="77">
        <v>103612000</v>
      </c>
      <c r="AT18" s="77">
        <v>32586000</v>
      </c>
      <c r="AU18" s="77">
        <v>0</v>
      </c>
      <c r="AV18" s="77">
        <v>1809000</v>
      </c>
      <c r="AW18" s="78">
        <v>1610547000</v>
      </c>
      <c r="AX18" s="77">
        <v>9123000</v>
      </c>
      <c r="AY18" s="77">
        <v>0</v>
      </c>
      <c r="AZ18" s="77">
        <v>0</v>
      </c>
      <c r="BA18" s="77">
        <v>-93328000</v>
      </c>
      <c r="BB18" s="77">
        <v>0</v>
      </c>
      <c r="BC18" s="78">
        <v>-84205000</v>
      </c>
      <c r="BD18" s="78">
        <v>1526342000</v>
      </c>
      <c r="BE18" s="77">
        <v>710599000</v>
      </c>
      <c r="BF18" s="77">
        <v>0</v>
      </c>
      <c r="BG18" s="77">
        <v>59874000</v>
      </c>
      <c r="BH18" s="77">
        <v>7115000</v>
      </c>
      <c r="BI18" s="77">
        <v>13163000</v>
      </c>
      <c r="BJ18" s="77">
        <v>900908000</v>
      </c>
      <c r="BK18" s="77">
        <v>0</v>
      </c>
      <c r="BL18" s="78">
        <v>1691659000</v>
      </c>
      <c r="BM18" s="78">
        <v>-165317000</v>
      </c>
      <c r="BN18" s="77">
        <v>-72902000</v>
      </c>
      <c r="BO18" s="77">
        <v>1675000</v>
      </c>
      <c r="BP18" s="77">
        <v>-236544000</v>
      </c>
      <c r="BQ18" s="77">
        <v>-37593000</v>
      </c>
      <c r="BR18" s="77">
        <v>0</v>
      </c>
      <c r="BS18" s="78">
        <v>-274137000</v>
      </c>
      <c r="BT18" s="79">
        <v>-5.2999999999999999E-2</v>
      </c>
      <c r="BU18" s="79">
        <v>-5.5E-2</v>
      </c>
      <c r="BV18" s="79">
        <v>-0.108</v>
      </c>
      <c r="BW18" s="80">
        <v>2.6</v>
      </c>
      <c r="BX18" s="81">
        <v>39</v>
      </c>
      <c r="BY18" s="81">
        <v>42</v>
      </c>
      <c r="BZ18" s="82">
        <v>-4.3</v>
      </c>
      <c r="CA18" s="79">
        <v>-0.14899999999999999</v>
      </c>
      <c r="CB18" s="79">
        <v>0.51200000000000001</v>
      </c>
      <c r="CC18" s="83">
        <v>18</v>
      </c>
      <c r="CD18" s="83"/>
      <c r="CE18" s="83"/>
      <c r="CF18" s="78">
        <v>-197903000</v>
      </c>
      <c r="CG18" s="79">
        <v>-7.5999999999999998E-2</v>
      </c>
      <c r="CH18" s="79">
        <v>-5.6000000000000001E-2</v>
      </c>
      <c r="CI18" s="79">
        <v>-0.13200000000000001</v>
      </c>
    </row>
    <row r="19" spans="1:87" ht="34.200000000000003" x14ac:dyDescent="0.3">
      <c r="A19" s="85">
        <v>5</v>
      </c>
      <c r="B19" s="85" t="s">
        <v>715</v>
      </c>
      <c r="C19" s="85" t="s">
        <v>859</v>
      </c>
      <c r="D19" s="85">
        <v>4066</v>
      </c>
      <c r="E19" s="85">
        <v>2022</v>
      </c>
      <c r="F19" s="85" t="s">
        <v>867</v>
      </c>
      <c r="G19" s="85">
        <v>5</v>
      </c>
      <c r="H19" s="85">
        <v>12</v>
      </c>
      <c r="I19" s="85" t="s">
        <v>868</v>
      </c>
      <c r="J19" s="86">
        <v>2088000</v>
      </c>
      <c r="K19" s="86">
        <v>358000</v>
      </c>
      <c r="L19" s="86">
        <v>0</v>
      </c>
      <c r="M19" s="86">
        <v>11381000</v>
      </c>
      <c r="N19" s="86">
        <v>0</v>
      </c>
      <c r="O19" s="86">
        <v>589000</v>
      </c>
      <c r="P19" s="86">
        <v>3867000</v>
      </c>
      <c r="Q19" s="78">
        <v>18283000</v>
      </c>
      <c r="R19" s="86">
        <v>5166000</v>
      </c>
      <c r="S19" s="86">
        <v>0</v>
      </c>
      <c r="T19" s="86">
        <v>0</v>
      </c>
      <c r="U19" s="86">
        <v>334000</v>
      </c>
      <c r="V19" s="86">
        <v>161219000</v>
      </c>
      <c r="W19" s="86">
        <v>115416000</v>
      </c>
      <c r="X19" s="78">
        <v>45803000</v>
      </c>
      <c r="Y19" s="86">
        <v>10515000</v>
      </c>
      <c r="Z19" s="78">
        <v>61818000</v>
      </c>
      <c r="AA19" s="78">
        <v>80101000</v>
      </c>
      <c r="AB19" s="86">
        <v>1314000</v>
      </c>
      <c r="AC19" s="86">
        <v>1956000</v>
      </c>
      <c r="AD19" s="86">
        <v>0</v>
      </c>
      <c r="AE19" s="86">
        <v>15313000</v>
      </c>
      <c r="AF19" s="78">
        <v>18583000</v>
      </c>
      <c r="AG19" s="86">
        <v>18697000</v>
      </c>
      <c r="AH19" s="86">
        <v>0</v>
      </c>
      <c r="AI19" s="86">
        <v>2946000</v>
      </c>
      <c r="AJ19" s="78">
        <v>21643000</v>
      </c>
      <c r="AK19" s="78">
        <v>40226000</v>
      </c>
      <c r="AL19" s="86">
        <v>24710000</v>
      </c>
      <c r="AM19" s="86">
        <v>6975000</v>
      </c>
      <c r="AN19" s="86">
        <v>8190000</v>
      </c>
      <c r="AO19" s="78">
        <v>39875000</v>
      </c>
      <c r="AP19" s="78">
        <v>80101000</v>
      </c>
      <c r="AQ19" s="86">
        <v>99156000</v>
      </c>
      <c r="AR19" s="86">
        <v>0</v>
      </c>
      <c r="AS19" s="86">
        <v>8315000</v>
      </c>
      <c r="AT19" s="86">
        <v>5409000</v>
      </c>
      <c r="AU19" s="86">
        <v>0</v>
      </c>
      <c r="AV19" s="86">
        <v>364000</v>
      </c>
      <c r="AW19" s="78">
        <v>113244000</v>
      </c>
      <c r="AX19" s="86">
        <v>-2000</v>
      </c>
      <c r="AY19" s="86">
        <v>0</v>
      </c>
      <c r="AZ19" s="86">
        <v>0</v>
      </c>
      <c r="BA19" s="86">
        <v>-375000</v>
      </c>
      <c r="BB19" s="86">
        <v>0</v>
      </c>
      <c r="BC19" s="78">
        <v>-377000</v>
      </c>
      <c r="BD19" s="78">
        <v>112867000</v>
      </c>
      <c r="BE19" s="86">
        <v>50135000</v>
      </c>
      <c r="BF19" s="86">
        <v>0</v>
      </c>
      <c r="BG19" s="86">
        <v>4935000</v>
      </c>
      <c r="BH19" s="86">
        <v>710000</v>
      </c>
      <c r="BI19" s="86">
        <v>1086000</v>
      </c>
      <c r="BJ19" s="86">
        <v>64948000</v>
      </c>
      <c r="BK19" s="86">
        <v>0</v>
      </c>
      <c r="BL19" s="78">
        <v>121814000</v>
      </c>
      <c r="BM19" s="78">
        <v>-8947000</v>
      </c>
      <c r="BN19" s="86">
        <v>5000000</v>
      </c>
      <c r="BO19" s="86">
        <v>47000</v>
      </c>
      <c r="BP19" s="86">
        <v>-3900000</v>
      </c>
      <c r="BQ19" s="86">
        <v>-4614000</v>
      </c>
      <c r="BR19" s="86">
        <v>0</v>
      </c>
      <c r="BS19" s="78">
        <v>-8514000</v>
      </c>
      <c r="BT19" s="79">
        <v>-7.5999999999999998E-2</v>
      </c>
      <c r="BU19" s="79">
        <v>-3.0000000000000001E-3</v>
      </c>
      <c r="BV19" s="79">
        <v>-7.9000000000000001E-2</v>
      </c>
      <c r="BW19" s="80">
        <v>1</v>
      </c>
      <c r="BX19" s="81">
        <v>42</v>
      </c>
      <c r="BY19" s="81">
        <v>52</v>
      </c>
      <c r="BZ19" s="82">
        <v>-1.6</v>
      </c>
      <c r="CA19" s="79">
        <v>-0.108</v>
      </c>
      <c r="CB19" s="79">
        <v>0.498</v>
      </c>
      <c r="CC19" s="83">
        <v>23</v>
      </c>
      <c r="CD19" s="83"/>
      <c r="CE19" s="83"/>
      <c r="CF19" s="78">
        <v>-14356000</v>
      </c>
      <c r="CG19" s="79">
        <v>-0.13</v>
      </c>
      <c r="CH19" s="79">
        <v>-4.0000000000000001E-3</v>
      </c>
      <c r="CI19" s="79">
        <v>-0.13400000000000001</v>
      </c>
    </row>
    <row r="20" spans="1:87" ht="34.200000000000003" x14ac:dyDescent="0.3">
      <c r="A20" s="76">
        <v>106</v>
      </c>
      <c r="B20" s="76" t="s">
        <v>717</v>
      </c>
      <c r="C20" s="76" t="s">
        <v>859</v>
      </c>
      <c r="D20" s="76">
        <v>4066</v>
      </c>
      <c r="E20" s="76">
        <v>2022</v>
      </c>
      <c r="F20" s="76" t="s">
        <v>867</v>
      </c>
      <c r="G20" s="76">
        <v>5</v>
      </c>
      <c r="H20" s="76">
        <v>12</v>
      </c>
      <c r="I20" s="76" t="s">
        <v>868</v>
      </c>
      <c r="J20" s="77">
        <v>761000</v>
      </c>
      <c r="K20" s="77">
        <v>0</v>
      </c>
      <c r="L20" s="77">
        <v>0</v>
      </c>
      <c r="M20" s="77">
        <v>8168000</v>
      </c>
      <c r="N20" s="77">
        <v>0</v>
      </c>
      <c r="O20" s="77">
        <v>141000</v>
      </c>
      <c r="P20" s="77">
        <v>1212000</v>
      </c>
      <c r="Q20" s="78">
        <v>10282000</v>
      </c>
      <c r="R20" s="77">
        <v>1307000</v>
      </c>
      <c r="S20" s="77">
        <v>0</v>
      </c>
      <c r="T20" s="77">
        <v>0</v>
      </c>
      <c r="U20" s="77">
        <v>0</v>
      </c>
      <c r="V20" s="77">
        <v>96607000</v>
      </c>
      <c r="W20" s="77">
        <v>70083000</v>
      </c>
      <c r="X20" s="78">
        <v>26524000</v>
      </c>
      <c r="Y20" s="77">
        <v>1535000</v>
      </c>
      <c r="Z20" s="78">
        <v>29366000</v>
      </c>
      <c r="AA20" s="78">
        <v>39648000</v>
      </c>
      <c r="AB20" s="77">
        <v>185000</v>
      </c>
      <c r="AC20" s="77">
        <v>3928000</v>
      </c>
      <c r="AD20" s="77">
        <v>0</v>
      </c>
      <c r="AE20" s="77">
        <v>11643000</v>
      </c>
      <c r="AF20" s="78">
        <v>15756000</v>
      </c>
      <c r="AG20" s="77">
        <v>73000</v>
      </c>
      <c r="AH20" s="77">
        <v>0</v>
      </c>
      <c r="AI20" s="77">
        <v>3063000</v>
      </c>
      <c r="AJ20" s="78">
        <v>3136000</v>
      </c>
      <c r="AK20" s="78">
        <v>18892000</v>
      </c>
      <c r="AL20" s="77">
        <v>18337000</v>
      </c>
      <c r="AM20" s="77">
        <v>675000</v>
      </c>
      <c r="AN20" s="77">
        <v>1744000</v>
      </c>
      <c r="AO20" s="78">
        <v>20756000</v>
      </c>
      <c r="AP20" s="78">
        <v>39648000</v>
      </c>
      <c r="AQ20" s="77">
        <v>70951000</v>
      </c>
      <c r="AR20" s="77">
        <v>0</v>
      </c>
      <c r="AS20" s="77">
        <v>3708000</v>
      </c>
      <c r="AT20" s="77">
        <v>1207000</v>
      </c>
      <c r="AU20" s="77">
        <v>0</v>
      </c>
      <c r="AV20" s="77">
        <v>115000</v>
      </c>
      <c r="AW20" s="78">
        <v>75981000</v>
      </c>
      <c r="AX20" s="77">
        <v>0</v>
      </c>
      <c r="AY20" s="77">
        <v>0</v>
      </c>
      <c r="AZ20" s="77">
        <v>0</v>
      </c>
      <c r="BA20" s="77">
        <v>-112000</v>
      </c>
      <c r="BB20" s="77">
        <v>0</v>
      </c>
      <c r="BC20" s="78">
        <v>-112000</v>
      </c>
      <c r="BD20" s="78">
        <v>75869000</v>
      </c>
      <c r="BE20" s="77">
        <v>36433000</v>
      </c>
      <c r="BF20" s="77">
        <v>0</v>
      </c>
      <c r="BG20" s="77">
        <v>4562000</v>
      </c>
      <c r="BH20" s="77">
        <v>97000</v>
      </c>
      <c r="BI20" s="77">
        <v>602000</v>
      </c>
      <c r="BJ20" s="77">
        <v>41052000</v>
      </c>
      <c r="BK20" s="77">
        <v>0</v>
      </c>
      <c r="BL20" s="78">
        <v>82746000</v>
      </c>
      <c r="BM20" s="78">
        <v>-6877000</v>
      </c>
      <c r="BN20" s="77">
        <v>0</v>
      </c>
      <c r="BO20" s="77">
        <v>81000</v>
      </c>
      <c r="BP20" s="77">
        <v>-6796000</v>
      </c>
      <c r="BQ20" s="77">
        <v>0</v>
      </c>
      <c r="BR20" s="77">
        <v>0</v>
      </c>
      <c r="BS20" s="78">
        <v>-6796000</v>
      </c>
      <c r="BT20" s="79">
        <v>-8.8999999999999996E-2</v>
      </c>
      <c r="BU20" s="79">
        <v>-1E-3</v>
      </c>
      <c r="BV20" s="79">
        <v>-9.0999999999999998E-2</v>
      </c>
      <c r="BW20" s="80">
        <v>0.7</v>
      </c>
      <c r="BX20" s="81">
        <v>42</v>
      </c>
      <c r="BY20" s="81">
        <v>55</v>
      </c>
      <c r="BZ20" s="82">
        <v>-7.9</v>
      </c>
      <c r="CA20" s="79">
        <v>-0.14599999999999999</v>
      </c>
      <c r="CB20" s="79">
        <v>0.52400000000000002</v>
      </c>
      <c r="CC20" s="83">
        <v>15</v>
      </c>
      <c r="CD20" s="83"/>
      <c r="CE20" s="83"/>
      <c r="CF20" s="78">
        <v>-8084000</v>
      </c>
      <c r="CG20" s="79">
        <v>-0.107</v>
      </c>
      <c r="CH20" s="79">
        <v>-2E-3</v>
      </c>
      <c r="CI20" s="79">
        <v>-0.108</v>
      </c>
    </row>
    <row r="21" spans="1:87" ht="34.200000000000003" x14ac:dyDescent="0.3">
      <c r="A21" s="85">
        <v>14495</v>
      </c>
      <c r="B21" s="85" t="s">
        <v>718</v>
      </c>
      <c r="C21" s="85" t="s">
        <v>859</v>
      </c>
      <c r="D21" s="85">
        <v>4066</v>
      </c>
      <c r="E21" s="85">
        <v>2022</v>
      </c>
      <c r="F21" s="85" t="s">
        <v>867</v>
      </c>
      <c r="G21" s="85">
        <v>5</v>
      </c>
      <c r="H21" s="85">
        <v>12</v>
      </c>
      <c r="I21" s="85" t="s">
        <v>868</v>
      </c>
      <c r="J21" s="86">
        <v>1350000</v>
      </c>
      <c r="K21" s="86">
        <v>12469000</v>
      </c>
      <c r="L21" s="86">
        <v>0</v>
      </c>
      <c r="M21" s="86">
        <v>11132000</v>
      </c>
      <c r="N21" s="86">
        <v>0</v>
      </c>
      <c r="O21" s="86">
        <v>458000</v>
      </c>
      <c r="P21" s="86">
        <v>1715000</v>
      </c>
      <c r="Q21" s="78">
        <v>27124000</v>
      </c>
      <c r="R21" s="86">
        <v>7698000</v>
      </c>
      <c r="S21" s="86">
        <v>0</v>
      </c>
      <c r="T21" s="86">
        <v>0</v>
      </c>
      <c r="U21" s="86">
        <v>0</v>
      </c>
      <c r="V21" s="86">
        <v>107910000</v>
      </c>
      <c r="W21" s="86">
        <v>62582000</v>
      </c>
      <c r="X21" s="78">
        <v>45328000</v>
      </c>
      <c r="Y21" s="86">
        <v>2491000</v>
      </c>
      <c r="Z21" s="78">
        <v>55517000</v>
      </c>
      <c r="AA21" s="78">
        <v>82641000</v>
      </c>
      <c r="AB21" s="86">
        <v>976000</v>
      </c>
      <c r="AC21" s="86">
        <v>2425000</v>
      </c>
      <c r="AD21" s="86">
        <v>0</v>
      </c>
      <c r="AE21" s="86">
        <v>29529000</v>
      </c>
      <c r="AF21" s="78">
        <v>32930000</v>
      </c>
      <c r="AG21" s="86">
        <v>22658000</v>
      </c>
      <c r="AH21" s="86">
        <v>0</v>
      </c>
      <c r="AI21" s="86">
        <v>1343000</v>
      </c>
      <c r="AJ21" s="78">
        <v>24001000</v>
      </c>
      <c r="AK21" s="78">
        <v>56931000</v>
      </c>
      <c r="AL21" s="86">
        <v>16184000</v>
      </c>
      <c r="AM21" s="86">
        <v>2703000</v>
      </c>
      <c r="AN21" s="86">
        <v>6823000</v>
      </c>
      <c r="AO21" s="78">
        <v>25710000</v>
      </c>
      <c r="AP21" s="78">
        <v>82641000</v>
      </c>
      <c r="AQ21" s="86">
        <v>92722000</v>
      </c>
      <c r="AR21" s="86">
        <v>0</v>
      </c>
      <c r="AS21" s="86">
        <v>3273000</v>
      </c>
      <c r="AT21" s="86">
        <v>1735000</v>
      </c>
      <c r="AU21" s="86">
        <v>0</v>
      </c>
      <c r="AV21" s="86">
        <v>40000</v>
      </c>
      <c r="AW21" s="78">
        <v>97770000</v>
      </c>
      <c r="AX21" s="86">
        <v>127000</v>
      </c>
      <c r="AY21" s="86">
        <v>0</v>
      </c>
      <c r="AZ21" s="86">
        <v>0</v>
      </c>
      <c r="BA21" s="86">
        <v>-1775000</v>
      </c>
      <c r="BB21" s="86">
        <v>0</v>
      </c>
      <c r="BC21" s="78">
        <v>-1648000</v>
      </c>
      <c r="BD21" s="78">
        <v>96122000</v>
      </c>
      <c r="BE21" s="86">
        <v>45082000</v>
      </c>
      <c r="BF21" s="86">
        <v>0</v>
      </c>
      <c r="BG21" s="86">
        <v>4666000</v>
      </c>
      <c r="BH21" s="86">
        <v>763000</v>
      </c>
      <c r="BI21" s="86">
        <v>970000</v>
      </c>
      <c r="BJ21" s="86">
        <v>56640000</v>
      </c>
      <c r="BK21" s="86">
        <v>0</v>
      </c>
      <c r="BL21" s="78">
        <v>108121000</v>
      </c>
      <c r="BM21" s="78">
        <v>-11999000</v>
      </c>
      <c r="BN21" s="86">
        <v>0</v>
      </c>
      <c r="BO21" s="86">
        <v>28000</v>
      </c>
      <c r="BP21" s="86">
        <v>-11971000</v>
      </c>
      <c r="BQ21" s="86">
        <v>-931000</v>
      </c>
      <c r="BR21" s="86">
        <v>0</v>
      </c>
      <c r="BS21" s="78">
        <v>-12902000</v>
      </c>
      <c r="BT21" s="79">
        <v>-0.108</v>
      </c>
      <c r="BU21" s="79">
        <v>-1.7000000000000001E-2</v>
      </c>
      <c r="BV21" s="79">
        <v>-0.125</v>
      </c>
      <c r="BW21" s="80">
        <v>0.8</v>
      </c>
      <c r="BX21" s="81">
        <v>44</v>
      </c>
      <c r="BY21" s="81">
        <v>108</v>
      </c>
      <c r="BZ21" s="82">
        <v>-3.8</v>
      </c>
      <c r="CA21" s="79">
        <v>-0.13200000000000001</v>
      </c>
      <c r="CB21" s="79">
        <v>0.311</v>
      </c>
      <c r="CC21" s="83">
        <v>13</v>
      </c>
      <c r="CD21" s="83"/>
      <c r="CE21" s="83"/>
      <c r="CF21" s="78">
        <v>-13734000</v>
      </c>
      <c r="CG21" s="79">
        <v>-0.128</v>
      </c>
      <c r="CH21" s="79">
        <v>-1.7000000000000001E-2</v>
      </c>
      <c r="CI21" s="79">
        <v>-0.14599999999999999</v>
      </c>
    </row>
    <row r="22" spans="1:87" ht="34.200000000000003" x14ac:dyDescent="0.3">
      <c r="A22" s="76">
        <v>3115</v>
      </c>
      <c r="B22" s="76" t="s">
        <v>772</v>
      </c>
      <c r="C22" s="76" t="s">
        <v>859</v>
      </c>
      <c r="D22" s="76">
        <v>6755</v>
      </c>
      <c r="E22" s="76">
        <v>2022</v>
      </c>
      <c r="F22" s="76" t="s">
        <v>867</v>
      </c>
      <c r="G22" s="76">
        <v>5</v>
      </c>
      <c r="H22" s="76">
        <v>12</v>
      </c>
      <c r="I22" s="76" t="s">
        <v>868</v>
      </c>
      <c r="J22" s="77">
        <v>29949000</v>
      </c>
      <c r="K22" s="77">
        <v>57668000</v>
      </c>
      <c r="L22" s="77">
        <v>0</v>
      </c>
      <c r="M22" s="77">
        <v>194883000</v>
      </c>
      <c r="N22" s="77">
        <v>66707000</v>
      </c>
      <c r="O22" s="77">
        <v>206031000</v>
      </c>
      <c r="P22" s="77">
        <v>108443000</v>
      </c>
      <c r="Q22" s="78">
        <v>663681000</v>
      </c>
      <c r="R22" s="77">
        <v>0</v>
      </c>
      <c r="S22" s="77">
        <v>0</v>
      </c>
      <c r="T22" s="77">
        <v>62177000</v>
      </c>
      <c r="U22" s="77">
        <v>0</v>
      </c>
      <c r="V22" s="77">
        <v>1373667000</v>
      </c>
      <c r="W22" s="77">
        <v>901361000</v>
      </c>
      <c r="X22" s="78">
        <v>472306000</v>
      </c>
      <c r="Y22" s="77">
        <v>222212000</v>
      </c>
      <c r="Z22" s="78">
        <v>756695000</v>
      </c>
      <c r="AA22" s="78">
        <v>1420376000</v>
      </c>
      <c r="AB22" s="77">
        <v>0</v>
      </c>
      <c r="AC22" s="77">
        <v>4959000</v>
      </c>
      <c r="AD22" s="77">
        <v>287598000</v>
      </c>
      <c r="AE22" s="77">
        <v>407248000</v>
      </c>
      <c r="AF22" s="78">
        <v>699805000</v>
      </c>
      <c r="AG22" s="77">
        <v>0</v>
      </c>
      <c r="AH22" s="77">
        <v>309061000</v>
      </c>
      <c r="AI22" s="77">
        <v>53593000</v>
      </c>
      <c r="AJ22" s="78">
        <v>362654000</v>
      </c>
      <c r="AK22" s="78">
        <v>1062459000</v>
      </c>
      <c r="AL22" s="77">
        <v>295740000</v>
      </c>
      <c r="AM22" s="77">
        <v>34424000</v>
      </c>
      <c r="AN22" s="77">
        <v>27753000</v>
      </c>
      <c r="AO22" s="78">
        <v>357917000</v>
      </c>
      <c r="AP22" s="78">
        <v>1420376000</v>
      </c>
      <c r="AQ22" s="77">
        <v>2098830328</v>
      </c>
      <c r="AR22" s="77">
        <v>0</v>
      </c>
      <c r="AS22" s="77">
        <v>150337985</v>
      </c>
      <c r="AT22" s="77">
        <v>7547094</v>
      </c>
      <c r="AU22" s="77">
        <v>23539593</v>
      </c>
      <c r="AV22" s="77">
        <v>2615000</v>
      </c>
      <c r="AW22" s="78">
        <v>2282870000</v>
      </c>
      <c r="AX22" s="77">
        <v>10870000</v>
      </c>
      <c r="AY22" s="77">
        <v>3326000</v>
      </c>
      <c r="AZ22" s="77">
        <v>0</v>
      </c>
      <c r="BA22" s="77">
        <v>-8135000</v>
      </c>
      <c r="BB22" s="77">
        <v>0</v>
      </c>
      <c r="BC22" s="78">
        <v>6061000</v>
      </c>
      <c r="BD22" s="78">
        <v>2288931000</v>
      </c>
      <c r="BE22" s="77">
        <v>833243000</v>
      </c>
      <c r="BF22" s="77">
        <v>0</v>
      </c>
      <c r="BG22" s="77">
        <v>69675000</v>
      </c>
      <c r="BH22" s="77">
        <v>13238000</v>
      </c>
      <c r="BI22" s="77">
        <v>28060000</v>
      </c>
      <c r="BJ22" s="77">
        <v>1428371000</v>
      </c>
      <c r="BK22" s="77">
        <v>0</v>
      </c>
      <c r="BL22" s="78">
        <v>2372587000</v>
      </c>
      <c r="BM22" s="78">
        <v>-83656000</v>
      </c>
      <c r="BN22" s="77">
        <v>-29573000</v>
      </c>
      <c r="BO22" s="77">
        <v>66000</v>
      </c>
      <c r="BP22" s="77">
        <v>-113163000</v>
      </c>
      <c r="BQ22" s="77">
        <v>0</v>
      </c>
      <c r="BR22" s="77">
        <v>0</v>
      </c>
      <c r="BS22" s="78">
        <v>-113163000</v>
      </c>
      <c r="BT22" s="79">
        <v>-3.9E-2</v>
      </c>
      <c r="BU22" s="79">
        <v>3.0000000000000001E-3</v>
      </c>
      <c r="BV22" s="79">
        <v>-3.6999999999999998E-2</v>
      </c>
      <c r="BW22" s="80">
        <v>0.9</v>
      </c>
      <c r="BX22" s="81">
        <v>34</v>
      </c>
      <c r="BY22" s="81">
        <v>110</v>
      </c>
      <c r="BZ22" s="82">
        <v>-0.1</v>
      </c>
      <c r="CA22" s="79">
        <v>-0.02</v>
      </c>
      <c r="CB22" s="79">
        <v>0.252</v>
      </c>
      <c r="CC22" s="83">
        <v>13</v>
      </c>
      <c r="CD22" s="83"/>
      <c r="CE22" s="83"/>
      <c r="CF22" s="78">
        <v>-114742687</v>
      </c>
      <c r="CG22" s="79">
        <v>-5.3999999999999999E-2</v>
      </c>
      <c r="CH22" s="79">
        <v>3.0000000000000001E-3</v>
      </c>
      <c r="CI22" s="79">
        <v>-5.0999999999999997E-2</v>
      </c>
    </row>
    <row r="23" spans="1:87" ht="34.200000000000003" x14ac:dyDescent="0.3">
      <c r="A23" s="85">
        <v>133</v>
      </c>
      <c r="B23" s="85" t="s">
        <v>742</v>
      </c>
      <c r="C23" s="85" t="s">
        <v>859</v>
      </c>
      <c r="D23" s="85">
        <v>6755</v>
      </c>
      <c r="E23" s="85">
        <v>2022</v>
      </c>
      <c r="F23" s="85" t="s">
        <v>867</v>
      </c>
      <c r="G23" s="85">
        <v>5</v>
      </c>
      <c r="H23" s="85">
        <v>12</v>
      </c>
      <c r="I23" s="85" t="s">
        <v>868</v>
      </c>
      <c r="J23" s="86">
        <v>8322000</v>
      </c>
      <c r="K23" s="86">
        <v>451000</v>
      </c>
      <c r="L23" s="86">
        <v>0</v>
      </c>
      <c r="M23" s="86">
        <v>9249000</v>
      </c>
      <c r="N23" s="86">
        <v>4931000</v>
      </c>
      <c r="O23" s="86">
        <v>9809000</v>
      </c>
      <c r="P23" s="86">
        <v>2418000</v>
      </c>
      <c r="Q23" s="78">
        <v>35180000</v>
      </c>
      <c r="R23" s="86">
        <v>4887000</v>
      </c>
      <c r="S23" s="86">
        <v>0</v>
      </c>
      <c r="T23" s="86">
        <v>0</v>
      </c>
      <c r="U23" s="86">
        <v>0</v>
      </c>
      <c r="V23" s="86">
        <v>72122000</v>
      </c>
      <c r="W23" s="86">
        <v>42932000</v>
      </c>
      <c r="X23" s="78">
        <v>29190000</v>
      </c>
      <c r="Y23" s="86">
        <v>20412000</v>
      </c>
      <c r="Z23" s="78">
        <v>54489000</v>
      </c>
      <c r="AA23" s="78">
        <v>89669000</v>
      </c>
      <c r="AB23" s="86">
        <v>0</v>
      </c>
      <c r="AC23" s="86">
        <v>258000</v>
      </c>
      <c r="AD23" s="86">
        <v>16866000</v>
      </c>
      <c r="AE23" s="86">
        <v>8950000</v>
      </c>
      <c r="AF23" s="78">
        <v>26074000</v>
      </c>
      <c r="AG23" s="86">
        <v>0</v>
      </c>
      <c r="AH23" s="86">
        <v>12311000</v>
      </c>
      <c r="AI23" s="86">
        <v>1646000</v>
      </c>
      <c r="AJ23" s="78">
        <v>13957000</v>
      </c>
      <c r="AK23" s="78">
        <v>40031000</v>
      </c>
      <c r="AL23" s="86">
        <v>44765000</v>
      </c>
      <c r="AM23" s="86">
        <v>2737000</v>
      </c>
      <c r="AN23" s="86">
        <v>2136000</v>
      </c>
      <c r="AO23" s="78">
        <v>49638000</v>
      </c>
      <c r="AP23" s="78">
        <v>89669000</v>
      </c>
      <c r="AQ23" s="86">
        <v>98722433</v>
      </c>
      <c r="AR23" s="86">
        <v>0</v>
      </c>
      <c r="AS23" s="86">
        <v>5377779</v>
      </c>
      <c r="AT23" s="86">
        <v>519788</v>
      </c>
      <c r="AU23" s="86">
        <v>0</v>
      </c>
      <c r="AV23" s="86">
        <v>307000</v>
      </c>
      <c r="AW23" s="78">
        <v>104927000</v>
      </c>
      <c r="AX23" s="86">
        <v>722000</v>
      </c>
      <c r="AY23" s="86">
        <v>380000</v>
      </c>
      <c r="AZ23" s="86">
        <v>0</v>
      </c>
      <c r="BA23" s="86">
        <v>-3058000</v>
      </c>
      <c r="BB23" s="86">
        <v>0</v>
      </c>
      <c r="BC23" s="78">
        <v>-1956000</v>
      </c>
      <c r="BD23" s="78">
        <v>102971000</v>
      </c>
      <c r="BE23" s="86">
        <v>42540000</v>
      </c>
      <c r="BF23" s="86">
        <v>0</v>
      </c>
      <c r="BG23" s="86">
        <v>3708000</v>
      </c>
      <c r="BH23" s="86">
        <v>464000</v>
      </c>
      <c r="BI23" s="86">
        <v>1158000</v>
      </c>
      <c r="BJ23" s="86">
        <v>62050000</v>
      </c>
      <c r="BK23" s="86">
        <v>0</v>
      </c>
      <c r="BL23" s="78">
        <v>109920000</v>
      </c>
      <c r="BM23" s="78">
        <v>-6949000</v>
      </c>
      <c r="BN23" s="86">
        <v>-931000</v>
      </c>
      <c r="BO23" s="86">
        <v>0</v>
      </c>
      <c r="BP23" s="86">
        <v>-7880000</v>
      </c>
      <c r="BQ23" s="86">
        <v>0</v>
      </c>
      <c r="BR23" s="86">
        <v>0</v>
      </c>
      <c r="BS23" s="78">
        <v>-7880000</v>
      </c>
      <c r="BT23" s="79">
        <v>-4.8000000000000001E-2</v>
      </c>
      <c r="BU23" s="79">
        <v>-1.9E-2</v>
      </c>
      <c r="BV23" s="79">
        <v>-6.7000000000000004E-2</v>
      </c>
      <c r="BW23" s="80">
        <v>1.3</v>
      </c>
      <c r="BX23" s="81">
        <v>34</v>
      </c>
      <c r="BY23" s="81">
        <v>89</v>
      </c>
      <c r="BZ23" s="82">
        <v>-6</v>
      </c>
      <c r="CA23" s="79">
        <v>-0.124</v>
      </c>
      <c r="CB23" s="79">
        <v>0.55400000000000005</v>
      </c>
      <c r="CC23" s="83">
        <v>12</v>
      </c>
      <c r="CD23" s="83"/>
      <c r="CE23" s="83"/>
      <c r="CF23" s="78">
        <v>-7468788</v>
      </c>
      <c r="CG23" s="79">
        <v>-5.3999999999999999E-2</v>
      </c>
      <c r="CH23" s="79">
        <v>-1.9E-2</v>
      </c>
      <c r="CI23" s="79">
        <v>-7.2999999999999995E-2</v>
      </c>
    </row>
    <row r="24" spans="1:87" ht="34.200000000000003" x14ac:dyDescent="0.3">
      <c r="A24" s="76">
        <v>14496</v>
      </c>
      <c r="B24" s="76" t="s">
        <v>871</v>
      </c>
      <c r="C24" s="76" t="s">
        <v>859</v>
      </c>
      <c r="D24" s="76">
        <v>6755</v>
      </c>
      <c r="E24" s="76">
        <v>2022</v>
      </c>
      <c r="F24" s="76" t="s">
        <v>867</v>
      </c>
      <c r="G24" s="76">
        <v>5</v>
      </c>
      <c r="H24" s="76">
        <v>12</v>
      </c>
      <c r="I24" s="76" t="s">
        <v>868</v>
      </c>
      <c r="J24" s="77">
        <v>5326000</v>
      </c>
      <c r="K24" s="77">
        <v>9691000</v>
      </c>
      <c r="L24" s="77">
        <v>0</v>
      </c>
      <c r="M24" s="77">
        <v>16655000</v>
      </c>
      <c r="N24" s="77">
        <v>2177000</v>
      </c>
      <c r="O24" s="77">
        <v>13743000</v>
      </c>
      <c r="P24" s="77">
        <v>6019000</v>
      </c>
      <c r="Q24" s="78">
        <v>53611000</v>
      </c>
      <c r="R24" s="77">
        <v>19638000</v>
      </c>
      <c r="S24" s="77">
        <v>0</v>
      </c>
      <c r="T24" s="77">
        <v>7589000</v>
      </c>
      <c r="U24" s="77">
        <v>0</v>
      </c>
      <c r="V24" s="77">
        <v>331467000</v>
      </c>
      <c r="W24" s="77">
        <v>203685000</v>
      </c>
      <c r="X24" s="78">
        <v>127782000</v>
      </c>
      <c r="Y24" s="77">
        <v>71629000</v>
      </c>
      <c r="Z24" s="78">
        <v>226638000</v>
      </c>
      <c r="AA24" s="78">
        <v>280249000</v>
      </c>
      <c r="AB24" s="77">
        <v>0</v>
      </c>
      <c r="AC24" s="77">
        <v>160000</v>
      </c>
      <c r="AD24" s="77">
        <v>63759000</v>
      </c>
      <c r="AE24" s="77">
        <v>20680000</v>
      </c>
      <c r="AF24" s="78">
        <v>84599000</v>
      </c>
      <c r="AG24" s="77">
        <v>0</v>
      </c>
      <c r="AH24" s="77">
        <v>58615000</v>
      </c>
      <c r="AI24" s="77">
        <v>3104000</v>
      </c>
      <c r="AJ24" s="78">
        <v>61719000</v>
      </c>
      <c r="AK24" s="78">
        <v>146318000</v>
      </c>
      <c r="AL24" s="77">
        <v>106448000</v>
      </c>
      <c r="AM24" s="77">
        <v>4155000</v>
      </c>
      <c r="AN24" s="77">
        <v>23328000</v>
      </c>
      <c r="AO24" s="78">
        <v>133931000</v>
      </c>
      <c r="AP24" s="78">
        <v>280249000</v>
      </c>
      <c r="AQ24" s="77">
        <v>205264775</v>
      </c>
      <c r="AR24" s="77">
        <v>0</v>
      </c>
      <c r="AS24" s="77">
        <v>11049354</v>
      </c>
      <c r="AT24" s="77">
        <v>867871</v>
      </c>
      <c r="AU24" s="77">
        <v>0</v>
      </c>
      <c r="AV24" s="77">
        <v>540000</v>
      </c>
      <c r="AW24" s="78">
        <v>217722000</v>
      </c>
      <c r="AX24" s="77">
        <v>1310000</v>
      </c>
      <c r="AY24" s="77">
        <v>1286000</v>
      </c>
      <c r="AZ24" s="77">
        <v>0</v>
      </c>
      <c r="BA24" s="77">
        <v>-8585000</v>
      </c>
      <c r="BB24" s="77">
        <v>0</v>
      </c>
      <c r="BC24" s="78">
        <v>-5989000</v>
      </c>
      <c r="BD24" s="78">
        <v>211733000</v>
      </c>
      <c r="BE24" s="77">
        <v>83077000</v>
      </c>
      <c r="BF24" s="77">
        <v>0</v>
      </c>
      <c r="BG24" s="77">
        <v>14179000</v>
      </c>
      <c r="BH24" s="77">
        <v>2532000</v>
      </c>
      <c r="BI24" s="77">
        <v>2832000</v>
      </c>
      <c r="BJ24" s="77">
        <v>146196000</v>
      </c>
      <c r="BK24" s="77">
        <v>0</v>
      </c>
      <c r="BL24" s="78">
        <v>248816000</v>
      </c>
      <c r="BM24" s="78">
        <v>-37083000</v>
      </c>
      <c r="BN24" s="77">
        <v>-2232000</v>
      </c>
      <c r="BO24" s="77">
        <v>3739000</v>
      </c>
      <c r="BP24" s="77">
        <v>-35576000</v>
      </c>
      <c r="BQ24" s="77">
        <v>0</v>
      </c>
      <c r="BR24" s="77">
        <v>0</v>
      </c>
      <c r="BS24" s="78">
        <v>-35576000</v>
      </c>
      <c r="BT24" s="79">
        <v>-0.14699999999999999</v>
      </c>
      <c r="BU24" s="79">
        <v>-2.8000000000000001E-2</v>
      </c>
      <c r="BV24" s="79">
        <v>-0.17499999999999999</v>
      </c>
      <c r="BW24" s="80">
        <v>0.6</v>
      </c>
      <c r="BX24" s="81">
        <v>30</v>
      </c>
      <c r="BY24" s="81">
        <v>131</v>
      </c>
      <c r="BZ24" s="82">
        <v>-8</v>
      </c>
      <c r="CA24" s="79">
        <v>-0.27100000000000002</v>
      </c>
      <c r="CB24" s="79">
        <v>0.47799999999999998</v>
      </c>
      <c r="CC24" s="83">
        <v>14</v>
      </c>
      <c r="CD24" s="83"/>
      <c r="CE24" s="83"/>
      <c r="CF24" s="78">
        <v>-37950871</v>
      </c>
      <c r="CG24" s="79">
        <v>-0.152</v>
      </c>
      <c r="CH24" s="79">
        <v>-2.8000000000000001E-2</v>
      </c>
      <c r="CI24" s="79">
        <v>-0.18</v>
      </c>
    </row>
    <row r="25" spans="1:87" ht="34.200000000000003" x14ac:dyDescent="0.3">
      <c r="A25" s="85">
        <v>68</v>
      </c>
      <c r="B25" s="85" t="s">
        <v>735</v>
      </c>
      <c r="C25" s="85" t="s">
        <v>859</v>
      </c>
      <c r="D25" s="85">
        <v>6755</v>
      </c>
      <c r="E25" s="85">
        <v>2022</v>
      </c>
      <c r="F25" s="85" t="s">
        <v>867</v>
      </c>
      <c r="G25" s="85">
        <v>5</v>
      </c>
      <c r="H25" s="85">
        <v>12</v>
      </c>
      <c r="I25" s="85" t="s">
        <v>868</v>
      </c>
      <c r="J25" s="86">
        <v>6455000</v>
      </c>
      <c r="K25" s="86">
        <v>0</v>
      </c>
      <c r="L25" s="86">
        <v>0</v>
      </c>
      <c r="M25" s="86">
        <v>16284000</v>
      </c>
      <c r="N25" s="86">
        <v>0</v>
      </c>
      <c r="O25" s="86">
        <v>1000000</v>
      </c>
      <c r="P25" s="86">
        <v>4088000</v>
      </c>
      <c r="Q25" s="78">
        <v>27827000</v>
      </c>
      <c r="R25" s="86">
        <v>204000</v>
      </c>
      <c r="S25" s="86">
        <v>0</v>
      </c>
      <c r="T25" s="86">
        <v>5785000</v>
      </c>
      <c r="U25" s="86">
        <v>0</v>
      </c>
      <c r="V25" s="86">
        <v>165476000</v>
      </c>
      <c r="W25" s="86">
        <v>113218000</v>
      </c>
      <c r="X25" s="78">
        <v>52258000</v>
      </c>
      <c r="Y25" s="86">
        <v>46495000</v>
      </c>
      <c r="Z25" s="78">
        <v>104742000</v>
      </c>
      <c r="AA25" s="78">
        <v>132569000</v>
      </c>
      <c r="AB25" s="86">
        <v>0</v>
      </c>
      <c r="AC25" s="86">
        <v>941000</v>
      </c>
      <c r="AD25" s="86">
        <v>2438000</v>
      </c>
      <c r="AE25" s="86">
        <v>19350000</v>
      </c>
      <c r="AF25" s="78">
        <v>22729000</v>
      </c>
      <c r="AG25" s="86">
        <v>0</v>
      </c>
      <c r="AH25" s="86">
        <v>25265000</v>
      </c>
      <c r="AI25" s="86">
        <v>14649000</v>
      </c>
      <c r="AJ25" s="78">
        <v>39914000</v>
      </c>
      <c r="AK25" s="78">
        <v>62643000</v>
      </c>
      <c r="AL25" s="86">
        <v>63915000</v>
      </c>
      <c r="AM25" s="86">
        <v>226000</v>
      </c>
      <c r="AN25" s="86">
        <v>5785000</v>
      </c>
      <c r="AO25" s="78">
        <v>69926000</v>
      </c>
      <c r="AP25" s="78">
        <v>132569000</v>
      </c>
      <c r="AQ25" s="86">
        <v>151319898</v>
      </c>
      <c r="AR25" s="86">
        <v>0</v>
      </c>
      <c r="AS25" s="86">
        <v>4842477</v>
      </c>
      <c r="AT25" s="86">
        <v>2517625</v>
      </c>
      <c r="AU25" s="86">
        <v>2032000</v>
      </c>
      <c r="AV25" s="86">
        <v>7000</v>
      </c>
      <c r="AW25" s="78">
        <v>160719000</v>
      </c>
      <c r="AX25" s="86">
        <v>1382000</v>
      </c>
      <c r="AY25" s="86">
        <v>1946000</v>
      </c>
      <c r="AZ25" s="86">
        <v>0</v>
      </c>
      <c r="BA25" s="86">
        <v>-5807000</v>
      </c>
      <c r="BB25" s="86">
        <v>0</v>
      </c>
      <c r="BC25" s="78">
        <v>-2479000</v>
      </c>
      <c r="BD25" s="78">
        <v>158240000</v>
      </c>
      <c r="BE25" s="86">
        <v>92535000</v>
      </c>
      <c r="BF25" s="86">
        <v>0</v>
      </c>
      <c r="BG25" s="86">
        <v>6503000</v>
      </c>
      <c r="BH25" s="86">
        <v>1014000</v>
      </c>
      <c r="BI25" s="86">
        <v>2111000</v>
      </c>
      <c r="BJ25" s="86">
        <v>56444000</v>
      </c>
      <c r="BK25" s="86">
        <v>0</v>
      </c>
      <c r="BL25" s="78">
        <v>158607000</v>
      </c>
      <c r="BM25" s="78">
        <v>-367000</v>
      </c>
      <c r="BN25" s="86">
        <v>-8274000</v>
      </c>
      <c r="BO25" s="86">
        <v>1249000</v>
      </c>
      <c r="BP25" s="86">
        <v>-7392000</v>
      </c>
      <c r="BQ25" s="86">
        <v>0</v>
      </c>
      <c r="BR25" s="86">
        <v>0</v>
      </c>
      <c r="BS25" s="78">
        <v>-7392000</v>
      </c>
      <c r="BT25" s="79">
        <v>1.2999999999999999E-2</v>
      </c>
      <c r="BU25" s="79">
        <v>-1.6E-2</v>
      </c>
      <c r="BV25" s="79">
        <v>-2E-3</v>
      </c>
      <c r="BW25" s="80">
        <v>1.2</v>
      </c>
      <c r="BX25" s="81">
        <v>39</v>
      </c>
      <c r="BY25" s="81">
        <v>52</v>
      </c>
      <c r="BZ25" s="82">
        <v>7.1</v>
      </c>
      <c r="CA25" s="79">
        <v>0.27</v>
      </c>
      <c r="CB25" s="79">
        <v>0.52700000000000002</v>
      </c>
      <c r="CC25" s="83">
        <v>17</v>
      </c>
      <c r="CD25" s="83"/>
      <c r="CE25" s="83"/>
      <c r="CF25" s="78">
        <v>-4916625</v>
      </c>
      <c r="CG25" s="79">
        <v>-1.6E-2</v>
      </c>
      <c r="CH25" s="79">
        <v>-1.6E-2</v>
      </c>
      <c r="CI25" s="79">
        <v>-3.2000000000000001E-2</v>
      </c>
    </row>
    <row r="26" spans="1:87" ht="34.200000000000003" x14ac:dyDescent="0.3">
      <c r="A26" s="76">
        <v>25</v>
      </c>
      <c r="B26" s="76" t="s">
        <v>761</v>
      </c>
      <c r="C26" s="76" t="s">
        <v>859</v>
      </c>
      <c r="D26" s="76">
        <v>9991</v>
      </c>
      <c r="E26" s="76">
        <v>2022</v>
      </c>
      <c r="F26" s="76" t="s">
        <v>867</v>
      </c>
      <c r="G26" s="76">
        <v>5</v>
      </c>
      <c r="H26" s="76">
        <v>12</v>
      </c>
      <c r="I26" s="76" t="s">
        <v>868</v>
      </c>
      <c r="J26" s="77">
        <v>15008235</v>
      </c>
      <c r="K26" s="77">
        <v>0</v>
      </c>
      <c r="L26" s="77">
        <v>0</v>
      </c>
      <c r="M26" s="77">
        <v>35835963</v>
      </c>
      <c r="N26" s="77">
        <v>0</v>
      </c>
      <c r="O26" s="77">
        <v>10368577</v>
      </c>
      <c r="P26" s="77">
        <v>13070339</v>
      </c>
      <c r="Q26" s="78">
        <v>74283114</v>
      </c>
      <c r="R26" s="77">
        <v>80377611</v>
      </c>
      <c r="S26" s="77">
        <v>0</v>
      </c>
      <c r="T26" s="77">
        <v>0</v>
      </c>
      <c r="U26" s="77">
        <v>0</v>
      </c>
      <c r="V26" s="77">
        <v>271381689</v>
      </c>
      <c r="W26" s="77">
        <v>148861451</v>
      </c>
      <c r="X26" s="78">
        <v>122520238</v>
      </c>
      <c r="Y26" s="77">
        <v>4828452</v>
      </c>
      <c r="Z26" s="78">
        <v>207726301</v>
      </c>
      <c r="AA26" s="78">
        <v>282009415</v>
      </c>
      <c r="AB26" s="77">
        <v>3461052</v>
      </c>
      <c r="AC26" s="77">
        <v>3188259</v>
      </c>
      <c r="AD26" s="77">
        <v>0</v>
      </c>
      <c r="AE26" s="77">
        <v>77519702</v>
      </c>
      <c r="AF26" s="78">
        <v>84169013</v>
      </c>
      <c r="AG26" s="77">
        <v>84899909</v>
      </c>
      <c r="AH26" s="77">
        <v>0</v>
      </c>
      <c r="AI26" s="77">
        <v>20288013</v>
      </c>
      <c r="AJ26" s="78">
        <v>105187922</v>
      </c>
      <c r="AK26" s="78">
        <v>189356935</v>
      </c>
      <c r="AL26" s="77">
        <v>84376861</v>
      </c>
      <c r="AM26" s="77">
        <v>0</v>
      </c>
      <c r="AN26" s="77">
        <v>8275619</v>
      </c>
      <c r="AO26" s="78">
        <v>92652480</v>
      </c>
      <c r="AP26" s="78">
        <v>282009415</v>
      </c>
      <c r="AQ26" s="77">
        <v>291039963</v>
      </c>
      <c r="AR26" s="77">
        <v>16769305</v>
      </c>
      <c r="AS26" s="77">
        <v>44770560</v>
      </c>
      <c r="AT26" s="77">
        <v>16213326</v>
      </c>
      <c r="AU26" s="77">
        <v>495206</v>
      </c>
      <c r="AV26" s="77">
        <v>284052</v>
      </c>
      <c r="AW26" s="78">
        <v>369572412</v>
      </c>
      <c r="AX26" s="77">
        <v>3673068</v>
      </c>
      <c r="AY26" s="77">
        <v>0</v>
      </c>
      <c r="AZ26" s="77">
        <v>0</v>
      </c>
      <c r="BA26" s="77">
        <v>1700686</v>
      </c>
      <c r="BB26" s="77">
        <v>0</v>
      </c>
      <c r="BC26" s="78">
        <v>5373754</v>
      </c>
      <c r="BD26" s="78">
        <v>374946166</v>
      </c>
      <c r="BE26" s="77">
        <v>208487375</v>
      </c>
      <c r="BF26" s="77">
        <v>0</v>
      </c>
      <c r="BG26" s="77">
        <v>12894736</v>
      </c>
      <c r="BH26" s="77">
        <v>3831577</v>
      </c>
      <c r="BI26" s="77">
        <v>2625852</v>
      </c>
      <c r="BJ26" s="77">
        <v>136086233</v>
      </c>
      <c r="BK26" s="77">
        <v>0</v>
      </c>
      <c r="BL26" s="78">
        <v>363925773</v>
      </c>
      <c r="BM26" s="78">
        <v>11020393</v>
      </c>
      <c r="BN26" s="77">
        <v>3165573</v>
      </c>
      <c r="BO26" s="77">
        <v>-31028110</v>
      </c>
      <c r="BP26" s="77">
        <v>-16842144</v>
      </c>
      <c r="BQ26" s="77">
        <v>16847631</v>
      </c>
      <c r="BR26" s="77">
        <v>0</v>
      </c>
      <c r="BS26" s="78">
        <v>5487</v>
      </c>
      <c r="BT26" s="79">
        <v>1.4999999999999999E-2</v>
      </c>
      <c r="BU26" s="79">
        <v>1.4E-2</v>
      </c>
      <c r="BV26" s="79">
        <v>2.9000000000000001E-2</v>
      </c>
      <c r="BW26" s="80">
        <v>0.9</v>
      </c>
      <c r="BX26" s="81">
        <v>45</v>
      </c>
      <c r="BY26" s="81">
        <v>84</v>
      </c>
      <c r="BZ26" s="82">
        <v>3.8</v>
      </c>
      <c r="CA26" s="79">
        <v>0.14099999999999999</v>
      </c>
      <c r="CB26" s="79">
        <v>0.32900000000000001</v>
      </c>
      <c r="CC26" s="83">
        <v>12</v>
      </c>
      <c r="CD26" s="83"/>
      <c r="CE26" s="83"/>
      <c r="CF26" s="78">
        <v>-5688139</v>
      </c>
      <c r="CG26" s="79">
        <v>-3.1E-2</v>
      </c>
      <c r="CH26" s="79">
        <v>1.4999999999999999E-2</v>
      </c>
      <c r="CI26" s="79">
        <v>-1.6E-2</v>
      </c>
    </row>
    <row r="27" spans="1:87" ht="34.200000000000003" x14ac:dyDescent="0.3">
      <c r="A27" s="85">
        <v>42</v>
      </c>
      <c r="B27" s="85" t="s">
        <v>858</v>
      </c>
      <c r="C27" s="85" t="s">
        <v>859</v>
      </c>
      <c r="D27" s="85">
        <v>11273</v>
      </c>
      <c r="E27" s="85">
        <v>2022</v>
      </c>
      <c r="F27" s="85" t="s">
        <v>860</v>
      </c>
      <c r="G27" s="85">
        <v>5</v>
      </c>
      <c r="H27" s="85">
        <v>12</v>
      </c>
      <c r="I27" s="85" t="s">
        <v>870</v>
      </c>
      <c r="J27" s="86">
        <v>12551.93</v>
      </c>
      <c r="K27" s="86">
        <v>0</v>
      </c>
      <c r="L27" s="86">
        <v>0</v>
      </c>
      <c r="M27" s="86">
        <v>11942199</v>
      </c>
      <c r="N27" s="86">
        <v>0</v>
      </c>
      <c r="O27" s="86">
        <v>2178982.9900000002</v>
      </c>
      <c r="P27" s="86">
        <v>1301261</v>
      </c>
      <c r="Q27" s="78">
        <v>15434994.92</v>
      </c>
      <c r="R27" s="86">
        <v>0</v>
      </c>
      <c r="S27" s="86">
        <v>0</v>
      </c>
      <c r="T27" s="86">
        <v>0</v>
      </c>
      <c r="U27" s="86">
        <v>0</v>
      </c>
      <c r="V27" s="86">
        <v>278168781.45999998</v>
      </c>
      <c r="W27" s="86">
        <v>21322939</v>
      </c>
      <c r="X27" s="78">
        <v>256845842.46000001</v>
      </c>
      <c r="Y27" s="86">
        <v>442912.34</v>
      </c>
      <c r="Z27" s="78">
        <v>257288754.80000001</v>
      </c>
      <c r="AA27" s="78">
        <v>272723749.72000003</v>
      </c>
      <c r="AB27" s="86">
        <v>32188.510000000399</v>
      </c>
      <c r="AC27" s="86">
        <v>0</v>
      </c>
      <c r="AD27" s="86">
        <v>0</v>
      </c>
      <c r="AE27" s="86">
        <v>12858863.460000001</v>
      </c>
      <c r="AF27" s="78">
        <v>12891051.970000001</v>
      </c>
      <c r="AG27" s="86">
        <v>260294305.06999999</v>
      </c>
      <c r="AH27" s="86">
        <v>0</v>
      </c>
      <c r="AI27" s="86">
        <v>0</v>
      </c>
      <c r="AJ27" s="78">
        <v>260294305.06999999</v>
      </c>
      <c r="AK27" s="78">
        <v>273185357.04000002</v>
      </c>
      <c r="AL27" s="86">
        <v>-461607</v>
      </c>
      <c r="AM27" s="86">
        <v>0</v>
      </c>
      <c r="AN27" s="86">
        <v>0</v>
      </c>
      <c r="AO27" s="78">
        <v>-461607</v>
      </c>
      <c r="AP27" s="78">
        <v>272723750.04000002</v>
      </c>
      <c r="AQ27" s="86">
        <v>89686454.829999998</v>
      </c>
      <c r="AR27" s="86">
        <v>0</v>
      </c>
      <c r="AS27" s="86">
        <v>6034823</v>
      </c>
      <c r="AT27" s="86">
        <v>0</v>
      </c>
      <c r="AU27" s="86">
        <v>2377502</v>
      </c>
      <c r="AV27" s="86">
        <v>0</v>
      </c>
      <c r="AW27" s="78">
        <v>98098779.829999998</v>
      </c>
      <c r="AX27" s="86">
        <v>0</v>
      </c>
      <c r="AY27" s="86">
        <v>0</v>
      </c>
      <c r="AZ27" s="86">
        <v>0</v>
      </c>
      <c r="BA27" s="86">
        <v>0</v>
      </c>
      <c r="BB27" s="86">
        <v>0</v>
      </c>
      <c r="BC27" s="78">
        <v>0</v>
      </c>
      <c r="BD27" s="78">
        <v>98098779.829999998</v>
      </c>
      <c r="BE27" s="86">
        <v>61437171.700000003</v>
      </c>
      <c r="BF27" s="86">
        <v>0</v>
      </c>
      <c r="BG27" s="86">
        <v>9175760.5500000007</v>
      </c>
      <c r="BH27" s="86">
        <v>19709198.02</v>
      </c>
      <c r="BI27" s="86">
        <v>273292</v>
      </c>
      <c r="BJ27" s="86">
        <v>30113357</v>
      </c>
      <c r="BK27" s="86">
        <v>0</v>
      </c>
      <c r="BL27" s="78">
        <v>120708779.27</v>
      </c>
      <c r="BM27" s="78">
        <v>-22609999.440000001</v>
      </c>
      <c r="BN27" s="86">
        <v>0</v>
      </c>
      <c r="BO27" s="86">
        <v>0</v>
      </c>
      <c r="BP27" s="86">
        <v>-22609999.440000001</v>
      </c>
      <c r="BQ27" s="86">
        <v>0</v>
      </c>
      <c r="BR27" s="86">
        <v>0</v>
      </c>
      <c r="BS27" s="78">
        <v>-22609999.440000001</v>
      </c>
      <c r="BT27" s="79">
        <v>-0.23</v>
      </c>
      <c r="BU27" s="79">
        <v>0</v>
      </c>
      <c r="BV27" s="79">
        <v>-0.23</v>
      </c>
      <c r="BW27" s="80">
        <v>1.2</v>
      </c>
      <c r="BX27" s="81">
        <v>49</v>
      </c>
      <c r="BY27" s="81">
        <v>42</v>
      </c>
      <c r="BZ27" s="82">
        <v>0.3</v>
      </c>
      <c r="CA27" s="79">
        <v>-4.9000000000000002E-2</v>
      </c>
      <c r="CB27" s="79">
        <v>-2E-3</v>
      </c>
      <c r="CC27" s="83">
        <v>2</v>
      </c>
      <c r="CD27" s="83"/>
      <c r="CE27" s="83"/>
      <c r="CF27" s="78">
        <v>-24987501.440000001</v>
      </c>
      <c r="CG27" s="79">
        <v>-0.26100000000000001</v>
      </c>
      <c r="CH27" s="79">
        <v>0</v>
      </c>
      <c r="CI27" s="79">
        <v>-0.26100000000000001</v>
      </c>
    </row>
    <row r="28" spans="1:87" ht="34.200000000000003" x14ac:dyDescent="0.3">
      <c r="A28" s="76">
        <v>8701</v>
      </c>
      <c r="B28" s="76" t="s">
        <v>765</v>
      </c>
      <c r="C28" s="76" t="s">
        <v>859</v>
      </c>
      <c r="D28" s="76">
        <v>11273</v>
      </c>
      <c r="E28" s="76">
        <v>2022</v>
      </c>
      <c r="F28" s="76" t="s">
        <v>860</v>
      </c>
      <c r="G28" s="76">
        <v>5</v>
      </c>
      <c r="H28" s="76">
        <v>12</v>
      </c>
      <c r="I28" s="76" t="s">
        <v>870</v>
      </c>
      <c r="J28" s="77">
        <v>117714.48</v>
      </c>
      <c r="K28" s="77">
        <v>0</v>
      </c>
      <c r="L28" s="77">
        <v>0</v>
      </c>
      <c r="M28" s="77">
        <v>39870190</v>
      </c>
      <c r="N28" s="77">
        <v>0</v>
      </c>
      <c r="O28" s="77">
        <v>3385854.83</v>
      </c>
      <c r="P28" s="77">
        <v>3342423</v>
      </c>
      <c r="Q28" s="78">
        <v>46716182.310000002</v>
      </c>
      <c r="R28" s="77">
        <v>0</v>
      </c>
      <c r="S28" s="77">
        <v>0</v>
      </c>
      <c r="T28" s="77">
        <v>0</v>
      </c>
      <c r="U28" s="77">
        <v>0</v>
      </c>
      <c r="V28" s="77">
        <v>170288625.97999999</v>
      </c>
      <c r="W28" s="77">
        <v>36230630</v>
      </c>
      <c r="X28" s="78">
        <v>134057995.98</v>
      </c>
      <c r="Y28" s="77">
        <v>1012154.18</v>
      </c>
      <c r="Z28" s="78">
        <v>135070150.16</v>
      </c>
      <c r="AA28" s="78">
        <v>181786332.47</v>
      </c>
      <c r="AB28" s="77">
        <v>528748.52</v>
      </c>
      <c r="AC28" s="77">
        <v>0</v>
      </c>
      <c r="AD28" s="77">
        <v>0</v>
      </c>
      <c r="AE28" s="77">
        <v>20848562.989999998</v>
      </c>
      <c r="AF28" s="78">
        <v>21377311.510000002</v>
      </c>
      <c r="AG28" s="77">
        <v>126970791.84</v>
      </c>
      <c r="AH28" s="77">
        <v>0</v>
      </c>
      <c r="AI28" s="77">
        <v>0</v>
      </c>
      <c r="AJ28" s="78">
        <v>126970791.84</v>
      </c>
      <c r="AK28" s="78">
        <v>148348103.34999999</v>
      </c>
      <c r="AL28" s="77">
        <v>33438229</v>
      </c>
      <c r="AM28" s="77">
        <v>0</v>
      </c>
      <c r="AN28" s="77">
        <v>0</v>
      </c>
      <c r="AO28" s="78">
        <v>33438229</v>
      </c>
      <c r="AP28" s="78">
        <v>181786332.34999999</v>
      </c>
      <c r="AQ28" s="77">
        <v>292960722.10000002</v>
      </c>
      <c r="AR28" s="77">
        <v>0</v>
      </c>
      <c r="AS28" s="77">
        <v>11873971</v>
      </c>
      <c r="AT28" s="77">
        <v>0</v>
      </c>
      <c r="AU28" s="77">
        <v>6354624</v>
      </c>
      <c r="AV28" s="77">
        <v>0</v>
      </c>
      <c r="AW28" s="78">
        <v>311189317.10000002</v>
      </c>
      <c r="AX28" s="77">
        <v>0</v>
      </c>
      <c r="AY28" s="77">
        <v>0</v>
      </c>
      <c r="AZ28" s="77">
        <v>0</v>
      </c>
      <c r="BA28" s="77">
        <v>0</v>
      </c>
      <c r="BB28" s="77">
        <v>0</v>
      </c>
      <c r="BC28" s="78">
        <v>0</v>
      </c>
      <c r="BD28" s="78">
        <v>311189317.10000002</v>
      </c>
      <c r="BE28" s="77">
        <v>133045389.06999999</v>
      </c>
      <c r="BF28" s="77">
        <v>0</v>
      </c>
      <c r="BG28" s="77">
        <v>7731164.7699999996</v>
      </c>
      <c r="BH28" s="77">
        <v>9349243.4800000004</v>
      </c>
      <c r="BI28" s="77">
        <v>1342649</v>
      </c>
      <c r="BJ28" s="77">
        <v>126535863</v>
      </c>
      <c r="BK28" s="77">
        <v>0</v>
      </c>
      <c r="BL28" s="78">
        <v>278004309.31999999</v>
      </c>
      <c r="BM28" s="78">
        <v>33185007.780000001</v>
      </c>
      <c r="BN28" s="77">
        <v>0</v>
      </c>
      <c r="BO28" s="77">
        <v>0</v>
      </c>
      <c r="BP28" s="77">
        <v>33185007.780000001</v>
      </c>
      <c r="BQ28" s="77">
        <v>0</v>
      </c>
      <c r="BR28" s="77">
        <v>0</v>
      </c>
      <c r="BS28" s="78">
        <v>33185007.780000001</v>
      </c>
      <c r="BT28" s="79">
        <v>0.107</v>
      </c>
      <c r="BU28" s="79">
        <v>0</v>
      </c>
      <c r="BV28" s="79">
        <v>0.107</v>
      </c>
      <c r="BW28" s="80">
        <v>2.2000000000000002</v>
      </c>
      <c r="BX28" s="81">
        <v>50</v>
      </c>
      <c r="BY28" s="81">
        <v>29</v>
      </c>
      <c r="BZ28" s="82">
        <v>5.0999999999999996</v>
      </c>
      <c r="CA28" s="79">
        <v>0.27600000000000002</v>
      </c>
      <c r="CB28" s="79">
        <v>0.184</v>
      </c>
      <c r="CC28" s="83">
        <v>5</v>
      </c>
      <c r="CD28" s="83"/>
      <c r="CE28" s="83"/>
      <c r="CF28" s="78">
        <v>26830383.780000001</v>
      </c>
      <c r="CG28" s="79">
        <v>8.7999999999999995E-2</v>
      </c>
      <c r="CH28" s="79">
        <v>0</v>
      </c>
      <c r="CI28" s="79">
        <v>8.7999999999999995E-2</v>
      </c>
    </row>
    <row r="29" spans="1:87" ht="34.200000000000003" x14ac:dyDescent="0.3">
      <c r="A29" s="85">
        <v>75</v>
      </c>
      <c r="B29" s="85" t="s">
        <v>861</v>
      </c>
      <c r="C29" s="85" t="s">
        <v>859</v>
      </c>
      <c r="D29" s="85">
        <v>11273</v>
      </c>
      <c r="E29" s="85">
        <v>2022</v>
      </c>
      <c r="F29" s="85" t="s">
        <v>860</v>
      </c>
      <c r="G29" s="85">
        <v>5</v>
      </c>
      <c r="H29" s="85">
        <v>12</v>
      </c>
      <c r="I29" s="85" t="s">
        <v>870</v>
      </c>
      <c r="J29" s="86">
        <v>21236.46</v>
      </c>
      <c r="K29" s="86">
        <v>0</v>
      </c>
      <c r="L29" s="86">
        <v>0</v>
      </c>
      <c r="M29" s="86">
        <v>32546058</v>
      </c>
      <c r="N29" s="86">
        <v>0</v>
      </c>
      <c r="O29" s="86">
        <v>2130178.9</v>
      </c>
      <c r="P29" s="86">
        <v>4106664</v>
      </c>
      <c r="Q29" s="78">
        <v>38804137.359999999</v>
      </c>
      <c r="R29" s="86">
        <v>0</v>
      </c>
      <c r="S29" s="86">
        <v>0</v>
      </c>
      <c r="T29" s="86">
        <v>0</v>
      </c>
      <c r="U29" s="86">
        <v>0</v>
      </c>
      <c r="V29" s="86">
        <v>314646015.33999997</v>
      </c>
      <c r="W29" s="86">
        <v>43538036</v>
      </c>
      <c r="X29" s="78">
        <v>271107979.33999997</v>
      </c>
      <c r="Y29" s="86">
        <v>925604.80000000098</v>
      </c>
      <c r="Z29" s="78">
        <v>272033584.13999999</v>
      </c>
      <c r="AA29" s="78">
        <v>310837721.5</v>
      </c>
      <c r="AB29" s="86">
        <v>180957.290000001</v>
      </c>
      <c r="AC29" s="86">
        <v>0</v>
      </c>
      <c r="AD29" s="86">
        <v>0</v>
      </c>
      <c r="AE29" s="86">
        <v>18867990.280000001</v>
      </c>
      <c r="AF29" s="78">
        <v>19048947.57</v>
      </c>
      <c r="AG29" s="86">
        <v>271637014.57999998</v>
      </c>
      <c r="AH29" s="86">
        <v>0</v>
      </c>
      <c r="AI29" s="86">
        <v>0</v>
      </c>
      <c r="AJ29" s="78">
        <v>271637014.57999998</v>
      </c>
      <c r="AK29" s="78">
        <v>290685962.14999998</v>
      </c>
      <c r="AL29" s="86">
        <v>20151760</v>
      </c>
      <c r="AM29" s="86">
        <v>0</v>
      </c>
      <c r="AN29" s="86">
        <v>0</v>
      </c>
      <c r="AO29" s="78">
        <v>20151760</v>
      </c>
      <c r="AP29" s="78">
        <v>310837722.14999998</v>
      </c>
      <c r="AQ29" s="86">
        <v>256337234.66999999</v>
      </c>
      <c r="AR29" s="86">
        <v>0</v>
      </c>
      <c r="AS29" s="86">
        <v>10062333</v>
      </c>
      <c r="AT29" s="86">
        <v>0</v>
      </c>
      <c r="AU29" s="86">
        <v>5630589</v>
      </c>
      <c r="AV29" s="86">
        <v>0</v>
      </c>
      <c r="AW29" s="78">
        <v>272030156.67000002</v>
      </c>
      <c r="AX29" s="86">
        <v>0</v>
      </c>
      <c r="AY29" s="86">
        <v>0</v>
      </c>
      <c r="AZ29" s="86">
        <v>0</v>
      </c>
      <c r="BA29" s="86">
        <v>0</v>
      </c>
      <c r="BB29" s="86">
        <v>0</v>
      </c>
      <c r="BC29" s="78">
        <v>0</v>
      </c>
      <c r="BD29" s="78">
        <v>272030156.67000002</v>
      </c>
      <c r="BE29" s="86">
        <v>131290265.98</v>
      </c>
      <c r="BF29" s="86">
        <v>0</v>
      </c>
      <c r="BG29" s="86">
        <v>9939759.7899999991</v>
      </c>
      <c r="BH29" s="86">
        <v>20543036.16</v>
      </c>
      <c r="BI29" s="86">
        <v>1130211</v>
      </c>
      <c r="BJ29" s="86">
        <v>101655884</v>
      </c>
      <c r="BK29" s="86">
        <v>0</v>
      </c>
      <c r="BL29" s="78">
        <v>264559156.93000001</v>
      </c>
      <c r="BM29" s="78">
        <v>7470999.7399999499</v>
      </c>
      <c r="BN29" s="86">
        <v>0</v>
      </c>
      <c r="BO29" s="86">
        <v>0</v>
      </c>
      <c r="BP29" s="86">
        <v>7470999.7399999499</v>
      </c>
      <c r="BQ29" s="86">
        <v>0</v>
      </c>
      <c r="BR29" s="86">
        <v>0</v>
      </c>
      <c r="BS29" s="78">
        <v>7470999.7399999499</v>
      </c>
      <c r="BT29" s="79">
        <v>2.7E-2</v>
      </c>
      <c r="BU29" s="79">
        <v>0</v>
      </c>
      <c r="BV29" s="79">
        <v>2.7E-2</v>
      </c>
      <c r="BW29" s="80">
        <v>2</v>
      </c>
      <c r="BX29" s="81">
        <v>46</v>
      </c>
      <c r="BY29" s="81">
        <v>27</v>
      </c>
      <c r="BZ29" s="82">
        <v>1.8</v>
      </c>
      <c r="CA29" s="79">
        <v>0.06</v>
      </c>
      <c r="CB29" s="79">
        <v>6.5000000000000002E-2</v>
      </c>
      <c r="CC29" s="83">
        <v>4</v>
      </c>
      <c r="CD29" s="83"/>
      <c r="CE29" s="83"/>
      <c r="CF29" s="78">
        <v>1840410.7399999499</v>
      </c>
      <c r="CG29" s="79">
        <v>7.0000000000000001E-3</v>
      </c>
      <c r="CH29" s="79">
        <v>0</v>
      </c>
      <c r="CI29" s="79">
        <v>7.0000000000000001E-3</v>
      </c>
    </row>
    <row r="30" spans="1:87" ht="34.200000000000003" x14ac:dyDescent="0.3">
      <c r="A30" s="76">
        <v>41</v>
      </c>
      <c r="B30" s="76" t="s">
        <v>862</v>
      </c>
      <c r="C30" s="76" t="s">
        <v>859</v>
      </c>
      <c r="D30" s="76">
        <v>11273</v>
      </c>
      <c r="E30" s="76">
        <v>2022</v>
      </c>
      <c r="F30" s="76" t="s">
        <v>860</v>
      </c>
      <c r="G30" s="76">
        <v>5</v>
      </c>
      <c r="H30" s="76">
        <v>12</v>
      </c>
      <c r="I30" s="76" t="s">
        <v>870</v>
      </c>
      <c r="J30" s="77">
        <v>3109.96</v>
      </c>
      <c r="K30" s="77">
        <v>0</v>
      </c>
      <c r="L30" s="77">
        <v>0</v>
      </c>
      <c r="M30" s="77">
        <v>2530284</v>
      </c>
      <c r="N30" s="77">
        <v>0</v>
      </c>
      <c r="O30" s="77">
        <v>200318.28</v>
      </c>
      <c r="P30" s="77">
        <v>941913</v>
      </c>
      <c r="Q30" s="78">
        <v>3675625.24</v>
      </c>
      <c r="R30" s="77">
        <v>0</v>
      </c>
      <c r="S30" s="77">
        <v>0</v>
      </c>
      <c r="T30" s="77">
        <v>0</v>
      </c>
      <c r="U30" s="77">
        <v>0</v>
      </c>
      <c r="V30" s="77">
        <v>248328874.59</v>
      </c>
      <c r="W30" s="77">
        <v>35059492</v>
      </c>
      <c r="X30" s="78">
        <v>213269382.59</v>
      </c>
      <c r="Y30" s="77">
        <v>575848</v>
      </c>
      <c r="Z30" s="78">
        <v>213845230.59</v>
      </c>
      <c r="AA30" s="78">
        <v>217520855.83000001</v>
      </c>
      <c r="AB30" s="77">
        <v>143595</v>
      </c>
      <c r="AC30" s="77">
        <v>0</v>
      </c>
      <c r="AD30" s="77">
        <v>0</v>
      </c>
      <c r="AE30" s="77">
        <v>27014232.27</v>
      </c>
      <c r="AF30" s="78">
        <v>27157827.27</v>
      </c>
      <c r="AG30" s="77">
        <v>186260710.19</v>
      </c>
      <c r="AH30" s="77">
        <v>0</v>
      </c>
      <c r="AI30" s="77">
        <v>0</v>
      </c>
      <c r="AJ30" s="78">
        <v>186260710.19</v>
      </c>
      <c r="AK30" s="78">
        <v>213418537.46000001</v>
      </c>
      <c r="AL30" s="77">
        <v>4102319</v>
      </c>
      <c r="AM30" s="77">
        <v>0</v>
      </c>
      <c r="AN30" s="77">
        <v>0</v>
      </c>
      <c r="AO30" s="78">
        <v>4102319</v>
      </c>
      <c r="AP30" s="78">
        <v>217520856.46000001</v>
      </c>
      <c r="AQ30" s="77">
        <v>20512272.699999999</v>
      </c>
      <c r="AR30" s="77">
        <v>0</v>
      </c>
      <c r="AS30" s="77">
        <v>27261121</v>
      </c>
      <c r="AT30" s="77">
        <v>0</v>
      </c>
      <c r="AU30" s="77">
        <v>1525842</v>
      </c>
      <c r="AV30" s="77">
        <v>0</v>
      </c>
      <c r="AW30" s="78">
        <v>49299235.700000003</v>
      </c>
      <c r="AX30" s="77">
        <v>0</v>
      </c>
      <c r="AY30" s="77">
        <v>0</v>
      </c>
      <c r="AZ30" s="77">
        <v>0</v>
      </c>
      <c r="BA30" s="77">
        <v>0</v>
      </c>
      <c r="BB30" s="77">
        <v>0</v>
      </c>
      <c r="BC30" s="78">
        <v>0</v>
      </c>
      <c r="BD30" s="78">
        <v>49299235.700000003</v>
      </c>
      <c r="BE30" s="77">
        <v>12172786.189999999</v>
      </c>
      <c r="BF30" s="77">
        <v>0</v>
      </c>
      <c r="BG30" s="77">
        <v>7259387.1699999999</v>
      </c>
      <c r="BH30" s="77">
        <v>14269698.460000001</v>
      </c>
      <c r="BI30" s="77">
        <v>528346</v>
      </c>
      <c r="BJ30" s="77">
        <v>22150018</v>
      </c>
      <c r="BK30" s="77">
        <v>0</v>
      </c>
      <c r="BL30" s="78">
        <v>56380235.82</v>
      </c>
      <c r="BM30" s="78">
        <v>-7081000.1200000197</v>
      </c>
      <c r="BN30" s="77">
        <v>0</v>
      </c>
      <c r="BO30" s="77">
        <v>0</v>
      </c>
      <c r="BP30" s="77">
        <v>-7081000.1200000197</v>
      </c>
      <c r="BQ30" s="77">
        <v>0</v>
      </c>
      <c r="BR30" s="77">
        <v>0</v>
      </c>
      <c r="BS30" s="78">
        <v>-7081000.1200000197</v>
      </c>
      <c r="BT30" s="79">
        <v>-0.14399999999999999</v>
      </c>
      <c r="BU30" s="79">
        <v>0</v>
      </c>
      <c r="BV30" s="79">
        <v>-0.14399999999999999</v>
      </c>
      <c r="BW30" s="80">
        <v>0.1</v>
      </c>
      <c r="BX30" s="81">
        <v>45</v>
      </c>
      <c r="BY30" s="81">
        <v>202</v>
      </c>
      <c r="BZ30" s="82">
        <v>1</v>
      </c>
      <c r="CA30" s="79">
        <v>1E-3</v>
      </c>
      <c r="CB30" s="79">
        <v>1.9E-2</v>
      </c>
      <c r="CC30" s="83">
        <v>5</v>
      </c>
      <c r="CD30" s="83"/>
      <c r="CE30" s="83"/>
      <c r="CF30" s="78">
        <v>-8606842.1200000197</v>
      </c>
      <c r="CG30" s="79">
        <v>-0.18</v>
      </c>
      <c r="CH30" s="79">
        <v>0</v>
      </c>
      <c r="CI30" s="79">
        <v>-0.18</v>
      </c>
    </row>
    <row r="31" spans="1:87" ht="34.200000000000003" x14ac:dyDescent="0.3">
      <c r="A31" s="85">
        <v>114</v>
      </c>
      <c r="B31" s="85" t="s">
        <v>863</v>
      </c>
      <c r="C31" s="85" t="s">
        <v>859</v>
      </c>
      <c r="D31" s="85">
        <v>11273</v>
      </c>
      <c r="E31" s="85">
        <v>2022</v>
      </c>
      <c r="F31" s="85" t="s">
        <v>860</v>
      </c>
      <c r="G31" s="85">
        <v>5</v>
      </c>
      <c r="H31" s="85">
        <v>12</v>
      </c>
      <c r="I31" s="85" t="s">
        <v>870</v>
      </c>
      <c r="J31" s="86">
        <v>120606.12</v>
      </c>
      <c r="K31" s="86">
        <v>0</v>
      </c>
      <c r="L31" s="86">
        <v>0</v>
      </c>
      <c r="M31" s="86">
        <v>38973957</v>
      </c>
      <c r="N31" s="86">
        <v>0</v>
      </c>
      <c r="O31" s="86">
        <v>1482296.95</v>
      </c>
      <c r="P31" s="86">
        <v>4093957</v>
      </c>
      <c r="Q31" s="78">
        <v>44670817.07</v>
      </c>
      <c r="R31" s="86">
        <v>0</v>
      </c>
      <c r="S31" s="86">
        <v>0</v>
      </c>
      <c r="T31" s="86">
        <v>0</v>
      </c>
      <c r="U31" s="86">
        <v>0</v>
      </c>
      <c r="V31" s="86">
        <v>206388847.75999999</v>
      </c>
      <c r="W31" s="86">
        <v>52570979</v>
      </c>
      <c r="X31" s="78">
        <v>153817868.75999999</v>
      </c>
      <c r="Y31" s="86">
        <v>3548743.23</v>
      </c>
      <c r="Z31" s="78">
        <v>157366611.99000001</v>
      </c>
      <c r="AA31" s="78">
        <v>202037429.06</v>
      </c>
      <c r="AB31" s="86">
        <v>640802.32999999996</v>
      </c>
      <c r="AC31" s="86">
        <v>0</v>
      </c>
      <c r="AD31" s="86">
        <v>0</v>
      </c>
      <c r="AE31" s="86">
        <v>20124716.140000001</v>
      </c>
      <c r="AF31" s="78">
        <v>20765518.469999999</v>
      </c>
      <c r="AG31" s="86">
        <v>143667549.31999999</v>
      </c>
      <c r="AH31" s="86">
        <v>0</v>
      </c>
      <c r="AI31" s="86">
        <v>0</v>
      </c>
      <c r="AJ31" s="78">
        <v>143667549.31999999</v>
      </c>
      <c r="AK31" s="78">
        <v>164433067.78999999</v>
      </c>
      <c r="AL31" s="86">
        <v>37604361</v>
      </c>
      <c r="AM31" s="86">
        <v>0</v>
      </c>
      <c r="AN31" s="86">
        <v>0</v>
      </c>
      <c r="AO31" s="78">
        <v>37604361</v>
      </c>
      <c r="AP31" s="78">
        <v>202037428.78999999</v>
      </c>
      <c r="AQ31" s="86">
        <v>313260665.93000001</v>
      </c>
      <c r="AR31" s="86">
        <v>0</v>
      </c>
      <c r="AS31" s="86">
        <v>3837498</v>
      </c>
      <c r="AT31" s="86">
        <v>0</v>
      </c>
      <c r="AU31" s="86">
        <v>6351658</v>
      </c>
      <c r="AV31" s="86">
        <v>0</v>
      </c>
      <c r="AW31" s="78">
        <v>323449821.93000001</v>
      </c>
      <c r="AX31" s="86">
        <v>0</v>
      </c>
      <c r="AY31" s="86">
        <v>0</v>
      </c>
      <c r="AZ31" s="86">
        <v>0</v>
      </c>
      <c r="BA31" s="86">
        <v>0</v>
      </c>
      <c r="BB31" s="86">
        <v>0</v>
      </c>
      <c r="BC31" s="78">
        <v>0</v>
      </c>
      <c r="BD31" s="78">
        <v>323449821.93000001</v>
      </c>
      <c r="BE31" s="86">
        <v>113071685.09999999</v>
      </c>
      <c r="BF31" s="86">
        <v>0</v>
      </c>
      <c r="BG31" s="86">
        <v>9037269.2899999991</v>
      </c>
      <c r="BH31" s="86">
        <v>10803288.890000001</v>
      </c>
      <c r="BI31" s="86">
        <v>1097487</v>
      </c>
      <c r="BJ31" s="86">
        <v>143628092</v>
      </c>
      <c r="BK31" s="86">
        <v>0</v>
      </c>
      <c r="BL31" s="78">
        <v>277637822.27999997</v>
      </c>
      <c r="BM31" s="78">
        <v>45811999.649999999</v>
      </c>
      <c r="BN31" s="86">
        <v>0</v>
      </c>
      <c r="BO31" s="86">
        <v>0</v>
      </c>
      <c r="BP31" s="86">
        <v>45811999.649999999</v>
      </c>
      <c r="BQ31" s="86">
        <v>0</v>
      </c>
      <c r="BR31" s="86">
        <v>0</v>
      </c>
      <c r="BS31" s="78">
        <v>45811999.649999999</v>
      </c>
      <c r="BT31" s="79">
        <v>0.14199999999999999</v>
      </c>
      <c r="BU31" s="79">
        <v>0</v>
      </c>
      <c r="BV31" s="79">
        <v>0.14199999999999999</v>
      </c>
      <c r="BW31" s="80">
        <v>2.2000000000000002</v>
      </c>
      <c r="BX31" s="81">
        <v>45</v>
      </c>
      <c r="BY31" s="81">
        <v>28</v>
      </c>
      <c r="BZ31" s="82">
        <v>5.7</v>
      </c>
      <c r="CA31" s="79">
        <v>0.33400000000000002</v>
      </c>
      <c r="CB31" s="79">
        <v>0.186</v>
      </c>
      <c r="CC31" s="83">
        <v>6</v>
      </c>
      <c r="CD31" s="83"/>
      <c r="CE31" s="83"/>
      <c r="CF31" s="78">
        <v>39460341.649999999</v>
      </c>
      <c r="CG31" s="79">
        <v>0.124</v>
      </c>
      <c r="CH31" s="79">
        <v>0</v>
      </c>
      <c r="CI31" s="79">
        <v>0.124</v>
      </c>
    </row>
    <row r="32" spans="1:87" ht="34.200000000000003" x14ac:dyDescent="0.3">
      <c r="A32" s="76">
        <v>126</v>
      </c>
      <c r="B32" s="76" t="s">
        <v>864</v>
      </c>
      <c r="C32" s="76" t="s">
        <v>859</v>
      </c>
      <c r="D32" s="76">
        <v>11273</v>
      </c>
      <c r="E32" s="76">
        <v>2022</v>
      </c>
      <c r="F32" s="76" t="s">
        <v>860</v>
      </c>
      <c r="G32" s="76">
        <v>5</v>
      </c>
      <c r="H32" s="76">
        <v>12</v>
      </c>
      <c r="I32" s="76" t="s">
        <v>870</v>
      </c>
      <c r="J32" s="77">
        <v>14648.52</v>
      </c>
      <c r="K32" s="77">
        <v>0</v>
      </c>
      <c r="L32" s="77">
        <v>0</v>
      </c>
      <c r="M32" s="77">
        <v>62228053</v>
      </c>
      <c r="N32" s="77">
        <v>0</v>
      </c>
      <c r="O32" s="77">
        <v>-344616.41</v>
      </c>
      <c r="P32" s="77">
        <v>10292720</v>
      </c>
      <c r="Q32" s="78">
        <v>72190805.109999999</v>
      </c>
      <c r="R32" s="77">
        <v>0</v>
      </c>
      <c r="S32" s="77">
        <v>0</v>
      </c>
      <c r="T32" s="77">
        <v>0</v>
      </c>
      <c r="U32" s="77">
        <v>0</v>
      </c>
      <c r="V32" s="77">
        <v>357992454.13999999</v>
      </c>
      <c r="W32" s="77">
        <v>66461431</v>
      </c>
      <c r="X32" s="78">
        <v>291531023.13999999</v>
      </c>
      <c r="Y32" s="77">
        <v>942765</v>
      </c>
      <c r="Z32" s="78">
        <v>292473788.13999999</v>
      </c>
      <c r="AA32" s="78">
        <v>364664593.25</v>
      </c>
      <c r="AB32" s="77">
        <v>145256.36999999901</v>
      </c>
      <c r="AC32" s="77">
        <v>0</v>
      </c>
      <c r="AD32" s="77">
        <v>0</v>
      </c>
      <c r="AE32" s="77">
        <v>35403669.100000001</v>
      </c>
      <c r="AF32" s="78">
        <v>35548925.469999999</v>
      </c>
      <c r="AG32" s="77">
        <v>261556339.80000001</v>
      </c>
      <c r="AH32" s="77">
        <v>0</v>
      </c>
      <c r="AI32" s="77">
        <v>0</v>
      </c>
      <c r="AJ32" s="78">
        <v>261556339.80000001</v>
      </c>
      <c r="AK32" s="78">
        <v>297105265.26999998</v>
      </c>
      <c r="AL32" s="77">
        <v>67559328</v>
      </c>
      <c r="AM32" s="77">
        <v>0</v>
      </c>
      <c r="AN32" s="77">
        <v>0</v>
      </c>
      <c r="AO32" s="78">
        <v>67559328</v>
      </c>
      <c r="AP32" s="78">
        <v>364664593.26999998</v>
      </c>
      <c r="AQ32" s="77">
        <v>420696253.95999998</v>
      </c>
      <c r="AR32" s="77">
        <v>0</v>
      </c>
      <c r="AS32" s="77">
        <v>19077838</v>
      </c>
      <c r="AT32" s="77">
        <v>0</v>
      </c>
      <c r="AU32" s="77">
        <v>5876812</v>
      </c>
      <c r="AV32" s="77">
        <v>0</v>
      </c>
      <c r="AW32" s="78">
        <v>445650903.95999998</v>
      </c>
      <c r="AX32" s="77">
        <v>0</v>
      </c>
      <c r="AY32" s="77">
        <v>0</v>
      </c>
      <c r="AZ32" s="77">
        <v>0</v>
      </c>
      <c r="BA32" s="77">
        <v>0</v>
      </c>
      <c r="BB32" s="77">
        <v>0</v>
      </c>
      <c r="BC32" s="78">
        <v>0</v>
      </c>
      <c r="BD32" s="78">
        <v>445650903.95999998</v>
      </c>
      <c r="BE32" s="77">
        <v>200120888.06999999</v>
      </c>
      <c r="BF32" s="77">
        <v>0</v>
      </c>
      <c r="BG32" s="77">
        <v>12879533.85</v>
      </c>
      <c r="BH32" s="77">
        <v>19607531.969999999</v>
      </c>
      <c r="BI32" s="77">
        <v>1564306</v>
      </c>
      <c r="BJ32" s="77">
        <v>214098644</v>
      </c>
      <c r="BK32" s="77">
        <v>0</v>
      </c>
      <c r="BL32" s="78">
        <v>448270903.88999999</v>
      </c>
      <c r="BM32" s="78">
        <v>-2619999.9300000099</v>
      </c>
      <c r="BN32" s="77">
        <v>0</v>
      </c>
      <c r="BO32" s="77">
        <v>0</v>
      </c>
      <c r="BP32" s="77">
        <v>-2619999.9300000099</v>
      </c>
      <c r="BQ32" s="77">
        <v>0</v>
      </c>
      <c r="BR32" s="77">
        <v>0</v>
      </c>
      <c r="BS32" s="78">
        <v>-2619999.9300000099</v>
      </c>
      <c r="BT32" s="79">
        <v>-6.0000000000000001E-3</v>
      </c>
      <c r="BU32" s="79">
        <v>0</v>
      </c>
      <c r="BV32" s="79">
        <v>-6.0000000000000001E-3</v>
      </c>
      <c r="BW32" s="80">
        <v>2</v>
      </c>
      <c r="BX32" s="81">
        <v>54</v>
      </c>
      <c r="BY32" s="81">
        <v>30</v>
      </c>
      <c r="BZ32" s="82">
        <v>1.5</v>
      </c>
      <c r="CA32" s="79">
        <v>3.5000000000000003E-2</v>
      </c>
      <c r="CB32" s="79">
        <v>0.185</v>
      </c>
      <c r="CC32" s="83">
        <v>5</v>
      </c>
      <c r="CD32" s="83"/>
      <c r="CE32" s="83"/>
      <c r="CF32" s="78">
        <v>-8496811.9300000109</v>
      </c>
      <c r="CG32" s="79">
        <v>-1.9E-2</v>
      </c>
      <c r="CH32" s="79">
        <v>0</v>
      </c>
      <c r="CI32" s="79">
        <v>-1.9E-2</v>
      </c>
    </row>
    <row r="33" spans="1:87" ht="34.200000000000003" x14ac:dyDescent="0.3">
      <c r="A33" s="85">
        <v>11467</v>
      </c>
      <c r="B33" s="85" t="s">
        <v>865</v>
      </c>
      <c r="C33" s="85" t="s">
        <v>859</v>
      </c>
      <c r="D33" s="85">
        <v>11273</v>
      </c>
      <c r="E33" s="85">
        <v>2022</v>
      </c>
      <c r="F33" s="85" t="s">
        <v>860</v>
      </c>
      <c r="G33" s="85">
        <v>5</v>
      </c>
      <c r="H33" s="85">
        <v>12</v>
      </c>
      <c r="I33" s="85" t="s">
        <v>870</v>
      </c>
      <c r="J33" s="86">
        <v>12779.32</v>
      </c>
      <c r="K33" s="86">
        <v>0</v>
      </c>
      <c r="L33" s="86">
        <v>0</v>
      </c>
      <c r="M33" s="86">
        <v>9605551</v>
      </c>
      <c r="N33" s="86">
        <v>0</v>
      </c>
      <c r="O33" s="86">
        <v>-287971.57</v>
      </c>
      <c r="P33" s="86">
        <v>851275</v>
      </c>
      <c r="Q33" s="78">
        <v>10181633.75</v>
      </c>
      <c r="R33" s="86">
        <v>0</v>
      </c>
      <c r="S33" s="86">
        <v>0</v>
      </c>
      <c r="T33" s="86">
        <v>0</v>
      </c>
      <c r="U33" s="86">
        <v>0</v>
      </c>
      <c r="V33" s="86">
        <v>106144351.37</v>
      </c>
      <c r="W33" s="86">
        <v>10945767</v>
      </c>
      <c r="X33" s="78">
        <v>95198584.370000005</v>
      </c>
      <c r="Y33" s="86">
        <v>0</v>
      </c>
      <c r="Z33" s="78">
        <v>95198584.370000005</v>
      </c>
      <c r="AA33" s="78">
        <v>105380218.12</v>
      </c>
      <c r="AB33" s="86">
        <v>169523.78</v>
      </c>
      <c r="AC33" s="86">
        <v>0</v>
      </c>
      <c r="AD33" s="86">
        <v>0</v>
      </c>
      <c r="AE33" s="86">
        <v>4100488.58</v>
      </c>
      <c r="AF33" s="78">
        <v>4270012.3600000003</v>
      </c>
      <c r="AG33" s="86">
        <v>100146898.81</v>
      </c>
      <c r="AH33" s="86">
        <v>0</v>
      </c>
      <c r="AI33" s="86">
        <v>0</v>
      </c>
      <c r="AJ33" s="78">
        <v>100146898.81</v>
      </c>
      <c r="AK33" s="78">
        <v>104416911.17</v>
      </c>
      <c r="AL33" s="86">
        <v>963307</v>
      </c>
      <c r="AM33" s="86">
        <v>0</v>
      </c>
      <c r="AN33" s="86">
        <v>0</v>
      </c>
      <c r="AO33" s="78">
        <v>963307</v>
      </c>
      <c r="AP33" s="78">
        <v>105380218.17</v>
      </c>
      <c r="AQ33" s="86">
        <v>68251538.269999996</v>
      </c>
      <c r="AR33" s="86">
        <v>0</v>
      </c>
      <c r="AS33" s="86">
        <v>3361204</v>
      </c>
      <c r="AT33" s="86">
        <v>0</v>
      </c>
      <c r="AU33" s="86">
        <v>1130831</v>
      </c>
      <c r="AV33" s="86">
        <v>0</v>
      </c>
      <c r="AW33" s="78">
        <v>72743573.269999996</v>
      </c>
      <c r="AX33" s="86">
        <v>0</v>
      </c>
      <c r="AY33" s="86">
        <v>0</v>
      </c>
      <c r="AZ33" s="86">
        <v>0</v>
      </c>
      <c r="BA33" s="86">
        <v>0</v>
      </c>
      <c r="BB33" s="86">
        <v>0</v>
      </c>
      <c r="BC33" s="78">
        <v>0</v>
      </c>
      <c r="BD33" s="78">
        <v>72743573.269999996</v>
      </c>
      <c r="BE33" s="86">
        <v>34141694.020000003</v>
      </c>
      <c r="BF33" s="86">
        <v>0</v>
      </c>
      <c r="BG33" s="86">
        <v>3996844.95</v>
      </c>
      <c r="BH33" s="86">
        <v>7912986.5700000003</v>
      </c>
      <c r="BI33" s="86">
        <v>292712</v>
      </c>
      <c r="BJ33" s="86">
        <v>27063336</v>
      </c>
      <c r="BK33" s="86">
        <v>0</v>
      </c>
      <c r="BL33" s="78">
        <v>73407573.540000007</v>
      </c>
      <c r="BM33" s="78">
        <v>-664000.27000001096</v>
      </c>
      <c r="BN33" s="86">
        <v>0</v>
      </c>
      <c r="BO33" s="86">
        <v>0</v>
      </c>
      <c r="BP33" s="86">
        <v>-664000.27000001096</v>
      </c>
      <c r="BQ33" s="86">
        <v>0</v>
      </c>
      <c r="BR33" s="86">
        <v>0</v>
      </c>
      <c r="BS33" s="78">
        <v>-664000.27000001096</v>
      </c>
      <c r="BT33" s="79">
        <v>-8.9999999999999993E-3</v>
      </c>
      <c r="BU33" s="79">
        <v>0</v>
      </c>
      <c r="BV33" s="79">
        <v>-8.9999999999999993E-3</v>
      </c>
      <c r="BW33" s="80">
        <v>2.4</v>
      </c>
      <c r="BX33" s="81">
        <v>51</v>
      </c>
      <c r="BY33" s="81">
        <v>22</v>
      </c>
      <c r="BZ33" s="82">
        <v>1.4</v>
      </c>
      <c r="CA33" s="79">
        <v>3.2000000000000001E-2</v>
      </c>
      <c r="CB33" s="79">
        <v>8.9999999999999993E-3</v>
      </c>
      <c r="CC33" s="83">
        <v>3</v>
      </c>
      <c r="CD33" s="83"/>
      <c r="CE33" s="83"/>
      <c r="CF33" s="78">
        <v>-1794831.27000001</v>
      </c>
      <c r="CG33" s="79">
        <v>-2.5000000000000001E-2</v>
      </c>
      <c r="CH33" s="79">
        <v>0</v>
      </c>
      <c r="CI33" s="79">
        <v>-2.5000000000000001E-2</v>
      </c>
    </row>
    <row r="34" spans="1:87" ht="34.200000000000003" x14ac:dyDescent="0.3">
      <c r="A34" s="76">
        <v>99</v>
      </c>
      <c r="B34" s="76" t="s">
        <v>866</v>
      </c>
      <c r="C34" s="76" t="s">
        <v>859</v>
      </c>
      <c r="D34" s="76">
        <v>11273</v>
      </c>
      <c r="E34" s="76">
        <v>2022</v>
      </c>
      <c r="F34" s="76" t="s">
        <v>860</v>
      </c>
      <c r="G34" s="76">
        <v>5</v>
      </c>
      <c r="H34" s="76">
        <v>12</v>
      </c>
      <c r="I34" s="76" t="s">
        <v>870</v>
      </c>
      <c r="J34" s="77">
        <v>19760.689999999999</v>
      </c>
      <c r="K34" s="77">
        <v>0</v>
      </c>
      <c r="L34" s="77">
        <v>0</v>
      </c>
      <c r="M34" s="77">
        <v>19570651</v>
      </c>
      <c r="N34" s="77">
        <v>0</v>
      </c>
      <c r="O34" s="77">
        <v>1222475.31</v>
      </c>
      <c r="P34" s="77">
        <v>2032940</v>
      </c>
      <c r="Q34" s="78">
        <v>22845827</v>
      </c>
      <c r="R34" s="77">
        <v>0</v>
      </c>
      <c r="S34" s="77">
        <v>0</v>
      </c>
      <c r="T34" s="77">
        <v>0</v>
      </c>
      <c r="U34" s="77">
        <v>0</v>
      </c>
      <c r="V34" s="77">
        <v>156090712.44999999</v>
      </c>
      <c r="W34" s="77">
        <v>23246662</v>
      </c>
      <c r="X34" s="78">
        <v>132844050.45</v>
      </c>
      <c r="Y34" s="77">
        <v>1391628.06</v>
      </c>
      <c r="Z34" s="78">
        <v>134235678.50999999</v>
      </c>
      <c r="AA34" s="78">
        <v>157081505.50999999</v>
      </c>
      <c r="AB34" s="77">
        <v>-120448.18</v>
      </c>
      <c r="AC34" s="77">
        <v>0</v>
      </c>
      <c r="AD34" s="77">
        <v>0</v>
      </c>
      <c r="AE34" s="77">
        <v>9846420.0299999993</v>
      </c>
      <c r="AF34" s="78">
        <v>9725971.8499999996</v>
      </c>
      <c r="AG34" s="77">
        <v>120413359.45999999</v>
      </c>
      <c r="AH34" s="77">
        <v>0</v>
      </c>
      <c r="AI34" s="77">
        <v>0</v>
      </c>
      <c r="AJ34" s="78">
        <v>120413359.45999999</v>
      </c>
      <c r="AK34" s="78">
        <v>130139331.31</v>
      </c>
      <c r="AL34" s="77">
        <v>26942175</v>
      </c>
      <c r="AM34" s="77">
        <v>0</v>
      </c>
      <c r="AN34" s="77">
        <v>0</v>
      </c>
      <c r="AO34" s="78">
        <v>26942175</v>
      </c>
      <c r="AP34" s="78">
        <v>157081506.31</v>
      </c>
      <c r="AQ34" s="77">
        <v>152480543.84999999</v>
      </c>
      <c r="AR34" s="77">
        <v>0</v>
      </c>
      <c r="AS34" s="77">
        <v>6558530</v>
      </c>
      <c r="AT34" s="77">
        <v>0</v>
      </c>
      <c r="AU34" s="77">
        <v>2737399</v>
      </c>
      <c r="AV34" s="77">
        <v>0</v>
      </c>
      <c r="AW34" s="78">
        <v>161776472.84999999</v>
      </c>
      <c r="AX34" s="77">
        <v>0</v>
      </c>
      <c r="AY34" s="77">
        <v>0</v>
      </c>
      <c r="AZ34" s="77">
        <v>0</v>
      </c>
      <c r="BA34" s="77">
        <v>0</v>
      </c>
      <c r="BB34" s="77">
        <v>0</v>
      </c>
      <c r="BC34" s="78">
        <v>0</v>
      </c>
      <c r="BD34" s="78">
        <v>161776472.84999999</v>
      </c>
      <c r="BE34" s="77">
        <v>87837487.680000007</v>
      </c>
      <c r="BF34" s="77">
        <v>0</v>
      </c>
      <c r="BG34" s="77">
        <v>7074792.8600000003</v>
      </c>
      <c r="BH34" s="77">
        <v>9084311.5800000001</v>
      </c>
      <c r="BI34" s="77">
        <v>438372</v>
      </c>
      <c r="BJ34" s="77">
        <v>62133509</v>
      </c>
      <c r="BK34" s="77">
        <v>0</v>
      </c>
      <c r="BL34" s="78">
        <v>166568473.12</v>
      </c>
      <c r="BM34" s="78">
        <v>-4792000.2700000098</v>
      </c>
      <c r="BN34" s="77">
        <v>0</v>
      </c>
      <c r="BO34" s="77">
        <v>0</v>
      </c>
      <c r="BP34" s="77">
        <v>-4792000.2700000098</v>
      </c>
      <c r="BQ34" s="77">
        <v>0</v>
      </c>
      <c r="BR34" s="77">
        <v>0</v>
      </c>
      <c r="BS34" s="78">
        <v>-4792000.2700000098</v>
      </c>
      <c r="BT34" s="79">
        <v>-0.03</v>
      </c>
      <c r="BU34" s="79">
        <v>0</v>
      </c>
      <c r="BV34" s="79">
        <v>-0.03</v>
      </c>
      <c r="BW34" s="80">
        <v>2.2999999999999998</v>
      </c>
      <c r="BX34" s="81">
        <v>47</v>
      </c>
      <c r="BY34" s="81">
        <v>22</v>
      </c>
      <c r="BZ34" s="82">
        <v>1.3</v>
      </c>
      <c r="CA34" s="79">
        <v>1.7999999999999999E-2</v>
      </c>
      <c r="CB34" s="79">
        <v>0.17199999999999999</v>
      </c>
      <c r="CC34" s="83">
        <v>3</v>
      </c>
      <c r="CD34" s="83"/>
      <c r="CE34" s="83"/>
      <c r="CF34" s="78">
        <v>-7529399.2700000098</v>
      </c>
      <c r="CG34" s="79">
        <v>-4.7E-2</v>
      </c>
      <c r="CH34" s="79">
        <v>0</v>
      </c>
      <c r="CI34" s="79">
        <v>-4.7E-2</v>
      </c>
    </row>
    <row r="35" spans="1:87" ht="34.200000000000003" x14ac:dyDescent="0.3">
      <c r="A35" s="85">
        <v>122</v>
      </c>
      <c r="B35" s="85" t="s">
        <v>762</v>
      </c>
      <c r="C35" s="85" t="s">
        <v>859</v>
      </c>
      <c r="D35" s="85">
        <v>12759</v>
      </c>
      <c r="E35" s="85">
        <v>2022</v>
      </c>
      <c r="F35" s="85" t="s">
        <v>867</v>
      </c>
      <c r="G35" s="85">
        <v>5</v>
      </c>
      <c r="H35" s="85">
        <v>12</v>
      </c>
      <c r="I35" s="85" t="s">
        <v>868</v>
      </c>
      <c r="J35" s="86">
        <v>14943804</v>
      </c>
      <c r="K35" s="86">
        <v>0</v>
      </c>
      <c r="L35" s="86">
        <v>2000704</v>
      </c>
      <c r="M35" s="86">
        <v>86597406</v>
      </c>
      <c r="N35" s="86">
        <v>6041199</v>
      </c>
      <c r="O35" s="86">
        <v>715602</v>
      </c>
      <c r="P35" s="86">
        <v>41632174</v>
      </c>
      <c r="Q35" s="78">
        <v>151930889</v>
      </c>
      <c r="R35" s="86">
        <v>205659044</v>
      </c>
      <c r="S35" s="86">
        <v>3220762</v>
      </c>
      <c r="T35" s="86">
        <v>0</v>
      </c>
      <c r="U35" s="86">
        <v>0</v>
      </c>
      <c r="V35" s="86">
        <v>595347720</v>
      </c>
      <c r="W35" s="86">
        <v>350987542</v>
      </c>
      <c r="X35" s="78">
        <v>244360178</v>
      </c>
      <c r="Y35" s="86">
        <v>57010119</v>
      </c>
      <c r="Z35" s="78">
        <v>510250103</v>
      </c>
      <c r="AA35" s="78">
        <v>662180992</v>
      </c>
      <c r="AB35" s="86">
        <v>12859504</v>
      </c>
      <c r="AC35" s="86">
        <v>1796810</v>
      </c>
      <c r="AD35" s="86">
        <v>0</v>
      </c>
      <c r="AE35" s="86">
        <v>90779398</v>
      </c>
      <c r="AF35" s="78">
        <v>105435712</v>
      </c>
      <c r="AG35" s="86">
        <v>200096316</v>
      </c>
      <c r="AH35" s="86">
        <v>0</v>
      </c>
      <c r="AI35" s="86">
        <v>31862019</v>
      </c>
      <c r="AJ35" s="78">
        <v>231958335</v>
      </c>
      <c r="AK35" s="78">
        <v>337394047</v>
      </c>
      <c r="AL35" s="86">
        <v>305726451</v>
      </c>
      <c r="AM35" s="86">
        <v>16950418</v>
      </c>
      <c r="AN35" s="86">
        <v>2110076</v>
      </c>
      <c r="AO35" s="78">
        <v>324786945</v>
      </c>
      <c r="AP35" s="78">
        <v>662180992</v>
      </c>
      <c r="AQ35" s="86">
        <v>711553991</v>
      </c>
      <c r="AR35" s="86">
        <v>0</v>
      </c>
      <c r="AS35" s="86">
        <v>42993132</v>
      </c>
      <c r="AT35" s="86">
        <v>25757</v>
      </c>
      <c r="AU35" s="86">
        <v>3136300</v>
      </c>
      <c r="AV35" s="86">
        <v>9201780</v>
      </c>
      <c r="AW35" s="78">
        <v>766910960</v>
      </c>
      <c r="AX35" s="86">
        <v>2309893</v>
      </c>
      <c r="AY35" s="86">
        <v>896994</v>
      </c>
      <c r="AZ35" s="86">
        <v>-38081219</v>
      </c>
      <c r="BA35" s="86">
        <v>-39867067</v>
      </c>
      <c r="BB35" s="86">
        <v>0</v>
      </c>
      <c r="BC35" s="78">
        <v>-74741399</v>
      </c>
      <c r="BD35" s="78">
        <v>692169561</v>
      </c>
      <c r="BE35" s="86">
        <v>444259526</v>
      </c>
      <c r="BF35" s="86">
        <v>0</v>
      </c>
      <c r="BG35" s="86">
        <v>32722282</v>
      </c>
      <c r="BH35" s="86">
        <v>8183227</v>
      </c>
      <c r="BI35" s="86">
        <v>6391096</v>
      </c>
      <c r="BJ35" s="86">
        <v>302161503</v>
      </c>
      <c r="BK35" s="86">
        <v>0</v>
      </c>
      <c r="BL35" s="78">
        <v>793717634</v>
      </c>
      <c r="BM35" s="78">
        <v>-101548073</v>
      </c>
      <c r="BN35" s="86">
        <v>0</v>
      </c>
      <c r="BO35" s="86">
        <v>2341063</v>
      </c>
      <c r="BP35" s="86">
        <v>-99207010</v>
      </c>
      <c r="BQ35" s="86">
        <v>27791599</v>
      </c>
      <c r="BR35" s="86">
        <v>0</v>
      </c>
      <c r="BS35" s="78">
        <v>-71415411</v>
      </c>
      <c r="BT35" s="79">
        <v>-3.9E-2</v>
      </c>
      <c r="BU35" s="79">
        <v>-0.108</v>
      </c>
      <c r="BV35" s="79">
        <v>-0.14699999999999999</v>
      </c>
      <c r="BW35" s="80">
        <v>1.4</v>
      </c>
      <c r="BX35" s="81">
        <v>44</v>
      </c>
      <c r="BY35" s="81">
        <v>50</v>
      </c>
      <c r="BZ35" s="82">
        <v>-2.9</v>
      </c>
      <c r="CA35" s="79">
        <v>-0.22500000000000001</v>
      </c>
      <c r="CB35" s="79">
        <v>0.49</v>
      </c>
      <c r="CC35" s="83">
        <v>11</v>
      </c>
      <c r="CD35" s="83"/>
      <c r="CE35" s="83"/>
      <c r="CF35" s="78">
        <v>-104710130</v>
      </c>
      <c r="CG35" s="79">
        <v>-4.2999999999999997E-2</v>
      </c>
      <c r="CH35" s="79">
        <v>-0.108</v>
      </c>
      <c r="CI35" s="79">
        <v>-0.152</v>
      </c>
    </row>
    <row r="36" spans="1:87" ht="34.200000000000003" x14ac:dyDescent="0.3">
      <c r="A36" s="76">
        <v>77</v>
      </c>
      <c r="B36" s="76" t="s">
        <v>738</v>
      </c>
      <c r="C36" s="76" t="s">
        <v>859</v>
      </c>
      <c r="D36" s="76">
        <v>12767</v>
      </c>
      <c r="E36" s="76">
        <v>2022</v>
      </c>
      <c r="F36" s="76" t="s">
        <v>867</v>
      </c>
      <c r="G36" s="76">
        <v>5</v>
      </c>
      <c r="H36" s="76">
        <v>12</v>
      </c>
      <c r="I36" s="76" t="s">
        <v>868</v>
      </c>
      <c r="J36" s="77">
        <v>15199586</v>
      </c>
      <c r="K36" s="77">
        <v>4241753</v>
      </c>
      <c r="L36" s="77">
        <v>0</v>
      </c>
      <c r="M36" s="77">
        <v>24073709</v>
      </c>
      <c r="N36" s="77">
        <v>13777</v>
      </c>
      <c r="O36" s="77">
        <v>0</v>
      </c>
      <c r="P36" s="77">
        <v>7367394</v>
      </c>
      <c r="Q36" s="78">
        <v>50896219</v>
      </c>
      <c r="R36" s="77">
        <v>1546989</v>
      </c>
      <c r="S36" s="77">
        <v>0</v>
      </c>
      <c r="T36" s="77">
        <v>3312883</v>
      </c>
      <c r="U36" s="77">
        <v>0</v>
      </c>
      <c r="V36" s="77">
        <v>157183510</v>
      </c>
      <c r="W36" s="77">
        <v>112744568</v>
      </c>
      <c r="X36" s="78">
        <v>44438942</v>
      </c>
      <c r="Y36" s="77">
        <v>13516918</v>
      </c>
      <c r="Z36" s="78">
        <v>62815732</v>
      </c>
      <c r="AA36" s="78">
        <v>113711951</v>
      </c>
      <c r="AB36" s="77">
        <v>2197425</v>
      </c>
      <c r="AC36" s="77">
        <v>2907077</v>
      </c>
      <c r="AD36" s="77">
        <v>0</v>
      </c>
      <c r="AE36" s="77">
        <v>33011824</v>
      </c>
      <c r="AF36" s="78">
        <v>38116326</v>
      </c>
      <c r="AG36" s="77">
        <v>20567118</v>
      </c>
      <c r="AH36" s="77">
        <v>0</v>
      </c>
      <c r="AI36" s="77">
        <v>21288068</v>
      </c>
      <c r="AJ36" s="78">
        <v>41855186</v>
      </c>
      <c r="AK36" s="78">
        <v>79971512</v>
      </c>
      <c r="AL36" s="77">
        <v>28875203</v>
      </c>
      <c r="AM36" s="77">
        <v>2576405</v>
      </c>
      <c r="AN36" s="77">
        <v>2288831</v>
      </c>
      <c r="AO36" s="78">
        <v>33740439</v>
      </c>
      <c r="AP36" s="78">
        <v>113711951</v>
      </c>
      <c r="AQ36" s="77">
        <v>176879999</v>
      </c>
      <c r="AR36" s="77">
        <v>0</v>
      </c>
      <c r="AS36" s="77">
        <v>24370719</v>
      </c>
      <c r="AT36" s="77">
        <v>1669840</v>
      </c>
      <c r="AU36" s="77">
        <v>7963617</v>
      </c>
      <c r="AV36" s="77">
        <v>64161</v>
      </c>
      <c r="AW36" s="78">
        <v>210948336</v>
      </c>
      <c r="AX36" s="77">
        <v>-468043</v>
      </c>
      <c r="AY36" s="77">
        <v>53253</v>
      </c>
      <c r="AZ36" s="77">
        <v>0</v>
      </c>
      <c r="BA36" s="77">
        <v>-2168641</v>
      </c>
      <c r="BB36" s="77">
        <v>0</v>
      </c>
      <c r="BC36" s="78">
        <v>-2583431</v>
      </c>
      <c r="BD36" s="78">
        <v>208364905</v>
      </c>
      <c r="BE36" s="77">
        <v>125503695</v>
      </c>
      <c r="BF36" s="77">
        <v>0</v>
      </c>
      <c r="BG36" s="77">
        <v>5456397</v>
      </c>
      <c r="BH36" s="77">
        <v>947778</v>
      </c>
      <c r="BI36" s="77">
        <v>1952214</v>
      </c>
      <c r="BJ36" s="77">
        <v>74456724</v>
      </c>
      <c r="BK36" s="77">
        <v>0</v>
      </c>
      <c r="BL36" s="78">
        <v>208316808</v>
      </c>
      <c r="BM36" s="78">
        <v>48097</v>
      </c>
      <c r="BN36" s="77">
        <v>-486882</v>
      </c>
      <c r="BO36" s="77">
        <v>0</v>
      </c>
      <c r="BP36" s="77">
        <v>-438785</v>
      </c>
      <c r="BQ36" s="77">
        <v>24282025</v>
      </c>
      <c r="BR36" s="77">
        <v>0</v>
      </c>
      <c r="BS36" s="78">
        <v>23843240</v>
      </c>
      <c r="BT36" s="79">
        <v>1.2999999999999999E-2</v>
      </c>
      <c r="BU36" s="79">
        <v>-1.2E-2</v>
      </c>
      <c r="BV36" s="79">
        <v>0</v>
      </c>
      <c r="BW36" s="80">
        <v>1.3</v>
      </c>
      <c r="BX36" s="81">
        <v>50</v>
      </c>
      <c r="BY36" s="81">
        <v>63</v>
      </c>
      <c r="BZ36" s="82">
        <v>2.1</v>
      </c>
      <c r="CA36" s="79">
        <v>9.4E-2</v>
      </c>
      <c r="CB36" s="79">
        <v>0.29699999999999999</v>
      </c>
      <c r="CC36" s="83">
        <v>21</v>
      </c>
      <c r="CD36" s="83"/>
      <c r="CE36" s="83"/>
      <c r="CF36" s="78">
        <v>-9585360</v>
      </c>
      <c r="CG36" s="79">
        <v>-3.5000000000000003E-2</v>
      </c>
      <c r="CH36" s="79">
        <v>-1.2999999999999999E-2</v>
      </c>
      <c r="CI36" s="79">
        <v>-4.8000000000000001E-2</v>
      </c>
    </row>
    <row r="37" spans="1:87" ht="34.200000000000003" x14ac:dyDescent="0.3">
      <c r="A37" s="85">
        <v>129</v>
      </c>
      <c r="B37" s="85" t="s">
        <v>770</v>
      </c>
      <c r="C37" s="85" t="s">
        <v>859</v>
      </c>
      <c r="D37" s="85">
        <v>12773</v>
      </c>
      <c r="E37" s="85">
        <v>2022</v>
      </c>
      <c r="F37" s="85" t="s">
        <v>867</v>
      </c>
      <c r="G37" s="85">
        <v>5</v>
      </c>
      <c r="H37" s="85">
        <v>12</v>
      </c>
      <c r="I37" s="85" t="s">
        <v>868</v>
      </c>
      <c r="J37" s="86">
        <v>6334352</v>
      </c>
      <c r="K37" s="86">
        <v>0</v>
      </c>
      <c r="L37" s="86">
        <v>0</v>
      </c>
      <c r="M37" s="86">
        <v>21700147</v>
      </c>
      <c r="N37" s="86">
        <v>2600867</v>
      </c>
      <c r="O37" s="86">
        <v>0</v>
      </c>
      <c r="P37" s="86">
        <v>11460743</v>
      </c>
      <c r="Q37" s="78">
        <v>42096109</v>
      </c>
      <c r="R37" s="86">
        <v>399300</v>
      </c>
      <c r="S37" s="86">
        <v>0</v>
      </c>
      <c r="T37" s="86">
        <v>0</v>
      </c>
      <c r="U37" s="86">
        <v>0</v>
      </c>
      <c r="V37" s="86">
        <v>219100387</v>
      </c>
      <c r="W37" s="86">
        <v>138767329</v>
      </c>
      <c r="X37" s="78">
        <v>80333058</v>
      </c>
      <c r="Y37" s="86">
        <v>371813147</v>
      </c>
      <c r="Z37" s="78">
        <v>452545505</v>
      </c>
      <c r="AA37" s="78">
        <v>494641614</v>
      </c>
      <c r="AB37" s="86">
        <v>0</v>
      </c>
      <c r="AC37" s="86">
        <v>6894749</v>
      </c>
      <c r="AD37" s="86">
        <v>2358467</v>
      </c>
      <c r="AE37" s="86">
        <v>30205491</v>
      </c>
      <c r="AF37" s="78">
        <v>39458707</v>
      </c>
      <c r="AG37" s="86">
        <v>0</v>
      </c>
      <c r="AH37" s="86">
        <v>0</v>
      </c>
      <c r="AI37" s="86">
        <v>9617127</v>
      </c>
      <c r="AJ37" s="78">
        <v>9617127</v>
      </c>
      <c r="AK37" s="78">
        <v>49075834</v>
      </c>
      <c r="AL37" s="86">
        <v>516134345</v>
      </c>
      <c r="AM37" s="86">
        <v>22591</v>
      </c>
      <c r="AN37" s="86">
        <v>0</v>
      </c>
      <c r="AO37" s="78">
        <v>516156936</v>
      </c>
      <c r="AP37" s="78">
        <v>565232770</v>
      </c>
      <c r="AQ37" s="86">
        <v>219945346</v>
      </c>
      <c r="AR37" s="86">
        <v>0</v>
      </c>
      <c r="AS37" s="86">
        <v>8777818</v>
      </c>
      <c r="AT37" s="86">
        <v>0</v>
      </c>
      <c r="AU37" s="86">
        <v>0</v>
      </c>
      <c r="AV37" s="86">
        <v>208554</v>
      </c>
      <c r="AW37" s="78">
        <v>228931718</v>
      </c>
      <c r="AX37" s="86">
        <v>42525404</v>
      </c>
      <c r="AY37" s="86">
        <v>0</v>
      </c>
      <c r="AZ37" s="86">
        <v>0</v>
      </c>
      <c r="BA37" s="86">
        <v>-70149244</v>
      </c>
      <c r="BB37" s="86">
        <v>398350</v>
      </c>
      <c r="BC37" s="78">
        <v>-27225490</v>
      </c>
      <c r="BD37" s="78">
        <v>201706228</v>
      </c>
      <c r="BE37" s="86">
        <v>138308810</v>
      </c>
      <c r="BF37" s="86">
        <v>0</v>
      </c>
      <c r="BG37" s="86">
        <v>9376920</v>
      </c>
      <c r="BH37" s="86">
        <v>0</v>
      </c>
      <c r="BI37" s="86">
        <v>756689</v>
      </c>
      <c r="BJ37" s="86">
        <v>94540061</v>
      </c>
      <c r="BK37" s="86">
        <v>0</v>
      </c>
      <c r="BL37" s="78">
        <v>242982480</v>
      </c>
      <c r="BM37" s="78">
        <v>-41276252</v>
      </c>
      <c r="BN37" s="86">
        <v>-14799697</v>
      </c>
      <c r="BO37" s="86">
        <v>95200</v>
      </c>
      <c r="BP37" s="86">
        <v>-55980749</v>
      </c>
      <c r="BQ37" s="86">
        <v>-8240000</v>
      </c>
      <c r="BR37" s="86">
        <v>0</v>
      </c>
      <c r="BS37" s="78">
        <v>-64220749</v>
      </c>
      <c r="BT37" s="79">
        <v>-7.0000000000000007E-2</v>
      </c>
      <c r="BU37" s="79">
        <v>-0.13500000000000001</v>
      </c>
      <c r="BV37" s="79">
        <v>-0.20499999999999999</v>
      </c>
      <c r="BW37" s="80">
        <v>1.1000000000000001</v>
      </c>
      <c r="BX37" s="81">
        <v>36</v>
      </c>
      <c r="BY37" s="81">
        <v>51</v>
      </c>
      <c r="BZ37" s="82">
        <v>0</v>
      </c>
      <c r="CA37" s="79">
        <v>-0.80800000000000005</v>
      </c>
      <c r="CB37" s="79">
        <v>1.0429999999999999</v>
      </c>
      <c r="CC37" s="83">
        <v>15</v>
      </c>
      <c r="CD37" s="83"/>
      <c r="CE37" s="83"/>
      <c r="CF37" s="78">
        <v>-41276252</v>
      </c>
      <c r="CG37" s="79">
        <v>-7.0000000000000007E-2</v>
      </c>
      <c r="CH37" s="79">
        <v>-0.13500000000000001</v>
      </c>
      <c r="CI37" s="79">
        <v>-0.20499999999999999</v>
      </c>
    </row>
    <row r="38" spans="1:87" ht="34.200000000000003" x14ac:dyDescent="0.3">
      <c r="A38" s="76">
        <v>104</v>
      </c>
      <c r="B38" s="76" t="s">
        <v>771</v>
      </c>
      <c r="C38" s="76" t="s">
        <v>859</v>
      </c>
      <c r="D38" s="76">
        <v>12775</v>
      </c>
      <c r="E38" s="76">
        <v>2022</v>
      </c>
      <c r="F38" s="76" t="s">
        <v>867</v>
      </c>
      <c r="G38" s="76">
        <v>5</v>
      </c>
      <c r="H38" s="76">
        <v>12</v>
      </c>
      <c r="I38" s="76" t="s">
        <v>868</v>
      </c>
      <c r="J38" s="77">
        <v>-878000</v>
      </c>
      <c r="K38" s="77">
        <v>0</v>
      </c>
      <c r="L38" s="77">
        <v>6715000</v>
      </c>
      <c r="M38" s="77">
        <v>144608000</v>
      </c>
      <c r="N38" s="77">
        <v>55861000</v>
      </c>
      <c r="O38" s="77">
        <v>2735000</v>
      </c>
      <c r="P38" s="77">
        <v>66011000</v>
      </c>
      <c r="Q38" s="78">
        <v>275052000</v>
      </c>
      <c r="R38" s="77">
        <v>49484000</v>
      </c>
      <c r="S38" s="77">
        <v>0</v>
      </c>
      <c r="T38" s="77">
        <v>0</v>
      </c>
      <c r="U38" s="77">
        <v>803000</v>
      </c>
      <c r="V38" s="77">
        <v>791506000</v>
      </c>
      <c r="W38" s="77">
        <v>450588000</v>
      </c>
      <c r="X38" s="78">
        <v>340918000</v>
      </c>
      <c r="Y38" s="77">
        <v>264149000</v>
      </c>
      <c r="Z38" s="78">
        <v>655354000</v>
      </c>
      <c r="AA38" s="78">
        <v>930406000</v>
      </c>
      <c r="AB38" s="77">
        <v>11582000</v>
      </c>
      <c r="AC38" s="77">
        <v>9393000</v>
      </c>
      <c r="AD38" s="77">
        <v>79054000</v>
      </c>
      <c r="AE38" s="77">
        <v>209896000</v>
      </c>
      <c r="AF38" s="78">
        <v>309925000</v>
      </c>
      <c r="AG38" s="77">
        <v>446776000</v>
      </c>
      <c r="AH38" s="77">
        <v>0</v>
      </c>
      <c r="AI38" s="77">
        <v>122381000</v>
      </c>
      <c r="AJ38" s="78">
        <v>569157000</v>
      </c>
      <c r="AK38" s="78">
        <v>879082000</v>
      </c>
      <c r="AL38" s="77">
        <v>39522000</v>
      </c>
      <c r="AM38" s="77">
        <v>4265000</v>
      </c>
      <c r="AN38" s="77">
        <v>7537000</v>
      </c>
      <c r="AO38" s="78">
        <v>51324000</v>
      </c>
      <c r="AP38" s="78">
        <v>930406000</v>
      </c>
      <c r="AQ38" s="77">
        <v>810889000</v>
      </c>
      <c r="AR38" s="77">
        <v>0</v>
      </c>
      <c r="AS38" s="77">
        <v>260882000</v>
      </c>
      <c r="AT38" s="77">
        <v>1723000</v>
      </c>
      <c r="AU38" s="77">
        <v>12776000</v>
      </c>
      <c r="AV38" s="77">
        <v>2483000</v>
      </c>
      <c r="AW38" s="78">
        <v>1088753000</v>
      </c>
      <c r="AX38" s="77">
        <v>3370000</v>
      </c>
      <c r="AY38" s="77">
        <v>-6301000</v>
      </c>
      <c r="AZ38" s="77">
        <v>0</v>
      </c>
      <c r="BA38" s="77">
        <v>-54211000</v>
      </c>
      <c r="BB38" s="77">
        <v>0</v>
      </c>
      <c r="BC38" s="78">
        <v>-57142000</v>
      </c>
      <c r="BD38" s="78">
        <v>1031611000</v>
      </c>
      <c r="BE38" s="77">
        <v>547682000</v>
      </c>
      <c r="BF38" s="77">
        <v>0</v>
      </c>
      <c r="BG38" s="77">
        <v>31225000</v>
      </c>
      <c r="BH38" s="77">
        <v>19457000</v>
      </c>
      <c r="BI38" s="77">
        <v>11999000</v>
      </c>
      <c r="BJ38" s="77">
        <v>611626000</v>
      </c>
      <c r="BK38" s="77">
        <v>0</v>
      </c>
      <c r="BL38" s="78">
        <v>1221989000</v>
      </c>
      <c r="BM38" s="78">
        <v>-190378000</v>
      </c>
      <c r="BN38" s="77">
        <v>-129129000</v>
      </c>
      <c r="BO38" s="77">
        <v>397000</v>
      </c>
      <c r="BP38" s="77">
        <v>-319110000</v>
      </c>
      <c r="BQ38" s="77">
        <v>-15608000</v>
      </c>
      <c r="BR38" s="77">
        <v>0</v>
      </c>
      <c r="BS38" s="78">
        <v>-334718000</v>
      </c>
      <c r="BT38" s="79">
        <v>-0.129</v>
      </c>
      <c r="BU38" s="79">
        <v>-5.5E-2</v>
      </c>
      <c r="BV38" s="79">
        <v>-0.185</v>
      </c>
      <c r="BW38" s="80">
        <v>0.9</v>
      </c>
      <c r="BX38" s="81">
        <v>65</v>
      </c>
      <c r="BY38" s="81">
        <v>92</v>
      </c>
      <c r="BZ38" s="82">
        <v>-4.5</v>
      </c>
      <c r="CA38" s="79">
        <v>-0.21</v>
      </c>
      <c r="CB38" s="79">
        <v>5.5E-2</v>
      </c>
      <c r="CC38" s="83">
        <v>14</v>
      </c>
      <c r="CD38" s="83"/>
      <c r="CE38" s="83"/>
      <c r="CF38" s="78">
        <v>-204877000</v>
      </c>
      <c r="CG38" s="79">
        <v>-0.14499999999999999</v>
      </c>
      <c r="CH38" s="79">
        <v>-5.6000000000000001E-2</v>
      </c>
      <c r="CI38" s="79">
        <v>-0.20100000000000001</v>
      </c>
    </row>
    <row r="39" spans="1:87" ht="34.200000000000003" x14ac:dyDescent="0.3">
      <c r="A39" s="85">
        <v>85</v>
      </c>
      <c r="B39" s="85" t="s">
        <v>741</v>
      </c>
      <c r="C39" s="85" t="s">
        <v>859</v>
      </c>
      <c r="D39" s="85">
        <v>12775</v>
      </c>
      <c r="E39" s="85">
        <v>2022</v>
      </c>
      <c r="F39" s="85" t="s">
        <v>867</v>
      </c>
      <c r="G39" s="85">
        <v>5</v>
      </c>
      <c r="H39" s="85">
        <v>12</v>
      </c>
      <c r="I39" s="85" t="s">
        <v>868</v>
      </c>
      <c r="J39" s="86">
        <v>23282000</v>
      </c>
      <c r="K39" s="86">
        <v>0</v>
      </c>
      <c r="L39" s="86">
        <v>4972000</v>
      </c>
      <c r="M39" s="86">
        <v>71925000</v>
      </c>
      <c r="N39" s="86">
        <v>42718000</v>
      </c>
      <c r="O39" s="86">
        <v>282000</v>
      </c>
      <c r="P39" s="86">
        <v>27745000</v>
      </c>
      <c r="Q39" s="78">
        <v>170924000</v>
      </c>
      <c r="R39" s="86">
        <v>18047000</v>
      </c>
      <c r="S39" s="86">
        <v>0</v>
      </c>
      <c r="T39" s="86">
        <v>0</v>
      </c>
      <c r="U39" s="86">
        <v>17984000</v>
      </c>
      <c r="V39" s="86">
        <v>575983000</v>
      </c>
      <c r="W39" s="86">
        <v>336445000</v>
      </c>
      <c r="X39" s="78">
        <v>239538000</v>
      </c>
      <c r="Y39" s="86">
        <v>43315000</v>
      </c>
      <c r="Z39" s="78">
        <v>318884000</v>
      </c>
      <c r="AA39" s="78">
        <v>489808000</v>
      </c>
      <c r="AB39" s="86">
        <v>4324000</v>
      </c>
      <c r="AC39" s="86">
        <v>993000</v>
      </c>
      <c r="AD39" s="86">
        <v>25459000</v>
      </c>
      <c r="AE39" s="86">
        <v>95535000</v>
      </c>
      <c r="AF39" s="78">
        <v>126311000</v>
      </c>
      <c r="AG39" s="86">
        <v>212268000</v>
      </c>
      <c r="AH39" s="86">
        <v>0</v>
      </c>
      <c r="AI39" s="86">
        <v>54376000</v>
      </c>
      <c r="AJ39" s="78">
        <v>266644000</v>
      </c>
      <c r="AK39" s="78">
        <v>392955000</v>
      </c>
      <c r="AL39" s="86">
        <v>87801000</v>
      </c>
      <c r="AM39" s="86">
        <v>3888000</v>
      </c>
      <c r="AN39" s="86">
        <v>5164000</v>
      </c>
      <c r="AO39" s="78">
        <v>96853000</v>
      </c>
      <c r="AP39" s="78">
        <v>489808000</v>
      </c>
      <c r="AQ39" s="86">
        <v>462273000</v>
      </c>
      <c r="AR39" s="86">
        <v>0</v>
      </c>
      <c r="AS39" s="86">
        <v>37660000</v>
      </c>
      <c r="AT39" s="86">
        <v>1872000</v>
      </c>
      <c r="AU39" s="86">
        <v>6810000</v>
      </c>
      <c r="AV39" s="86">
        <v>1073000</v>
      </c>
      <c r="AW39" s="78">
        <v>509688000</v>
      </c>
      <c r="AX39" s="86">
        <v>779000</v>
      </c>
      <c r="AY39" s="86">
        <v>-121000</v>
      </c>
      <c r="AZ39" s="86">
        <v>0</v>
      </c>
      <c r="BA39" s="86">
        <v>-11889000</v>
      </c>
      <c r="BB39" s="86">
        <v>0</v>
      </c>
      <c r="BC39" s="78">
        <v>-11231000</v>
      </c>
      <c r="BD39" s="78">
        <v>498457000</v>
      </c>
      <c r="BE39" s="86">
        <v>257531000</v>
      </c>
      <c r="BF39" s="86">
        <v>0</v>
      </c>
      <c r="BG39" s="86">
        <v>31251000</v>
      </c>
      <c r="BH39" s="86">
        <v>6928000</v>
      </c>
      <c r="BI39" s="86">
        <v>6068000</v>
      </c>
      <c r="BJ39" s="86">
        <v>292663000</v>
      </c>
      <c r="BK39" s="86">
        <v>0</v>
      </c>
      <c r="BL39" s="78">
        <v>594441000</v>
      </c>
      <c r="BM39" s="78">
        <v>-95984000</v>
      </c>
      <c r="BN39" s="86">
        <v>26687000</v>
      </c>
      <c r="BO39" s="86">
        <v>55000</v>
      </c>
      <c r="BP39" s="86">
        <v>-69242000</v>
      </c>
      <c r="BQ39" s="86">
        <v>5873000</v>
      </c>
      <c r="BR39" s="86">
        <v>0</v>
      </c>
      <c r="BS39" s="78">
        <v>-63369000</v>
      </c>
      <c r="BT39" s="79">
        <v>-0.17</v>
      </c>
      <c r="BU39" s="79">
        <v>-2.3E-2</v>
      </c>
      <c r="BV39" s="79">
        <v>-0.193</v>
      </c>
      <c r="BW39" s="80">
        <v>1.4</v>
      </c>
      <c r="BX39" s="81">
        <v>57</v>
      </c>
      <c r="BY39" s="81">
        <v>81</v>
      </c>
      <c r="BZ39" s="82">
        <v>-5.0999999999999996</v>
      </c>
      <c r="CA39" s="79">
        <v>-0.191</v>
      </c>
      <c r="CB39" s="79">
        <v>0.19800000000000001</v>
      </c>
      <c r="CC39" s="83">
        <v>11</v>
      </c>
      <c r="CD39" s="83"/>
      <c r="CE39" s="83"/>
      <c r="CF39" s="78">
        <v>-104666000</v>
      </c>
      <c r="CG39" s="79">
        <v>-0.191</v>
      </c>
      <c r="CH39" s="79">
        <v>-2.3E-2</v>
      </c>
      <c r="CI39" s="79">
        <v>-0.214</v>
      </c>
    </row>
    <row r="40" spans="1:87" ht="34.200000000000003" x14ac:dyDescent="0.3">
      <c r="A40" s="76">
        <v>3111</v>
      </c>
      <c r="B40" s="76" t="s">
        <v>872</v>
      </c>
      <c r="C40" s="76" t="s">
        <v>859</v>
      </c>
      <c r="D40" s="76">
        <v>12775</v>
      </c>
      <c r="E40" s="76">
        <v>2022</v>
      </c>
      <c r="F40" s="76" t="s">
        <v>867</v>
      </c>
      <c r="G40" s="76">
        <v>5</v>
      </c>
      <c r="H40" s="76">
        <v>12</v>
      </c>
      <c r="I40" s="76" t="s">
        <v>868</v>
      </c>
      <c r="J40" s="77">
        <v>5136000</v>
      </c>
      <c r="K40" s="77">
        <v>0</v>
      </c>
      <c r="L40" s="77">
        <v>1155000</v>
      </c>
      <c r="M40" s="77">
        <v>38837000</v>
      </c>
      <c r="N40" s="77">
        <v>6061000</v>
      </c>
      <c r="O40" s="77">
        <v>0</v>
      </c>
      <c r="P40" s="77">
        <v>7895000</v>
      </c>
      <c r="Q40" s="78">
        <v>59084000</v>
      </c>
      <c r="R40" s="77">
        <v>53180000</v>
      </c>
      <c r="S40" s="77">
        <v>0</v>
      </c>
      <c r="T40" s="77">
        <v>0</v>
      </c>
      <c r="U40" s="77">
        <v>-252000</v>
      </c>
      <c r="V40" s="77">
        <v>510275000</v>
      </c>
      <c r="W40" s="77">
        <v>396081000</v>
      </c>
      <c r="X40" s="78">
        <v>114194000</v>
      </c>
      <c r="Y40" s="77">
        <v>114270000</v>
      </c>
      <c r="Z40" s="78">
        <v>281392000</v>
      </c>
      <c r="AA40" s="78">
        <v>340476000</v>
      </c>
      <c r="AB40" s="77">
        <v>4772000</v>
      </c>
      <c r="AC40" s="77">
        <v>-602000</v>
      </c>
      <c r="AD40" s="77">
        <v>4169000</v>
      </c>
      <c r="AE40" s="77">
        <v>44042000</v>
      </c>
      <c r="AF40" s="78">
        <v>52381000</v>
      </c>
      <c r="AG40" s="77">
        <v>153017000</v>
      </c>
      <c r="AH40" s="77">
        <v>0</v>
      </c>
      <c r="AI40" s="77">
        <v>14077000</v>
      </c>
      <c r="AJ40" s="78">
        <v>167094000</v>
      </c>
      <c r="AK40" s="78">
        <v>219475000</v>
      </c>
      <c r="AL40" s="77">
        <v>99391000</v>
      </c>
      <c r="AM40" s="77">
        <v>7111000</v>
      </c>
      <c r="AN40" s="77">
        <v>14499000</v>
      </c>
      <c r="AO40" s="78">
        <v>121001000</v>
      </c>
      <c r="AP40" s="78">
        <v>340476000</v>
      </c>
      <c r="AQ40" s="77">
        <v>208917000</v>
      </c>
      <c r="AR40" s="77">
        <v>0</v>
      </c>
      <c r="AS40" s="77">
        <v>17129000</v>
      </c>
      <c r="AT40" s="77">
        <v>3217000</v>
      </c>
      <c r="AU40" s="77">
        <v>498000</v>
      </c>
      <c r="AV40" s="77">
        <v>625000</v>
      </c>
      <c r="AW40" s="78">
        <v>230386000</v>
      </c>
      <c r="AX40" s="77">
        <v>1434000</v>
      </c>
      <c r="AY40" s="77">
        <v>-336000</v>
      </c>
      <c r="AZ40" s="77">
        <v>0</v>
      </c>
      <c r="BA40" s="77">
        <v>-29894000</v>
      </c>
      <c r="BB40" s="77">
        <v>0</v>
      </c>
      <c r="BC40" s="78">
        <v>-28796000</v>
      </c>
      <c r="BD40" s="78">
        <v>201590000</v>
      </c>
      <c r="BE40" s="77">
        <v>140823000</v>
      </c>
      <c r="BF40" s="77">
        <v>0</v>
      </c>
      <c r="BG40" s="77">
        <v>14507000</v>
      </c>
      <c r="BH40" s="77">
        <v>5650000</v>
      </c>
      <c r="BI40" s="77">
        <v>2594000</v>
      </c>
      <c r="BJ40" s="77">
        <v>145347000</v>
      </c>
      <c r="BK40" s="77">
        <v>0</v>
      </c>
      <c r="BL40" s="78">
        <v>308921000</v>
      </c>
      <c r="BM40" s="78">
        <v>-107331000</v>
      </c>
      <c r="BN40" s="77">
        <v>42157000</v>
      </c>
      <c r="BO40" s="77">
        <v>461000</v>
      </c>
      <c r="BP40" s="77">
        <v>-64713000</v>
      </c>
      <c r="BQ40" s="77">
        <v>-429000</v>
      </c>
      <c r="BR40" s="77">
        <v>0</v>
      </c>
      <c r="BS40" s="78">
        <v>-65142000</v>
      </c>
      <c r="BT40" s="79">
        <v>-0.39</v>
      </c>
      <c r="BU40" s="79">
        <v>-0.14299999999999999</v>
      </c>
      <c r="BV40" s="79">
        <v>-0.53200000000000003</v>
      </c>
      <c r="BW40" s="80">
        <v>1.1000000000000001</v>
      </c>
      <c r="BX40" s="81">
        <v>68</v>
      </c>
      <c r="BY40" s="81">
        <v>66</v>
      </c>
      <c r="BZ40" s="82">
        <v>-8.4</v>
      </c>
      <c r="CA40" s="79">
        <v>-0.45200000000000001</v>
      </c>
      <c r="CB40" s="79">
        <v>0.35499999999999998</v>
      </c>
      <c r="CC40" s="83">
        <v>27</v>
      </c>
      <c r="CD40" s="83"/>
      <c r="CE40" s="83"/>
      <c r="CF40" s="78">
        <v>-111046000</v>
      </c>
      <c r="CG40" s="79">
        <v>-0.41599999999999998</v>
      </c>
      <c r="CH40" s="79">
        <v>-0.14599999999999999</v>
      </c>
      <c r="CI40" s="79">
        <v>-0.56100000000000005</v>
      </c>
    </row>
    <row r="41" spans="1:87" ht="34.200000000000003" x14ac:dyDescent="0.3">
      <c r="A41" s="85">
        <v>57</v>
      </c>
      <c r="B41" s="85" t="s">
        <v>732</v>
      </c>
      <c r="C41" s="85" t="s">
        <v>859</v>
      </c>
      <c r="D41" s="85">
        <v>12776</v>
      </c>
      <c r="E41" s="85">
        <v>2022</v>
      </c>
      <c r="F41" s="85" t="s">
        <v>867</v>
      </c>
      <c r="G41" s="85">
        <v>5</v>
      </c>
      <c r="H41" s="85">
        <v>12</v>
      </c>
      <c r="I41" s="85" t="s">
        <v>868</v>
      </c>
      <c r="J41" s="86">
        <v>28227786</v>
      </c>
      <c r="K41" s="86">
        <v>0</v>
      </c>
      <c r="L41" s="86">
        <v>0</v>
      </c>
      <c r="M41" s="86">
        <v>33409684</v>
      </c>
      <c r="N41" s="86">
        <v>640969</v>
      </c>
      <c r="O41" s="86">
        <v>1003920</v>
      </c>
      <c r="P41" s="86">
        <v>11678811</v>
      </c>
      <c r="Q41" s="78">
        <v>74961170</v>
      </c>
      <c r="R41" s="86">
        <v>139097</v>
      </c>
      <c r="S41" s="86">
        <v>0</v>
      </c>
      <c r="T41" s="86">
        <v>11873613</v>
      </c>
      <c r="U41" s="86">
        <v>0</v>
      </c>
      <c r="V41" s="86">
        <v>362117909</v>
      </c>
      <c r="W41" s="86">
        <v>236860137</v>
      </c>
      <c r="X41" s="78">
        <v>125257772</v>
      </c>
      <c r="Y41" s="86">
        <v>49868654</v>
      </c>
      <c r="Z41" s="78">
        <v>187139136</v>
      </c>
      <c r="AA41" s="78">
        <v>262100306</v>
      </c>
      <c r="AB41" s="86">
        <v>7495164</v>
      </c>
      <c r="AC41" s="86">
        <v>0</v>
      </c>
      <c r="AD41" s="86">
        <v>0</v>
      </c>
      <c r="AE41" s="86">
        <v>59589696</v>
      </c>
      <c r="AF41" s="78">
        <v>67084860</v>
      </c>
      <c r="AG41" s="86">
        <v>69572763</v>
      </c>
      <c r="AH41" s="86">
        <v>0</v>
      </c>
      <c r="AI41" s="86">
        <v>26804918</v>
      </c>
      <c r="AJ41" s="78">
        <v>96377681</v>
      </c>
      <c r="AK41" s="78">
        <v>163462541</v>
      </c>
      <c r="AL41" s="86">
        <v>89091312</v>
      </c>
      <c r="AM41" s="86">
        <v>6483787</v>
      </c>
      <c r="AN41" s="86">
        <v>3062666</v>
      </c>
      <c r="AO41" s="78">
        <v>98637765</v>
      </c>
      <c r="AP41" s="78">
        <v>262100306</v>
      </c>
      <c r="AQ41" s="86">
        <v>315138632</v>
      </c>
      <c r="AR41" s="86">
        <v>0</v>
      </c>
      <c r="AS41" s="86">
        <v>13459640</v>
      </c>
      <c r="AT41" s="86">
        <v>14963189</v>
      </c>
      <c r="AU41" s="86">
        <v>0</v>
      </c>
      <c r="AV41" s="86">
        <v>3669111</v>
      </c>
      <c r="AW41" s="78">
        <v>347230572</v>
      </c>
      <c r="AX41" s="86">
        <v>-432581</v>
      </c>
      <c r="AY41" s="86">
        <v>0</v>
      </c>
      <c r="AZ41" s="86">
        <v>4234769</v>
      </c>
      <c r="BA41" s="86">
        <v>-853304</v>
      </c>
      <c r="BB41" s="86">
        <v>0</v>
      </c>
      <c r="BC41" s="78">
        <v>2948884</v>
      </c>
      <c r="BD41" s="78">
        <v>350179456</v>
      </c>
      <c r="BE41" s="86">
        <v>191349179</v>
      </c>
      <c r="BF41" s="86">
        <v>0</v>
      </c>
      <c r="BG41" s="86">
        <v>11514467</v>
      </c>
      <c r="BH41" s="86">
        <v>3093916</v>
      </c>
      <c r="BI41" s="86">
        <v>3051500</v>
      </c>
      <c r="BJ41" s="86">
        <v>138099357</v>
      </c>
      <c r="BK41" s="86">
        <v>0</v>
      </c>
      <c r="BL41" s="78">
        <v>347108419</v>
      </c>
      <c r="BM41" s="78">
        <v>3071037</v>
      </c>
      <c r="BN41" s="86">
        <v>1277835</v>
      </c>
      <c r="BO41" s="86">
        <v>-3672111</v>
      </c>
      <c r="BP41" s="86">
        <v>676761</v>
      </c>
      <c r="BQ41" s="86">
        <v>7840192</v>
      </c>
      <c r="BR41" s="86">
        <v>0</v>
      </c>
      <c r="BS41" s="78">
        <v>8516953</v>
      </c>
      <c r="BT41" s="79">
        <v>0</v>
      </c>
      <c r="BU41" s="79">
        <v>8.0000000000000002E-3</v>
      </c>
      <c r="BV41" s="79">
        <v>8.9999999999999993E-3</v>
      </c>
      <c r="BW41" s="80">
        <v>1.1000000000000001</v>
      </c>
      <c r="BX41" s="81">
        <v>39</v>
      </c>
      <c r="BY41" s="81">
        <v>73</v>
      </c>
      <c r="BZ41" s="82">
        <v>1.7</v>
      </c>
      <c r="CA41" s="79">
        <v>0.107</v>
      </c>
      <c r="CB41" s="79">
        <v>0.376</v>
      </c>
      <c r="CC41" s="83">
        <v>21</v>
      </c>
      <c r="CD41" s="83"/>
      <c r="CE41" s="83"/>
      <c r="CF41" s="78">
        <v>-11892152</v>
      </c>
      <c r="CG41" s="79">
        <v>-4.3999999999999997E-2</v>
      </c>
      <c r="CH41" s="79">
        <v>8.9999999999999993E-3</v>
      </c>
      <c r="CI41" s="79">
        <v>-3.5000000000000003E-2</v>
      </c>
    </row>
    <row r="42" spans="1:87" ht="34.200000000000003" x14ac:dyDescent="0.3">
      <c r="A42" s="76">
        <v>73</v>
      </c>
      <c r="B42" s="76" t="s">
        <v>737</v>
      </c>
      <c r="C42" s="76" t="s">
        <v>859</v>
      </c>
      <c r="D42" s="76">
        <v>12807</v>
      </c>
      <c r="E42" s="76">
        <v>2022</v>
      </c>
      <c r="F42" s="76" t="s">
        <v>867</v>
      </c>
      <c r="G42" s="76">
        <v>5</v>
      </c>
      <c r="H42" s="76">
        <v>12</v>
      </c>
      <c r="I42" s="76" t="s">
        <v>868</v>
      </c>
      <c r="J42" s="77">
        <v>1757448</v>
      </c>
      <c r="K42" s="77">
        <v>682285</v>
      </c>
      <c r="L42" s="77">
        <v>1664142</v>
      </c>
      <c r="M42" s="77">
        <v>15156432</v>
      </c>
      <c r="N42" s="77">
        <v>0</v>
      </c>
      <c r="O42" s="77">
        <v>0</v>
      </c>
      <c r="P42" s="77">
        <v>18382720</v>
      </c>
      <c r="Q42" s="78">
        <v>37643027</v>
      </c>
      <c r="R42" s="77">
        <v>13852184</v>
      </c>
      <c r="S42" s="77">
        <v>0</v>
      </c>
      <c r="T42" s="77">
        <v>0</v>
      </c>
      <c r="U42" s="77">
        <v>0</v>
      </c>
      <c r="V42" s="77">
        <v>139409398</v>
      </c>
      <c r="W42" s="77">
        <v>76286789</v>
      </c>
      <c r="X42" s="78">
        <v>63122609</v>
      </c>
      <c r="Y42" s="77">
        <v>3427337</v>
      </c>
      <c r="Z42" s="78">
        <v>80402130</v>
      </c>
      <c r="AA42" s="78">
        <v>118045157</v>
      </c>
      <c r="AB42" s="77">
        <v>2233355</v>
      </c>
      <c r="AC42" s="77">
        <v>5156277</v>
      </c>
      <c r="AD42" s="77">
        <v>0</v>
      </c>
      <c r="AE42" s="77">
        <v>40316544</v>
      </c>
      <c r="AF42" s="78">
        <v>47706176</v>
      </c>
      <c r="AG42" s="77">
        <v>58607567</v>
      </c>
      <c r="AH42" s="77">
        <v>0</v>
      </c>
      <c r="AI42" s="77">
        <v>2324469</v>
      </c>
      <c r="AJ42" s="78">
        <v>60932036</v>
      </c>
      <c r="AK42" s="78">
        <v>108638212</v>
      </c>
      <c r="AL42" s="77">
        <v>4791437</v>
      </c>
      <c r="AM42" s="77">
        <v>4615508</v>
      </c>
      <c r="AN42" s="77">
        <v>0</v>
      </c>
      <c r="AO42" s="78">
        <v>9406945</v>
      </c>
      <c r="AP42" s="78">
        <v>118045157</v>
      </c>
      <c r="AQ42" s="77">
        <v>135580609</v>
      </c>
      <c r="AR42" s="77">
        <v>0</v>
      </c>
      <c r="AS42" s="77">
        <v>19389444</v>
      </c>
      <c r="AT42" s="77">
        <v>0</v>
      </c>
      <c r="AU42" s="77">
        <v>0</v>
      </c>
      <c r="AV42" s="77">
        <v>78983</v>
      </c>
      <c r="AW42" s="78">
        <v>155049036</v>
      </c>
      <c r="AX42" s="77">
        <v>722503</v>
      </c>
      <c r="AY42" s="77">
        <v>0</v>
      </c>
      <c r="AZ42" s="77">
        <v>0</v>
      </c>
      <c r="BA42" s="77">
        <v>-987666</v>
      </c>
      <c r="BB42" s="77">
        <v>0</v>
      </c>
      <c r="BC42" s="78">
        <v>-265163</v>
      </c>
      <c r="BD42" s="78">
        <v>154783873</v>
      </c>
      <c r="BE42" s="77">
        <v>81442407</v>
      </c>
      <c r="BF42" s="77">
        <v>0</v>
      </c>
      <c r="BG42" s="77">
        <v>4637196</v>
      </c>
      <c r="BH42" s="77">
        <v>2008669</v>
      </c>
      <c r="BI42" s="77">
        <v>1824148</v>
      </c>
      <c r="BJ42" s="77">
        <v>84705342</v>
      </c>
      <c r="BK42" s="77">
        <v>0</v>
      </c>
      <c r="BL42" s="78">
        <v>174617762</v>
      </c>
      <c r="BM42" s="78">
        <v>-19833889</v>
      </c>
      <c r="BN42" s="77">
        <v>-532745</v>
      </c>
      <c r="BO42" s="77">
        <v>1901201</v>
      </c>
      <c r="BP42" s="77">
        <v>-18465433</v>
      </c>
      <c r="BQ42" s="77">
        <v>0</v>
      </c>
      <c r="BR42" s="77">
        <v>0</v>
      </c>
      <c r="BS42" s="78">
        <v>-18465433</v>
      </c>
      <c r="BT42" s="79">
        <v>-0.126</v>
      </c>
      <c r="BU42" s="79">
        <v>-2E-3</v>
      </c>
      <c r="BV42" s="79">
        <v>-0.128</v>
      </c>
      <c r="BW42" s="80">
        <v>0.8</v>
      </c>
      <c r="BX42" s="81">
        <v>41</v>
      </c>
      <c r="BY42" s="81">
        <v>91</v>
      </c>
      <c r="BZ42" s="82">
        <v>-3.1</v>
      </c>
      <c r="CA42" s="79">
        <v>-0.14299999999999999</v>
      </c>
      <c r="CB42" s="79">
        <v>0.08</v>
      </c>
      <c r="CC42" s="83">
        <v>16</v>
      </c>
      <c r="CD42" s="83"/>
      <c r="CE42" s="83"/>
      <c r="CF42" s="78">
        <v>-19833889</v>
      </c>
      <c r="CG42" s="79">
        <v>-0.126</v>
      </c>
      <c r="CH42" s="79">
        <v>-2E-3</v>
      </c>
      <c r="CI42" s="79">
        <v>-0.128</v>
      </c>
    </row>
    <row r="43" spans="1:87" ht="34.200000000000003" x14ac:dyDescent="0.3">
      <c r="A43" s="85">
        <v>2</v>
      </c>
      <c r="B43" s="85" t="s">
        <v>714</v>
      </c>
      <c r="C43" s="85" t="s">
        <v>859</v>
      </c>
      <c r="D43" s="85">
        <v>12807</v>
      </c>
      <c r="E43" s="85">
        <v>2022</v>
      </c>
      <c r="F43" s="85" t="s">
        <v>867</v>
      </c>
      <c r="G43" s="85">
        <v>5</v>
      </c>
      <c r="H43" s="85">
        <v>12</v>
      </c>
      <c r="I43" s="85" t="s">
        <v>868</v>
      </c>
      <c r="J43" s="86">
        <v>0</v>
      </c>
      <c r="K43" s="86">
        <v>0</v>
      </c>
      <c r="L43" s="86">
        <v>0</v>
      </c>
      <c r="M43" s="86">
        <v>4686985</v>
      </c>
      <c r="N43" s="86">
        <v>0</v>
      </c>
      <c r="O43" s="86">
        <v>0</v>
      </c>
      <c r="P43" s="86">
        <v>1494750</v>
      </c>
      <c r="Q43" s="78">
        <v>6181735</v>
      </c>
      <c r="R43" s="86">
        <v>1770298</v>
      </c>
      <c r="S43" s="86">
        <v>0</v>
      </c>
      <c r="T43" s="86">
        <v>0</v>
      </c>
      <c r="U43" s="86">
        <v>0</v>
      </c>
      <c r="V43" s="86">
        <v>19313192</v>
      </c>
      <c r="W43" s="86">
        <v>13594402</v>
      </c>
      <c r="X43" s="78">
        <v>5718790</v>
      </c>
      <c r="Y43" s="86">
        <v>11444411</v>
      </c>
      <c r="Z43" s="78">
        <v>18933499</v>
      </c>
      <c r="AA43" s="78">
        <v>25115234</v>
      </c>
      <c r="AB43" s="86">
        <v>126702</v>
      </c>
      <c r="AC43" s="86">
        <v>3457450</v>
      </c>
      <c r="AD43" s="86">
        <v>0</v>
      </c>
      <c r="AE43" s="86">
        <v>21634953</v>
      </c>
      <c r="AF43" s="78">
        <v>25219105</v>
      </c>
      <c r="AG43" s="86">
        <v>422173</v>
      </c>
      <c r="AH43" s="86">
        <v>0</v>
      </c>
      <c r="AI43" s="86">
        <v>5000</v>
      </c>
      <c r="AJ43" s="78">
        <v>427173</v>
      </c>
      <c r="AK43" s="78">
        <v>25646278</v>
      </c>
      <c r="AL43" s="86">
        <v>-2296753</v>
      </c>
      <c r="AM43" s="86">
        <v>1765709</v>
      </c>
      <c r="AN43" s="86">
        <v>0</v>
      </c>
      <c r="AO43" s="78">
        <v>-531044</v>
      </c>
      <c r="AP43" s="78">
        <v>25115234</v>
      </c>
      <c r="AQ43" s="86">
        <v>30281142</v>
      </c>
      <c r="AR43" s="86">
        <v>0</v>
      </c>
      <c r="AS43" s="86">
        <v>1861887</v>
      </c>
      <c r="AT43" s="86">
        <v>0</v>
      </c>
      <c r="AU43" s="86">
        <v>0</v>
      </c>
      <c r="AV43" s="86">
        <v>0</v>
      </c>
      <c r="AW43" s="78">
        <v>32143029</v>
      </c>
      <c r="AX43" s="86">
        <v>859</v>
      </c>
      <c r="AY43" s="86">
        <v>0</v>
      </c>
      <c r="AZ43" s="86">
        <v>0</v>
      </c>
      <c r="BA43" s="86">
        <v>0</v>
      </c>
      <c r="BB43" s="86">
        <v>0</v>
      </c>
      <c r="BC43" s="78">
        <v>859</v>
      </c>
      <c r="BD43" s="78">
        <v>32143888</v>
      </c>
      <c r="BE43" s="86">
        <v>12990669</v>
      </c>
      <c r="BF43" s="86">
        <v>0</v>
      </c>
      <c r="BG43" s="86">
        <v>698774</v>
      </c>
      <c r="BH43" s="86">
        <v>58503</v>
      </c>
      <c r="BI43" s="86">
        <v>489205</v>
      </c>
      <c r="BJ43" s="86">
        <v>23955743</v>
      </c>
      <c r="BK43" s="86">
        <v>0</v>
      </c>
      <c r="BL43" s="78">
        <v>38192894</v>
      </c>
      <c r="BM43" s="78">
        <v>-6049006</v>
      </c>
      <c r="BN43" s="86">
        <v>-8512746</v>
      </c>
      <c r="BO43" s="86">
        <v>0</v>
      </c>
      <c r="BP43" s="86">
        <v>-14561752</v>
      </c>
      <c r="BQ43" s="86">
        <v>0</v>
      </c>
      <c r="BR43" s="86">
        <v>0</v>
      </c>
      <c r="BS43" s="78">
        <v>-14561752</v>
      </c>
      <c r="BT43" s="79">
        <v>-0.188</v>
      </c>
      <c r="BU43" s="79">
        <v>0</v>
      </c>
      <c r="BV43" s="79">
        <v>-0.188</v>
      </c>
      <c r="BW43" s="80">
        <v>0.2</v>
      </c>
      <c r="BX43" s="81">
        <v>56</v>
      </c>
      <c r="BY43" s="81">
        <v>212</v>
      </c>
      <c r="BZ43" s="82">
        <v>-28.6</v>
      </c>
      <c r="CA43" s="79">
        <v>-0.20899999999999999</v>
      </c>
      <c r="CB43" s="79">
        <v>-2.1000000000000001E-2</v>
      </c>
      <c r="CC43" s="83">
        <v>19</v>
      </c>
      <c r="CD43" s="83"/>
      <c r="CE43" s="83"/>
      <c r="CF43" s="78">
        <v>-6049006</v>
      </c>
      <c r="CG43" s="79">
        <v>-0.188</v>
      </c>
      <c r="CH43" s="79">
        <v>0</v>
      </c>
      <c r="CI43" s="79">
        <v>-0.188</v>
      </c>
    </row>
    <row r="44" spans="1:87" ht="34.200000000000003" x14ac:dyDescent="0.3">
      <c r="A44" s="76">
        <v>51</v>
      </c>
      <c r="B44" s="76" t="s">
        <v>731</v>
      </c>
      <c r="C44" s="76" t="s">
        <v>859</v>
      </c>
      <c r="D44" s="76">
        <v>13155</v>
      </c>
      <c r="E44" s="76">
        <v>2022</v>
      </c>
      <c r="F44" s="76" t="s">
        <v>867</v>
      </c>
      <c r="G44" s="76">
        <v>5</v>
      </c>
      <c r="H44" s="76">
        <v>12</v>
      </c>
      <c r="I44" s="76" t="s">
        <v>868</v>
      </c>
      <c r="J44" s="77">
        <v>59411523.314000003</v>
      </c>
      <c r="K44" s="77">
        <v>0</v>
      </c>
      <c r="L44" s="77">
        <v>685338.19</v>
      </c>
      <c r="M44" s="77">
        <v>227873094.104</v>
      </c>
      <c r="N44" s="77">
        <v>0</v>
      </c>
      <c r="O44" s="77">
        <v>0</v>
      </c>
      <c r="P44" s="77">
        <v>324231870.80000001</v>
      </c>
      <c r="Q44" s="78">
        <v>612201826.40799999</v>
      </c>
      <c r="R44" s="77">
        <v>0</v>
      </c>
      <c r="S44" s="77">
        <v>45971918.649999999</v>
      </c>
      <c r="T44" s="77">
        <v>0</v>
      </c>
      <c r="U44" s="77">
        <v>0</v>
      </c>
      <c r="V44" s="77">
        <v>2156070837.3299999</v>
      </c>
      <c r="W44" s="77">
        <v>1199462066.5799999</v>
      </c>
      <c r="X44" s="78">
        <v>956608770.75</v>
      </c>
      <c r="Y44" s="77">
        <v>2668648521.21</v>
      </c>
      <c r="Z44" s="78">
        <v>3671229210.6100001</v>
      </c>
      <c r="AA44" s="78">
        <v>4283431037.0180001</v>
      </c>
      <c r="AB44" s="77">
        <v>6623741.3200000003</v>
      </c>
      <c r="AC44" s="77">
        <v>66420679.700000003</v>
      </c>
      <c r="AD44" s="77">
        <v>0</v>
      </c>
      <c r="AE44" s="77">
        <v>431059290.28500003</v>
      </c>
      <c r="AF44" s="78">
        <v>504103711.30500001</v>
      </c>
      <c r="AG44" s="77">
        <v>559457299.29999995</v>
      </c>
      <c r="AH44" s="77">
        <v>0</v>
      </c>
      <c r="AI44" s="77">
        <v>421634077.80000001</v>
      </c>
      <c r="AJ44" s="78">
        <v>981091377.10000002</v>
      </c>
      <c r="AK44" s="78">
        <v>1485195088.405</v>
      </c>
      <c r="AL44" s="77">
        <v>1359023082.161</v>
      </c>
      <c r="AM44" s="77">
        <v>1157264795.069</v>
      </c>
      <c r="AN44" s="77">
        <v>281948071.38999999</v>
      </c>
      <c r="AO44" s="78">
        <v>2798235948.6199999</v>
      </c>
      <c r="AP44" s="78">
        <v>4283431037.0250001</v>
      </c>
      <c r="AQ44" s="77">
        <v>1910604371.01</v>
      </c>
      <c r="AR44" s="77">
        <v>0</v>
      </c>
      <c r="AS44" s="77">
        <v>319749439.5</v>
      </c>
      <c r="AT44" s="77">
        <v>8103817.2800000003</v>
      </c>
      <c r="AU44" s="77">
        <v>6396307</v>
      </c>
      <c r="AV44" s="77">
        <v>139020675.53</v>
      </c>
      <c r="AW44" s="78">
        <v>2383874610.3200002</v>
      </c>
      <c r="AX44" s="77">
        <v>-6898701.5999999996</v>
      </c>
      <c r="AY44" s="77">
        <v>249232684.09</v>
      </c>
      <c r="AZ44" s="77">
        <v>0</v>
      </c>
      <c r="BA44" s="77">
        <v>-67009902.130000003</v>
      </c>
      <c r="BB44" s="77">
        <v>0</v>
      </c>
      <c r="BC44" s="78">
        <v>175324080.36000001</v>
      </c>
      <c r="BD44" s="78">
        <v>2559198690.6799998</v>
      </c>
      <c r="BE44" s="77">
        <v>776135193.63</v>
      </c>
      <c r="BF44" s="77">
        <v>0</v>
      </c>
      <c r="BG44" s="77">
        <v>100356285.09999999</v>
      </c>
      <c r="BH44" s="77">
        <v>16968748.469999999</v>
      </c>
      <c r="BI44" s="77">
        <v>26988207</v>
      </c>
      <c r="BJ44" s="77">
        <v>1650585823.28</v>
      </c>
      <c r="BK44" s="77">
        <v>0</v>
      </c>
      <c r="BL44" s="78">
        <v>2571034257.48</v>
      </c>
      <c r="BM44" s="78">
        <v>-11835566.799999701</v>
      </c>
      <c r="BN44" s="77">
        <v>0</v>
      </c>
      <c r="BO44" s="77">
        <v>12708121.26</v>
      </c>
      <c r="BP44" s="77">
        <v>872554.460000286</v>
      </c>
      <c r="BQ44" s="77">
        <v>4980580</v>
      </c>
      <c r="BR44" s="77">
        <v>0</v>
      </c>
      <c r="BS44" s="78">
        <v>5853134.4600002896</v>
      </c>
      <c r="BT44" s="79">
        <v>-7.2999999999999995E-2</v>
      </c>
      <c r="BU44" s="79">
        <v>6.9000000000000006E-2</v>
      </c>
      <c r="BV44" s="79">
        <v>-5.0000000000000001E-3</v>
      </c>
      <c r="BW44" s="80">
        <v>1.2</v>
      </c>
      <c r="BX44" s="81">
        <v>44</v>
      </c>
      <c r="BY44" s="81">
        <v>65</v>
      </c>
      <c r="BZ44" s="82">
        <v>4.5</v>
      </c>
      <c r="CA44" s="79">
        <v>8.3000000000000004E-2</v>
      </c>
      <c r="CB44" s="79">
        <v>0.65300000000000002</v>
      </c>
      <c r="CC44" s="83">
        <v>12</v>
      </c>
      <c r="CD44" s="83"/>
      <c r="CE44" s="83"/>
      <c r="CF44" s="78">
        <v>-26335691.079999901</v>
      </c>
      <c r="CG44" s="79">
        <v>-7.9000000000000001E-2</v>
      </c>
      <c r="CH44" s="79">
        <v>6.9000000000000006E-2</v>
      </c>
      <c r="CI44" s="79">
        <v>-0.01</v>
      </c>
    </row>
    <row r="45" spans="1:87" ht="34.200000000000003" x14ac:dyDescent="0.3">
      <c r="A45" s="85">
        <v>83</v>
      </c>
      <c r="B45" s="85" t="s">
        <v>740</v>
      </c>
      <c r="C45" s="85" t="s">
        <v>859</v>
      </c>
      <c r="D45" s="85">
        <v>13156</v>
      </c>
      <c r="E45" s="85">
        <v>2022</v>
      </c>
      <c r="F45" s="85" t="s">
        <v>867</v>
      </c>
      <c r="G45" s="85">
        <v>5</v>
      </c>
      <c r="H45" s="85">
        <v>12</v>
      </c>
      <c r="I45" s="85" t="s">
        <v>868</v>
      </c>
      <c r="J45" s="86">
        <v>25462000</v>
      </c>
      <c r="K45" s="86">
        <v>0</v>
      </c>
      <c r="L45" s="86">
        <v>0</v>
      </c>
      <c r="M45" s="86">
        <v>34932000</v>
      </c>
      <c r="N45" s="86">
        <v>7721000</v>
      </c>
      <c r="O45" s="86">
        <v>3428000</v>
      </c>
      <c r="P45" s="86">
        <v>23631000</v>
      </c>
      <c r="Q45" s="78">
        <v>95174000</v>
      </c>
      <c r="R45" s="86">
        <v>14590000</v>
      </c>
      <c r="S45" s="86">
        <v>0</v>
      </c>
      <c r="T45" s="86">
        <v>15908000</v>
      </c>
      <c r="U45" s="86">
        <v>0</v>
      </c>
      <c r="V45" s="86">
        <v>264128000</v>
      </c>
      <c r="W45" s="86">
        <v>169087000</v>
      </c>
      <c r="X45" s="78">
        <v>95041000</v>
      </c>
      <c r="Y45" s="86">
        <v>52678000</v>
      </c>
      <c r="Z45" s="78">
        <v>178217000</v>
      </c>
      <c r="AA45" s="78">
        <v>273391000</v>
      </c>
      <c r="AB45" s="86">
        <v>1420000</v>
      </c>
      <c r="AC45" s="86">
        <v>0</v>
      </c>
      <c r="AD45" s="86">
        <v>272000</v>
      </c>
      <c r="AE45" s="86">
        <v>91461000</v>
      </c>
      <c r="AF45" s="78">
        <v>93153000</v>
      </c>
      <c r="AG45" s="86">
        <v>70258000</v>
      </c>
      <c r="AH45" s="86">
        <v>0</v>
      </c>
      <c r="AI45" s="86">
        <v>64088000</v>
      </c>
      <c r="AJ45" s="78">
        <v>134346000</v>
      </c>
      <c r="AK45" s="78">
        <v>227499000</v>
      </c>
      <c r="AL45" s="86">
        <v>44792000</v>
      </c>
      <c r="AM45" s="86">
        <v>0</v>
      </c>
      <c r="AN45" s="86">
        <v>1100000</v>
      </c>
      <c r="AO45" s="78">
        <v>45892000</v>
      </c>
      <c r="AP45" s="78">
        <v>273391000</v>
      </c>
      <c r="AQ45" s="86">
        <v>289252000</v>
      </c>
      <c r="AR45" s="86">
        <v>0</v>
      </c>
      <c r="AS45" s="86">
        <v>24528006</v>
      </c>
      <c r="AT45" s="86">
        <v>1355994</v>
      </c>
      <c r="AU45" s="86">
        <v>0</v>
      </c>
      <c r="AV45" s="86">
        <v>0</v>
      </c>
      <c r="AW45" s="78">
        <v>315136000</v>
      </c>
      <c r="AX45" s="86">
        <v>148000</v>
      </c>
      <c r="AY45" s="86">
        <v>0</v>
      </c>
      <c r="AZ45" s="86">
        <v>-3863000</v>
      </c>
      <c r="BA45" s="86">
        <v>-7401000</v>
      </c>
      <c r="BB45" s="86">
        <v>0</v>
      </c>
      <c r="BC45" s="78">
        <v>-11116000</v>
      </c>
      <c r="BD45" s="78">
        <v>304020000</v>
      </c>
      <c r="BE45" s="86">
        <v>138375000</v>
      </c>
      <c r="BF45" s="86">
        <v>0</v>
      </c>
      <c r="BG45" s="86">
        <v>12718000</v>
      </c>
      <c r="BH45" s="86">
        <v>3798000</v>
      </c>
      <c r="BI45" s="86">
        <v>3017000</v>
      </c>
      <c r="BJ45" s="86">
        <v>166612000</v>
      </c>
      <c r="BK45" s="86">
        <v>0</v>
      </c>
      <c r="BL45" s="78">
        <v>324520000</v>
      </c>
      <c r="BM45" s="78">
        <v>-20500000</v>
      </c>
      <c r="BN45" s="86">
        <v>-6642000</v>
      </c>
      <c r="BO45" s="86">
        <v>200000</v>
      </c>
      <c r="BP45" s="86">
        <v>-26942000</v>
      </c>
      <c r="BQ45" s="86">
        <v>0</v>
      </c>
      <c r="BR45" s="86">
        <v>0</v>
      </c>
      <c r="BS45" s="78">
        <v>-26942000</v>
      </c>
      <c r="BT45" s="79">
        <v>-3.1E-2</v>
      </c>
      <c r="BU45" s="79">
        <v>-3.6999999999999998E-2</v>
      </c>
      <c r="BV45" s="79">
        <v>-6.7000000000000004E-2</v>
      </c>
      <c r="BW45" s="80">
        <v>1</v>
      </c>
      <c r="BX45" s="81">
        <v>44</v>
      </c>
      <c r="BY45" s="81">
        <v>109</v>
      </c>
      <c r="BZ45" s="82">
        <v>-0.8</v>
      </c>
      <c r="CA45" s="79">
        <v>-4.8000000000000001E-2</v>
      </c>
      <c r="CB45" s="79">
        <v>0.16800000000000001</v>
      </c>
      <c r="CC45" s="83">
        <v>13</v>
      </c>
      <c r="CD45" s="83"/>
      <c r="CE45" s="83"/>
      <c r="CF45" s="78">
        <v>-21855994</v>
      </c>
      <c r="CG45" s="79">
        <v>-3.5000000000000003E-2</v>
      </c>
      <c r="CH45" s="79">
        <v>-3.6999999999999998E-2</v>
      </c>
      <c r="CI45" s="79">
        <v>-7.1999999999999995E-2</v>
      </c>
    </row>
    <row r="46" spans="1:87" ht="34.200000000000003" x14ac:dyDescent="0.3">
      <c r="A46" s="76">
        <v>97</v>
      </c>
      <c r="B46" s="76" t="s">
        <v>749</v>
      </c>
      <c r="C46" s="76" t="s">
        <v>859</v>
      </c>
      <c r="D46" s="76">
        <v>13157</v>
      </c>
      <c r="E46" s="76">
        <v>2022</v>
      </c>
      <c r="F46" s="76" t="s">
        <v>867</v>
      </c>
      <c r="G46" s="76">
        <v>5</v>
      </c>
      <c r="H46" s="76">
        <v>12</v>
      </c>
      <c r="I46" s="76" t="s">
        <v>868</v>
      </c>
      <c r="J46" s="77">
        <v>1026702</v>
      </c>
      <c r="K46" s="77">
        <v>33240572</v>
      </c>
      <c r="L46" s="77">
        <v>3939494</v>
      </c>
      <c r="M46" s="77">
        <v>26937759</v>
      </c>
      <c r="N46" s="77">
        <v>0</v>
      </c>
      <c r="O46" s="77">
        <v>0</v>
      </c>
      <c r="P46" s="77">
        <v>8917512</v>
      </c>
      <c r="Q46" s="78">
        <v>74062039</v>
      </c>
      <c r="R46" s="77">
        <v>22480639</v>
      </c>
      <c r="S46" s="77">
        <v>2198563</v>
      </c>
      <c r="T46" s="77">
        <v>0</v>
      </c>
      <c r="U46" s="77">
        <v>0</v>
      </c>
      <c r="V46" s="77">
        <v>266391579</v>
      </c>
      <c r="W46" s="77">
        <v>128185876</v>
      </c>
      <c r="X46" s="78">
        <v>138205703</v>
      </c>
      <c r="Y46" s="77">
        <v>12206582</v>
      </c>
      <c r="Z46" s="78">
        <v>175091487</v>
      </c>
      <c r="AA46" s="78">
        <v>249153526</v>
      </c>
      <c r="AB46" s="77">
        <v>2095000</v>
      </c>
      <c r="AC46" s="77">
        <v>7640916</v>
      </c>
      <c r="AD46" s="77">
        <v>0</v>
      </c>
      <c r="AE46" s="77">
        <v>28654738</v>
      </c>
      <c r="AF46" s="78">
        <v>38390654</v>
      </c>
      <c r="AG46" s="77">
        <v>99680939</v>
      </c>
      <c r="AH46" s="77">
        <v>0</v>
      </c>
      <c r="AI46" s="77">
        <v>11684622</v>
      </c>
      <c r="AJ46" s="78">
        <v>111365561</v>
      </c>
      <c r="AK46" s="78">
        <v>149756215</v>
      </c>
      <c r="AL46" s="77">
        <v>92068492</v>
      </c>
      <c r="AM46" s="77">
        <v>0</v>
      </c>
      <c r="AN46" s="77">
        <v>7328819</v>
      </c>
      <c r="AO46" s="78">
        <v>99397311</v>
      </c>
      <c r="AP46" s="78">
        <v>249153526</v>
      </c>
      <c r="AQ46" s="77">
        <v>254895392</v>
      </c>
      <c r="AR46" s="77">
        <v>0</v>
      </c>
      <c r="AS46" s="77">
        <v>5979389</v>
      </c>
      <c r="AT46" s="77">
        <v>0</v>
      </c>
      <c r="AU46" s="77">
        <v>6055362</v>
      </c>
      <c r="AV46" s="77">
        <v>0</v>
      </c>
      <c r="AW46" s="78">
        <v>266930143</v>
      </c>
      <c r="AX46" s="77">
        <v>-6520923</v>
      </c>
      <c r="AY46" s="77">
        <v>546029</v>
      </c>
      <c r="AZ46" s="77">
        <v>0</v>
      </c>
      <c r="BA46" s="77">
        <v>-96388</v>
      </c>
      <c r="BB46" s="77">
        <v>0</v>
      </c>
      <c r="BC46" s="78">
        <v>-6071282</v>
      </c>
      <c r="BD46" s="78">
        <v>260858861</v>
      </c>
      <c r="BE46" s="77">
        <v>139154250</v>
      </c>
      <c r="BF46" s="77">
        <v>0</v>
      </c>
      <c r="BG46" s="77">
        <v>12375192</v>
      </c>
      <c r="BH46" s="77">
        <v>4826491</v>
      </c>
      <c r="BI46" s="77">
        <v>3373553</v>
      </c>
      <c r="BJ46" s="77">
        <v>113212420</v>
      </c>
      <c r="BK46" s="77">
        <v>0</v>
      </c>
      <c r="BL46" s="78">
        <v>272941906</v>
      </c>
      <c r="BM46" s="78">
        <v>-12083045</v>
      </c>
      <c r="BN46" s="77">
        <v>-7657353</v>
      </c>
      <c r="BO46" s="77">
        <v>1352339</v>
      </c>
      <c r="BP46" s="77">
        <v>-18388059</v>
      </c>
      <c r="BQ46" s="77">
        <v>0</v>
      </c>
      <c r="BR46" s="77">
        <v>0</v>
      </c>
      <c r="BS46" s="78">
        <v>-18388059</v>
      </c>
      <c r="BT46" s="79">
        <v>-2.3E-2</v>
      </c>
      <c r="BU46" s="79">
        <v>-2.3E-2</v>
      </c>
      <c r="BV46" s="79">
        <v>-4.5999999999999999E-2</v>
      </c>
      <c r="BW46" s="80">
        <v>1.9</v>
      </c>
      <c r="BX46" s="81">
        <v>39</v>
      </c>
      <c r="BY46" s="81">
        <v>43</v>
      </c>
      <c r="BZ46" s="82">
        <v>0.7</v>
      </c>
      <c r="CA46" s="79">
        <v>2E-3</v>
      </c>
      <c r="CB46" s="79">
        <v>0.39900000000000002</v>
      </c>
      <c r="CC46" s="83">
        <v>10</v>
      </c>
      <c r="CD46" s="83"/>
      <c r="CE46" s="83"/>
      <c r="CF46" s="78">
        <v>-18138407</v>
      </c>
      <c r="CG46" s="79">
        <v>-4.7E-2</v>
      </c>
      <c r="CH46" s="79">
        <v>-2.4E-2</v>
      </c>
      <c r="CI46" s="79">
        <v>-7.0999999999999994E-2</v>
      </c>
    </row>
    <row r="47" spans="1:87" ht="34.200000000000003" x14ac:dyDescent="0.3">
      <c r="A47" s="85">
        <v>6963</v>
      </c>
      <c r="B47" s="85" t="s">
        <v>759</v>
      </c>
      <c r="C47" s="85" t="s">
        <v>859</v>
      </c>
      <c r="D47" s="85">
        <v>13158</v>
      </c>
      <c r="E47" s="85">
        <v>2022</v>
      </c>
      <c r="F47" s="85" t="s">
        <v>860</v>
      </c>
      <c r="G47" s="85">
        <v>5</v>
      </c>
      <c r="H47" s="85">
        <v>12</v>
      </c>
      <c r="I47" s="85" t="s">
        <v>870</v>
      </c>
      <c r="J47" s="86">
        <v>214813</v>
      </c>
      <c r="K47" s="86">
        <v>0</v>
      </c>
      <c r="L47" s="86">
        <v>0</v>
      </c>
      <c r="M47" s="86">
        <v>1054509</v>
      </c>
      <c r="N47" s="86">
        <v>313686</v>
      </c>
      <c r="O47" s="86">
        <v>0</v>
      </c>
      <c r="P47" s="86">
        <v>619203</v>
      </c>
      <c r="Q47" s="78">
        <v>2202211</v>
      </c>
      <c r="R47" s="86">
        <v>0</v>
      </c>
      <c r="S47" s="86">
        <v>0</v>
      </c>
      <c r="T47" s="86">
        <v>0</v>
      </c>
      <c r="U47" s="86">
        <v>0</v>
      </c>
      <c r="V47" s="86">
        <v>122154779</v>
      </c>
      <c r="W47" s="86">
        <v>80433194</v>
      </c>
      <c r="X47" s="78">
        <v>41721585</v>
      </c>
      <c r="Y47" s="86">
        <v>2219647</v>
      </c>
      <c r="Z47" s="78">
        <v>43941232</v>
      </c>
      <c r="AA47" s="78">
        <v>46143443</v>
      </c>
      <c r="AB47" s="86">
        <v>0</v>
      </c>
      <c r="AC47" s="86">
        <v>0</v>
      </c>
      <c r="AD47" s="86">
        <v>3966577</v>
      </c>
      <c r="AE47" s="86">
        <v>0</v>
      </c>
      <c r="AF47" s="78">
        <v>3966577</v>
      </c>
      <c r="AG47" s="86">
        <v>0</v>
      </c>
      <c r="AH47" s="86">
        <v>0</v>
      </c>
      <c r="AI47" s="86">
        <v>0</v>
      </c>
      <c r="AJ47" s="78">
        <v>0</v>
      </c>
      <c r="AK47" s="78">
        <v>3966577</v>
      </c>
      <c r="AL47" s="86">
        <v>42176865</v>
      </c>
      <c r="AM47" s="86">
        <v>0</v>
      </c>
      <c r="AN47" s="86">
        <v>0</v>
      </c>
      <c r="AO47" s="78">
        <v>42176865</v>
      </c>
      <c r="AP47" s="78">
        <v>46143442</v>
      </c>
      <c r="AQ47" s="86">
        <v>4266067</v>
      </c>
      <c r="AR47" s="86">
        <v>0</v>
      </c>
      <c r="AS47" s="86">
        <v>6405057</v>
      </c>
      <c r="AT47" s="86">
        <v>0</v>
      </c>
      <c r="AU47" s="86">
        <v>0</v>
      </c>
      <c r="AV47" s="86">
        <v>0</v>
      </c>
      <c r="AW47" s="78">
        <v>10671124</v>
      </c>
      <c r="AX47" s="86">
        <v>0</v>
      </c>
      <c r="AY47" s="86">
        <v>0</v>
      </c>
      <c r="AZ47" s="86">
        <v>0</v>
      </c>
      <c r="BA47" s="86">
        <v>0</v>
      </c>
      <c r="BB47" s="86">
        <v>0</v>
      </c>
      <c r="BC47" s="78">
        <v>0</v>
      </c>
      <c r="BD47" s="78">
        <v>10671124</v>
      </c>
      <c r="BE47" s="86">
        <v>16852883</v>
      </c>
      <c r="BF47" s="86">
        <v>0</v>
      </c>
      <c r="BG47" s="86">
        <v>2982135</v>
      </c>
      <c r="BH47" s="86">
        <v>0</v>
      </c>
      <c r="BI47" s="86">
        <v>525511</v>
      </c>
      <c r="BJ47" s="86">
        <v>19539654</v>
      </c>
      <c r="BK47" s="86">
        <v>0</v>
      </c>
      <c r="BL47" s="78">
        <v>39900183</v>
      </c>
      <c r="BM47" s="78">
        <v>-29229059</v>
      </c>
      <c r="BN47" s="86">
        <v>8456945</v>
      </c>
      <c r="BO47" s="86">
        <v>0</v>
      </c>
      <c r="BP47" s="86">
        <v>-20772114</v>
      </c>
      <c r="BQ47" s="86">
        <v>0</v>
      </c>
      <c r="BR47" s="86">
        <v>0</v>
      </c>
      <c r="BS47" s="78">
        <v>-20772114</v>
      </c>
      <c r="BT47" s="79">
        <v>-2.7389999999999999</v>
      </c>
      <c r="BU47" s="79">
        <v>0</v>
      </c>
      <c r="BV47" s="79">
        <v>-2.7389999999999999</v>
      </c>
      <c r="BW47" s="80">
        <v>0.6</v>
      </c>
      <c r="BX47" s="81">
        <v>90</v>
      </c>
      <c r="BY47" s="81">
        <v>39</v>
      </c>
      <c r="BZ47" s="82">
        <v>0</v>
      </c>
      <c r="CA47" s="79">
        <v>-6.617</v>
      </c>
      <c r="CB47" s="79">
        <v>0.91400000000000003</v>
      </c>
      <c r="CC47" s="83">
        <v>27</v>
      </c>
      <c r="CD47" s="83"/>
      <c r="CE47" s="83"/>
      <c r="CF47" s="78">
        <v>-29229059</v>
      </c>
      <c r="CG47" s="79">
        <v>-2.7389999999999999</v>
      </c>
      <c r="CH47" s="79">
        <v>0</v>
      </c>
      <c r="CI47" s="79">
        <v>-2.7389999999999999</v>
      </c>
    </row>
    <row r="48" spans="1:87" ht="34.200000000000003" x14ac:dyDescent="0.3">
      <c r="A48" s="76">
        <v>11718</v>
      </c>
      <c r="B48" s="76" t="s">
        <v>760</v>
      </c>
      <c r="C48" s="76" t="s">
        <v>859</v>
      </c>
      <c r="D48" s="76">
        <v>13158</v>
      </c>
      <c r="E48" s="76">
        <v>2022</v>
      </c>
      <c r="F48" s="76" t="s">
        <v>860</v>
      </c>
      <c r="G48" s="76">
        <v>5</v>
      </c>
      <c r="H48" s="76">
        <v>12</v>
      </c>
      <c r="I48" s="76" t="s">
        <v>870</v>
      </c>
      <c r="J48" s="77">
        <v>16274</v>
      </c>
      <c r="K48" s="77">
        <v>0</v>
      </c>
      <c r="L48" s="77">
        <v>0</v>
      </c>
      <c r="M48" s="77">
        <v>257421</v>
      </c>
      <c r="N48" s="77">
        <v>0</v>
      </c>
      <c r="O48" s="77">
        <v>0</v>
      </c>
      <c r="P48" s="77">
        <v>189367</v>
      </c>
      <c r="Q48" s="78">
        <v>463062</v>
      </c>
      <c r="R48" s="77">
        <v>0</v>
      </c>
      <c r="S48" s="77">
        <v>0</v>
      </c>
      <c r="T48" s="77">
        <v>0</v>
      </c>
      <c r="U48" s="77">
        <v>0</v>
      </c>
      <c r="V48" s="77">
        <v>37686328</v>
      </c>
      <c r="W48" s="77">
        <v>28692490</v>
      </c>
      <c r="X48" s="78">
        <v>8993838</v>
      </c>
      <c r="Y48" s="77">
        <v>308669</v>
      </c>
      <c r="Z48" s="78">
        <v>9302507</v>
      </c>
      <c r="AA48" s="78">
        <v>9765569</v>
      </c>
      <c r="AB48" s="77">
        <v>0</v>
      </c>
      <c r="AC48" s="77">
        <v>0</v>
      </c>
      <c r="AD48" s="77">
        <v>2098393</v>
      </c>
      <c r="AE48" s="77">
        <v>0</v>
      </c>
      <c r="AF48" s="78">
        <v>2098393</v>
      </c>
      <c r="AG48" s="77">
        <v>0</v>
      </c>
      <c r="AH48" s="77">
        <v>0</v>
      </c>
      <c r="AI48" s="77">
        <v>0</v>
      </c>
      <c r="AJ48" s="78">
        <v>0</v>
      </c>
      <c r="AK48" s="78">
        <v>2098393</v>
      </c>
      <c r="AL48" s="77">
        <v>7667175</v>
      </c>
      <c r="AM48" s="77">
        <v>0</v>
      </c>
      <c r="AN48" s="77">
        <v>0</v>
      </c>
      <c r="AO48" s="78">
        <v>7667175</v>
      </c>
      <c r="AP48" s="78">
        <v>9765568</v>
      </c>
      <c r="AQ48" s="77">
        <v>5763870</v>
      </c>
      <c r="AR48" s="77">
        <v>0</v>
      </c>
      <c r="AS48" s="77">
        <v>2999711</v>
      </c>
      <c r="AT48" s="77">
        <v>0</v>
      </c>
      <c r="AU48" s="77">
        <v>0</v>
      </c>
      <c r="AV48" s="77">
        <v>0</v>
      </c>
      <c r="AW48" s="78">
        <v>8763581</v>
      </c>
      <c r="AX48" s="77">
        <v>0</v>
      </c>
      <c r="AY48" s="77">
        <v>0</v>
      </c>
      <c r="AZ48" s="77">
        <v>0</v>
      </c>
      <c r="BA48" s="77">
        <v>0</v>
      </c>
      <c r="BB48" s="77">
        <v>0</v>
      </c>
      <c r="BC48" s="78">
        <v>0</v>
      </c>
      <c r="BD48" s="78">
        <v>8763581</v>
      </c>
      <c r="BE48" s="77">
        <v>15241487</v>
      </c>
      <c r="BF48" s="77">
        <v>0</v>
      </c>
      <c r="BG48" s="77">
        <v>1656806</v>
      </c>
      <c r="BH48" s="77">
        <v>0</v>
      </c>
      <c r="BI48" s="77">
        <v>277600</v>
      </c>
      <c r="BJ48" s="77">
        <v>4444076</v>
      </c>
      <c r="BK48" s="77">
        <v>0</v>
      </c>
      <c r="BL48" s="78">
        <v>21619969</v>
      </c>
      <c r="BM48" s="78">
        <v>-12856388</v>
      </c>
      <c r="BN48" s="77">
        <v>3433052</v>
      </c>
      <c r="BO48" s="77">
        <v>0</v>
      </c>
      <c r="BP48" s="77">
        <v>-9423336</v>
      </c>
      <c r="BQ48" s="77">
        <v>0</v>
      </c>
      <c r="BR48" s="77">
        <v>0</v>
      </c>
      <c r="BS48" s="78">
        <v>-9423336</v>
      </c>
      <c r="BT48" s="79">
        <v>-1.4670000000000001</v>
      </c>
      <c r="BU48" s="79">
        <v>0</v>
      </c>
      <c r="BV48" s="79">
        <v>-1.4670000000000001</v>
      </c>
      <c r="BW48" s="80">
        <v>0.2</v>
      </c>
      <c r="BX48" s="81">
        <v>16</v>
      </c>
      <c r="BY48" s="81">
        <v>38</v>
      </c>
      <c r="BZ48" s="82">
        <v>0</v>
      </c>
      <c r="CA48" s="79">
        <v>-5.3369999999999997</v>
      </c>
      <c r="CB48" s="79">
        <v>0.78500000000000003</v>
      </c>
      <c r="CC48" s="83">
        <v>17</v>
      </c>
      <c r="CD48" s="83"/>
      <c r="CE48" s="83"/>
      <c r="CF48" s="78">
        <v>-12856388</v>
      </c>
      <c r="CG48" s="79">
        <v>-1.4670000000000001</v>
      </c>
      <c r="CH48" s="79">
        <v>0</v>
      </c>
      <c r="CI48" s="79">
        <v>-1.4670000000000001</v>
      </c>
    </row>
    <row r="49" spans="1:87" ht="34.200000000000003" x14ac:dyDescent="0.3">
      <c r="A49" s="85">
        <v>3108</v>
      </c>
      <c r="B49" s="85" t="s">
        <v>728</v>
      </c>
      <c r="C49" s="85" t="s">
        <v>859</v>
      </c>
      <c r="D49" s="85">
        <v>13159</v>
      </c>
      <c r="E49" s="85">
        <v>2022</v>
      </c>
      <c r="F49" s="85" t="s">
        <v>873</v>
      </c>
      <c r="G49" s="85">
        <v>5</v>
      </c>
      <c r="H49" s="85">
        <v>12</v>
      </c>
      <c r="I49" s="85" t="s">
        <v>874</v>
      </c>
      <c r="J49" s="86">
        <v>210311009</v>
      </c>
      <c r="K49" s="86">
        <v>89473116</v>
      </c>
      <c r="L49" s="86">
        <v>0</v>
      </c>
      <c r="M49" s="86">
        <v>27595840</v>
      </c>
      <c r="N49" s="86">
        <v>131859</v>
      </c>
      <c r="O49" s="86">
        <v>118687730</v>
      </c>
      <c r="P49" s="86">
        <v>23983432</v>
      </c>
      <c r="Q49" s="78">
        <v>470182986</v>
      </c>
      <c r="R49" s="86">
        <v>6741883</v>
      </c>
      <c r="S49" s="86">
        <v>0</v>
      </c>
      <c r="T49" s="86">
        <v>0</v>
      </c>
      <c r="U49" s="86">
        <v>0</v>
      </c>
      <c r="V49" s="86">
        <v>779194603</v>
      </c>
      <c r="W49" s="86">
        <v>548849434</v>
      </c>
      <c r="X49" s="78">
        <v>230345169</v>
      </c>
      <c r="Y49" s="86">
        <v>35407011</v>
      </c>
      <c r="Z49" s="78">
        <v>272494063</v>
      </c>
      <c r="AA49" s="78">
        <v>742677049</v>
      </c>
      <c r="AB49" s="86">
        <v>8105443</v>
      </c>
      <c r="AC49" s="86">
        <v>23509825</v>
      </c>
      <c r="AD49" s="86">
        <v>0</v>
      </c>
      <c r="AE49" s="86">
        <v>110977122</v>
      </c>
      <c r="AF49" s="78">
        <v>142592390</v>
      </c>
      <c r="AG49" s="86">
        <v>59403419</v>
      </c>
      <c r="AH49" s="86">
        <v>0</v>
      </c>
      <c r="AI49" s="86">
        <v>251466973</v>
      </c>
      <c r="AJ49" s="78">
        <v>310870392</v>
      </c>
      <c r="AK49" s="78">
        <v>453462782</v>
      </c>
      <c r="AL49" s="86">
        <v>288068652</v>
      </c>
      <c r="AM49" s="86">
        <v>0</v>
      </c>
      <c r="AN49" s="86">
        <v>1145618</v>
      </c>
      <c r="AO49" s="78">
        <v>289214270</v>
      </c>
      <c r="AP49" s="78">
        <v>742677052</v>
      </c>
      <c r="AQ49" s="86">
        <v>367632789</v>
      </c>
      <c r="AR49" s="86">
        <v>53550728</v>
      </c>
      <c r="AS49" s="86">
        <v>382393332</v>
      </c>
      <c r="AT49" s="86">
        <v>0</v>
      </c>
      <c r="AU49" s="86">
        <v>0</v>
      </c>
      <c r="AV49" s="86">
        <v>0</v>
      </c>
      <c r="AW49" s="78">
        <v>803576849</v>
      </c>
      <c r="AX49" s="86">
        <v>-6818560</v>
      </c>
      <c r="AY49" s="86">
        <v>55697700</v>
      </c>
      <c r="AZ49" s="86">
        <v>0</v>
      </c>
      <c r="BA49" s="86">
        <v>7600000</v>
      </c>
      <c r="BB49" s="86">
        <v>0</v>
      </c>
      <c r="BC49" s="78">
        <v>56479140</v>
      </c>
      <c r="BD49" s="78">
        <v>860055989</v>
      </c>
      <c r="BE49" s="86">
        <v>528706947</v>
      </c>
      <c r="BF49" s="86">
        <v>0</v>
      </c>
      <c r="BG49" s="86">
        <v>30387840</v>
      </c>
      <c r="BH49" s="86">
        <v>1869682</v>
      </c>
      <c r="BI49" s="86">
        <v>3352182</v>
      </c>
      <c r="BJ49" s="86">
        <v>279715891</v>
      </c>
      <c r="BK49" s="86">
        <v>0</v>
      </c>
      <c r="BL49" s="78">
        <v>844032542</v>
      </c>
      <c r="BM49" s="78">
        <v>16023447</v>
      </c>
      <c r="BN49" s="86">
        <v>0</v>
      </c>
      <c r="BO49" s="86">
        <v>0</v>
      </c>
      <c r="BP49" s="86">
        <v>16023447</v>
      </c>
      <c r="BQ49" s="86">
        <v>0</v>
      </c>
      <c r="BR49" s="86">
        <v>0</v>
      </c>
      <c r="BS49" s="78">
        <v>16023447</v>
      </c>
      <c r="BT49" s="79">
        <v>-4.7E-2</v>
      </c>
      <c r="BU49" s="79">
        <v>6.6000000000000003E-2</v>
      </c>
      <c r="BV49" s="79">
        <v>1.9E-2</v>
      </c>
      <c r="BW49" s="80">
        <v>3.3</v>
      </c>
      <c r="BX49" s="81">
        <v>27</v>
      </c>
      <c r="BY49" s="81">
        <v>53</v>
      </c>
      <c r="BZ49" s="82">
        <v>4.8</v>
      </c>
      <c r="CA49" s="79">
        <v>0.23</v>
      </c>
      <c r="CB49" s="79">
        <v>0.38900000000000001</v>
      </c>
      <c r="CC49" s="83">
        <v>18</v>
      </c>
      <c r="CD49" s="83"/>
      <c r="CE49" s="83"/>
      <c r="CF49" s="78">
        <v>16023447</v>
      </c>
      <c r="CG49" s="79">
        <v>-4.7E-2</v>
      </c>
      <c r="CH49" s="79">
        <v>6.6000000000000003E-2</v>
      </c>
      <c r="CI49" s="79">
        <v>1.9E-2</v>
      </c>
    </row>
    <row r="50" spans="1:87" ht="34.200000000000003" x14ac:dyDescent="0.3">
      <c r="A50" s="76">
        <v>46</v>
      </c>
      <c r="B50" s="76" t="s">
        <v>724</v>
      </c>
      <c r="C50" s="76" t="s">
        <v>859</v>
      </c>
      <c r="D50" s="76">
        <v>14286</v>
      </c>
      <c r="E50" s="76">
        <v>2022</v>
      </c>
      <c r="F50" s="76" t="s">
        <v>867</v>
      </c>
      <c r="G50" s="76">
        <v>5</v>
      </c>
      <c r="H50" s="76">
        <v>12</v>
      </c>
      <c r="I50" s="76" t="s">
        <v>868</v>
      </c>
      <c r="J50" s="77">
        <v>1382000</v>
      </c>
      <c r="K50" s="77">
        <v>0</v>
      </c>
      <c r="L50" s="77">
        <v>0</v>
      </c>
      <c r="M50" s="77">
        <v>304803000</v>
      </c>
      <c r="N50" s="77">
        <v>2919210000</v>
      </c>
      <c r="O50" s="77">
        <v>386000</v>
      </c>
      <c r="P50" s="77">
        <v>281473000</v>
      </c>
      <c r="Q50" s="78">
        <v>3507254000</v>
      </c>
      <c r="R50" s="77">
        <v>1587274000</v>
      </c>
      <c r="S50" s="77">
        <v>64355000</v>
      </c>
      <c r="T50" s="77">
        <v>0</v>
      </c>
      <c r="U50" s="77">
        <v>0</v>
      </c>
      <c r="V50" s="77">
        <v>4388697000</v>
      </c>
      <c r="W50" s="77">
        <v>2254493000</v>
      </c>
      <c r="X50" s="78">
        <v>2134204000</v>
      </c>
      <c r="Y50" s="77">
        <v>604198000</v>
      </c>
      <c r="Z50" s="78">
        <v>4390031000</v>
      </c>
      <c r="AA50" s="78">
        <v>7897285000</v>
      </c>
      <c r="AB50" s="77">
        <v>5230000</v>
      </c>
      <c r="AC50" s="77">
        <v>13280000</v>
      </c>
      <c r="AD50" s="77">
        <v>0</v>
      </c>
      <c r="AE50" s="77">
        <v>556448000</v>
      </c>
      <c r="AF50" s="78">
        <v>574958000</v>
      </c>
      <c r="AG50" s="77">
        <v>1520570000</v>
      </c>
      <c r="AH50" s="77">
        <v>0</v>
      </c>
      <c r="AI50" s="77">
        <v>734345000</v>
      </c>
      <c r="AJ50" s="78">
        <v>2254915000</v>
      </c>
      <c r="AK50" s="78">
        <v>2829873000</v>
      </c>
      <c r="AL50" s="77">
        <v>3163732000</v>
      </c>
      <c r="AM50" s="77">
        <v>931429000</v>
      </c>
      <c r="AN50" s="77">
        <v>972251000</v>
      </c>
      <c r="AO50" s="78">
        <v>5067412000</v>
      </c>
      <c r="AP50" s="78">
        <v>7897285000</v>
      </c>
      <c r="AQ50" s="77">
        <v>1602927000</v>
      </c>
      <c r="AR50" s="77">
        <v>0</v>
      </c>
      <c r="AS50" s="77">
        <v>499757000</v>
      </c>
      <c r="AT50" s="77">
        <v>74378000</v>
      </c>
      <c r="AU50" s="77">
        <v>6985000</v>
      </c>
      <c r="AV50" s="77">
        <v>86102000</v>
      </c>
      <c r="AW50" s="78">
        <v>2270149000</v>
      </c>
      <c r="AX50" s="77">
        <v>24323000</v>
      </c>
      <c r="AY50" s="77">
        <v>18475000</v>
      </c>
      <c r="AZ50" s="77">
        <v>0</v>
      </c>
      <c r="BA50" s="77">
        <v>80644000</v>
      </c>
      <c r="BB50" s="77">
        <v>-4886000</v>
      </c>
      <c r="BC50" s="78">
        <v>118556000</v>
      </c>
      <c r="BD50" s="78">
        <v>2388705000</v>
      </c>
      <c r="BE50" s="77">
        <v>1043683000</v>
      </c>
      <c r="BF50" s="77">
        <v>0</v>
      </c>
      <c r="BG50" s="77">
        <v>148059000</v>
      </c>
      <c r="BH50" s="77">
        <v>30645000</v>
      </c>
      <c r="BI50" s="77">
        <v>28818000</v>
      </c>
      <c r="BJ50" s="77">
        <v>1047835000</v>
      </c>
      <c r="BK50" s="77">
        <v>0</v>
      </c>
      <c r="BL50" s="78">
        <v>2299040000</v>
      </c>
      <c r="BM50" s="78">
        <v>89665000</v>
      </c>
      <c r="BN50" s="77">
        <v>32542000</v>
      </c>
      <c r="BO50" s="77">
        <v>11635000</v>
      </c>
      <c r="BP50" s="77">
        <v>133842000</v>
      </c>
      <c r="BQ50" s="77">
        <v>-1790000</v>
      </c>
      <c r="BR50" s="77">
        <v>0</v>
      </c>
      <c r="BS50" s="78">
        <v>132052000</v>
      </c>
      <c r="BT50" s="79">
        <v>-1.2E-2</v>
      </c>
      <c r="BU50" s="79">
        <v>0.05</v>
      </c>
      <c r="BV50" s="79">
        <v>3.7999999999999999E-2</v>
      </c>
      <c r="BW50" s="80">
        <v>6.1</v>
      </c>
      <c r="BX50" s="81">
        <v>69</v>
      </c>
      <c r="BY50" s="81">
        <v>95</v>
      </c>
      <c r="BZ50" s="82">
        <v>7.5</v>
      </c>
      <c r="CA50" s="79">
        <v>0.113</v>
      </c>
      <c r="CB50" s="79">
        <v>0.64200000000000002</v>
      </c>
      <c r="CC50" s="83">
        <v>15</v>
      </c>
      <c r="CD50" s="83"/>
      <c r="CE50" s="83"/>
      <c r="CF50" s="78">
        <v>8302000</v>
      </c>
      <c r="CG50" s="79">
        <v>-4.8000000000000001E-2</v>
      </c>
      <c r="CH50" s="79">
        <v>5.0999999999999997E-2</v>
      </c>
      <c r="CI50" s="79">
        <v>4.0000000000000001E-3</v>
      </c>
    </row>
    <row r="51" spans="1:87" ht="34.200000000000003" x14ac:dyDescent="0.3">
      <c r="A51" s="85">
        <v>3107</v>
      </c>
      <c r="B51" s="85" t="s">
        <v>725</v>
      </c>
      <c r="C51" s="85" t="s">
        <v>859</v>
      </c>
      <c r="D51" s="85">
        <v>14287</v>
      </c>
      <c r="E51" s="85">
        <v>2022</v>
      </c>
      <c r="F51" s="85" t="s">
        <v>867</v>
      </c>
      <c r="G51" s="85">
        <v>5</v>
      </c>
      <c r="H51" s="85">
        <v>12</v>
      </c>
      <c r="I51" s="85" t="s">
        <v>868</v>
      </c>
      <c r="J51" s="86">
        <v>139653000</v>
      </c>
      <c r="K51" s="86">
        <v>146280000</v>
      </c>
      <c r="L51" s="86">
        <v>0</v>
      </c>
      <c r="M51" s="86">
        <v>121626000</v>
      </c>
      <c r="N51" s="86">
        <v>46083000</v>
      </c>
      <c r="O51" s="86">
        <v>10612000</v>
      </c>
      <c r="P51" s="86">
        <v>148486000</v>
      </c>
      <c r="Q51" s="78">
        <v>612740000</v>
      </c>
      <c r="R51" s="86">
        <v>774561000</v>
      </c>
      <c r="S51" s="86">
        <v>12501000</v>
      </c>
      <c r="T51" s="86">
        <v>0</v>
      </c>
      <c r="U51" s="86">
        <v>0</v>
      </c>
      <c r="V51" s="86">
        <v>2122854000</v>
      </c>
      <c r="W51" s="86">
        <v>1149620000</v>
      </c>
      <c r="X51" s="78">
        <v>973234000</v>
      </c>
      <c r="Y51" s="86">
        <v>135343000</v>
      </c>
      <c r="Z51" s="78">
        <v>1895639000</v>
      </c>
      <c r="AA51" s="78">
        <v>2508379000</v>
      </c>
      <c r="AB51" s="86">
        <v>8880000</v>
      </c>
      <c r="AC51" s="86">
        <v>7413000</v>
      </c>
      <c r="AD51" s="86">
        <v>11736000</v>
      </c>
      <c r="AE51" s="86">
        <v>334466000</v>
      </c>
      <c r="AF51" s="78">
        <v>362495000</v>
      </c>
      <c r="AG51" s="86">
        <v>680865000</v>
      </c>
      <c r="AH51" s="86">
        <v>-11657000</v>
      </c>
      <c r="AI51" s="86">
        <v>221029000</v>
      </c>
      <c r="AJ51" s="78">
        <v>890237000</v>
      </c>
      <c r="AK51" s="78">
        <v>1252732000</v>
      </c>
      <c r="AL51" s="86">
        <v>909421000</v>
      </c>
      <c r="AM51" s="86">
        <v>306113000</v>
      </c>
      <c r="AN51" s="86">
        <v>40113000</v>
      </c>
      <c r="AO51" s="78">
        <v>1255647000</v>
      </c>
      <c r="AP51" s="78">
        <v>2508379000</v>
      </c>
      <c r="AQ51" s="86">
        <v>1194338000</v>
      </c>
      <c r="AR51" s="86">
        <v>0</v>
      </c>
      <c r="AS51" s="86">
        <v>847076000</v>
      </c>
      <c r="AT51" s="86">
        <v>46202000</v>
      </c>
      <c r="AU51" s="86">
        <v>0</v>
      </c>
      <c r="AV51" s="86">
        <v>22363000</v>
      </c>
      <c r="AW51" s="78">
        <v>2109979000</v>
      </c>
      <c r="AX51" s="86">
        <v>-65039000</v>
      </c>
      <c r="AY51" s="86">
        <v>0</v>
      </c>
      <c r="AZ51" s="86">
        <v>0</v>
      </c>
      <c r="BA51" s="86">
        <v>2813000</v>
      </c>
      <c r="BB51" s="86">
        <v>0</v>
      </c>
      <c r="BC51" s="78">
        <v>-62226000</v>
      </c>
      <c r="BD51" s="78">
        <v>2047753000</v>
      </c>
      <c r="BE51" s="86">
        <v>723442000</v>
      </c>
      <c r="BF51" s="86">
        <v>0</v>
      </c>
      <c r="BG51" s="86">
        <v>104260000</v>
      </c>
      <c r="BH51" s="86">
        <v>23415000</v>
      </c>
      <c r="BI51" s="86">
        <v>13119000</v>
      </c>
      <c r="BJ51" s="86">
        <v>1266957000</v>
      </c>
      <c r="BK51" s="86">
        <v>0</v>
      </c>
      <c r="BL51" s="78">
        <v>2131193000</v>
      </c>
      <c r="BM51" s="78">
        <v>-83440000</v>
      </c>
      <c r="BN51" s="86">
        <v>-24769000</v>
      </c>
      <c r="BO51" s="86">
        <v>8123000</v>
      </c>
      <c r="BP51" s="86">
        <v>-100086000</v>
      </c>
      <c r="BQ51" s="86">
        <v>891000</v>
      </c>
      <c r="BR51" s="86">
        <v>0</v>
      </c>
      <c r="BS51" s="78">
        <v>-99195000</v>
      </c>
      <c r="BT51" s="79">
        <v>-0.01</v>
      </c>
      <c r="BU51" s="79">
        <v>-0.03</v>
      </c>
      <c r="BV51" s="79">
        <v>-4.1000000000000002E-2</v>
      </c>
      <c r="BW51" s="80">
        <v>1.7</v>
      </c>
      <c r="BX51" s="81">
        <v>37</v>
      </c>
      <c r="BY51" s="81">
        <v>64</v>
      </c>
      <c r="BZ51" s="82">
        <v>1.4</v>
      </c>
      <c r="CA51" s="79">
        <v>0.02</v>
      </c>
      <c r="CB51" s="79">
        <v>0.501</v>
      </c>
      <c r="CC51" s="83">
        <v>11</v>
      </c>
      <c r="CD51" s="83"/>
      <c r="CE51" s="83"/>
      <c r="CF51" s="78">
        <v>-129642000</v>
      </c>
      <c r="CG51" s="79">
        <v>-3.4000000000000002E-2</v>
      </c>
      <c r="CH51" s="79">
        <v>-3.1E-2</v>
      </c>
      <c r="CI51" s="79">
        <v>-6.5000000000000002E-2</v>
      </c>
    </row>
    <row r="52" spans="1:87" ht="34.200000000000003" x14ac:dyDescent="0.3">
      <c r="A52" s="76">
        <v>6547</v>
      </c>
      <c r="B52" s="76" t="s">
        <v>747</v>
      </c>
      <c r="C52" s="76" t="s">
        <v>859</v>
      </c>
      <c r="D52" s="76">
        <v>14288</v>
      </c>
      <c r="E52" s="76">
        <v>2022</v>
      </c>
      <c r="F52" s="76" t="s">
        <v>873</v>
      </c>
      <c r="G52" s="76">
        <v>5</v>
      </c>
      <c r="H52" s="76">
        <v>12</v>
      </c>
      <c r="I52" s="76" t="s">
        <v>874</v>
      </c>
      <c r="J52" s="77">
        <v>1897106</v>
      </c>
      <c r="K52" s="77">
        <v>441791</v>
      </c>
      <c r="L52" s="77">
        <v>0</v>
      </c>
      <c r="M52" s="77">
        <v>34343595</v>
      </c>
      <c r="N52" s="77">
        <v>88395450</v>
      </c>
      <c r="O52" s="77">
        <v>272387</v>
      </c>
      <c r="P52" s="77">
        <v>21728266</v>
      </c>
      <c r="Q52" s="78">
        <v>147078595</v>
      </c>
      <c r="R52" s="77">
        <v>4339094</v>
      </c>
      <c r="S52" s="77">
        <v>374</v>
      </c>
      <c r="T52" s="77">
        <v>0</v>
      </c>
      <c r="U52" s="77">
        <v>0</v>
      </c>
      <c r="V52" s="77">
        <v>266302875</v>
      </c>
      <c r="W52" s="77">
        <v>194999671</v>
      </c>
      <c r="X52" s="78">
        <v>71303204</v>
      </c>
      <c r="Y52" s="77">
        <v>32876998</v>
      </c>
      <c r="Z52" s="78">
        <v>108519670</v>
      </c>
      <c r="AA52" s="78">
        <v>255598265</v>
      </c>
      <c r="AB52" s="77">
        <v>2035079</v>
      </c>
      <c r="AC52" s="77">
        <v>5699994</v>
      </c>
      <c r="AD52" s="77">
        <v>40025981</v>
      </c>
      <c r="AE52" s="77">
        <v>39096440</v>
      </c>
      <c r="AF52" s="78">
        <v>86857494</v>
      </c>
      <c r="AG52" s="77">
        <v>103870825</v>
      </c>
      <c r="AH52" s="77">
        <v>0</v>
      </c>
      <c r="AI52" s="77">
        <v>944554</v>
      </c>
      <c r="AJ52" s="78">
        <v>104815379</v>
      </c>
      <c r="AK52" s="78">
        <v>191672873</v>
      </c>
      <c r="AL52" s="77">
        <v>59585924</v>
      </c>
      <c r="AM52" s="77">
        <v>3906776</v>
      </c>
      <c r="AN52" s="77">
        <v>432692</v>
      </c>
      <c r="AO52" s="78">
        <v>63925392</v>
      </c>
      <c r="AP52" s="78">
        <v>255598265</v>
      </c>
      <c r="AQ52" s="77">
        <v>278635431</v>
      </c>
      <c r="AR52" s="77">
        <v>3069349</v>
      </c>
      <c r="AS52" s="77">
        <v>37655040</v>
      </c>
      <c r="AT52" s="77">
        <v>0</v>
      </c>
      <c r="AU52" s="77">
        <v>16027968</v>
      </c>
      <c r="AV52" s="77">
        <v>126310</v>
      </c>
      <c r="AW52" s="78">
        <v>335514098</v>
      </c>
      <c r="AX52" s="77">
        <v>1405242</v>
      </c>
      <c r="AY52" s="77">
        <v>1119602</v>
      </c>
      <c r="AZ52" s="77">
        <v>0</v>
      </c>
      <c r="BA52" s="77">
        <v>-1400227</v>
      </c>
      <c r="BB52" s="77">
        <v>0</v>
      </c>
      <c r="BC52" s="78">
        <v>1124617</v>
      </c>
      <c r="BD52" s="78">
        <v>336638715</v>
      </c>
      <c r="BE52" s="77">
        <v>110486271</v>
      </c>
      <c r="BF52" s="77">
        <v>4694560</v>
      </c>
      <c r="BG52" s="77">
        <v>13053624</v>
      </c>
      <c r="BH52" s="77">
        <v>3813924</v>
      </c>
      <c r="BI52" s="77">
        <v>2993864</v>
      </c>
      <c r="BJ52" s="77">
        <v>196192451</v>
      </c>
      <c r="BK52" s="77">
        <v>681313</v>
      </c>
      <c r="BL52" s="78">
        <v>331916007</v>
      </c>
      <c r="BM52" s="78">
        <v>4722708</v>
      </c>
      <c r="BN52" s="77">
        <v>0</v>
      </c>
      <c r="BO52" s="77">
        <v>-139460978</v>
      </c>
      <c r="BP52" s="77">
        <v>-134738270</v>
      </c>
      <c r="BQ52" s="77">
        <v>0</v>
      </c>
      <c r="BR52" s="77">
        <v>0</v>
      </c>
      <c r="BS52" s="78">
        <v>-134738270</v>
      </c>
      <c r="BT52" s="79">
        <v>1.0999999999999999E-2</v>
      </c>
      <c r="BU52" s="79">
        <v>3.0000000000000001E-3</v>
      </c>
      <c r="BV52" s="79">
        <v>1.4E-2</v>
      </c>
      <c r="BW52" s="80">
        <v>1.7</v>
      </c>
      <c r="BX52" s="81">
        <v>45</v>
      </c>
      <c r="BY52" s="81">
        <v>93</v>
      </c>
      <c r="BZ52" s="82">
        <v>3.7</v>
      </c>
      <c r="CA52" s="79">
        <v>9.2999999999999999E-2</v>
      </c>
      <c r="CB52" s="79">
        <v>0.25</v>
      </c>
      <c r="CC52" s="83">
        <v>15</v>
      </c>
      <c r="CD52" s="83"/>
      <c r="CE52" s="83"/>
      <c r="CF52" s="78">
        <v>-11305260</v>
      </c>
      <c r="CG52" s="79">
        <v>-3.9E-2</v>
      </c>
      <c r="CH52" s="79">
        <v>4.0000000000000001E-3</v>
      </c>
      <c r="CI52" s="79">
        <v>-3.5000000000000003E-2</v>
      </c>
    </row>
    <row r="53" spans="1:87" ht="34.200000000000003" x14ac:dyDescent="0.3">
      <c r="A53" s="85">
        <v>8702</v>
      </c>
      <c r="B53" s="85" t="s">
        <v>723</v>
      </c>
      <c r="C53" s="85" t="s">
        <v>859</v>
      </c>
      <c r="D53" s="85">
        <v>16665</v>
      </c>
      <c r="E53" s="85">
        <v>2022</v>
      </c>
      <c r="F53" s="85" t="s">
        <v>867</v>
      </c>
      <c r="G53" s="85">
        <v>5</v>
      </c>
      <c r="H53" s="85">
        <v>12</v>
      </c>
      <c r="I53" s="85" t="s">
        <v>868</v>
      </c>
      <c r="J53" s="86">
        <v>-32830000</v>
      </c>
      <c r="K53" s="86">
        <v>557818000</v>
      </c>
      <c r="L53" s="86">
        <v>0</v>
      </c>
      <c r="M53" s="86">
        <v>172152000</v>
      </c>
      <c r="N53" s="86">
        <v>0</v>
      </c>
      <c r="O53" s="86">
        <v>0</v>
      </c>
      <c r="P53" s="86">
        <v>686757000</v>
      </c>
      <c r="Q53" s="78">
        <v>1383897000</v>
      </c>
      <c r="R53" s="86">
        <v>298036000</v>
      </c>
      <c r="S53" s="86">
        <v>0</v>
      </c>
      <c r="T53" s="86">
        <v>0</v>
      </c>
      <c r="U53" s="86">
        <v>0</v>
      </c>
      <c r="V53" s="86">
        <v>3214293000</v>
      </c>
      <c r="W53" s="86">
        <v>2187948000</v>
      </c>
      <c r="X53" s="78">
        <v>1026345000</v>
      </c>
      <c r="Y53" s="86">
        <v>287569000</v>
      </c>
      <c r="Z53" s="78">
        <v>1611950000</v>
      </c>
      <c r="AA53" s="78">
        <v>2995847000</v>
      </c>
      <c r="AB53" s="86">
        <v>14840000</v>
      </c>
      <c r="AC53" s="86">
        <v>28631000</v>
      </c>
      <c r="AD53" s="86">
        <v>0</v>
      </c>
      <c r="AE53" s="86">
        <v>335751000</v>
      </c>
      <c r="AF53" s="78">
        <v>379222000</v>
      </c>
      <c r="AG53" s="86">
        <v>956512000</v>
      </c>
      <c r="AH53" s="86">
        <v>0</v>
      </c>
      <c r="AI53" s="86">
        <v>374713000</v>
      </c>
      <c r="AJ53" s="78">
        <v>1331225000</v>
      </c>
      <c r="AK53" s="78">
        <v>1710447000</v>
      </c>
      <c r="AL53" s="86">
        <v>923564000</v>
      </c>
      <c r="AM53" s="86">
        <v>0</v>
      </c>
      <c r="AN53" s="86">
        <v>361836000</v>
      </c>
      <c r="AO53" s="78">
        <v>1285400000</v>
      </c>
      <c r="AP53" s="78">
        <v>2995847000</v>
      </c>
      <c r="AQ53" s="86">
        <v>1674048000</v>
      </c>
      <c r="AR53" s="86">
        <v>0</v>
      </c>
      <c r="AS53" s="86">
        <v>707915000</v>
      </c>
      <c r="AT53" s="86">
        <v>3459000</v>
      </c>
      <c r="AU53" s="86">
        <v>2800000</v>
      </c>
      <c r="AV53" s="86">
        <v>0</v>
      </c>
      <c r="AW53" s="78">
        <v>2388222000</v>
      </c>
      <c r="AX53" s="86">
        <v>0</v>
      </c>
      <c r="AY53" s="86">
        <v>0</v>
      </c>
      <c r="AZ53" s="86">
        <v>0</v>
      </c>
      <c r="BA53" s="86">
        <v>-83540000</v>
      </c>
      <c r="BB53" s="86">
        <v>0</v>
      </c>
      <c r="BC53" s="78">
        <v>-83540000</v>
      </c>
      <c r="BD53" s="78">
        <v>2304682000</v>
      </c>
      <c r="BE53" s="86">
        <v>958789000</v>
      </c>
      <c r="BF53" s="86">
        <v>0</v>
      </c>
      <c r="BG53" s="86">
        <v>77129000</v>
      </c>
      <c r="BH53" s="86">
        <v>15181000</v>
      </c>
      <c r="BI53" s="86">
        <v>20173000</v>
      </c>
      <c r="BJ53" s="86">
        <v>1279798000</v>
      </c>
      <c r="BK53" s="86">
        <v>0</v>
      </c>
      <c r="BL53" s="78">
        <v>2351070000</v>
      </c>
      <c r="BM53" s="78">
        <v>-46388000</v>
      </c>
      <c r="BN53" s="86">
        <v>-40598000</v>
      </c>
      <c r="BO53" s="86">
        <v>2729000</v>
      </c>
      <c r="BP53" s="86">
        <v>-84257000</v>
      </c>
      <c r="BQ53" s="86">
        <v>88442000</v>
      </c>
      <c r="BR53" s="86">
        <v>0</v>
      </c>
      <c r="BS53" s="78">
        <v>4185000</v>
      </c>
      <c r="BT53" s="79">
        <v>1.6E-2</v>
      </c>
      <c r="BU53" s="79">
        <v>-3.5999999999999997E-2</v>
      </c>
      <c r="BV53" s="79">
        <v>-0.02</v>
      </c>
      <c r="BW53" s="80">
        <v>3.6</v>
      </c>
      <c r="BX53" s="81">
        <v>38</v>
      </c>
      <c r="BY53" s="81">
        <v>56</v>
      </c>
      <c r="BZ53" s="82">
        <v>1.5</v>
      </c>
      <c r="CA53" s="79">
        <v>2.3E-2</v>
      </c>
      <c r="CB53" s="79">
        <v>0.42899999999999999</v>
      </c>
      <c r="CC53" s="83">
        <v>28</v>
      </c>
      <c r="CD53" s="83"/>
      <c r="CE53" s="83"/>
      <c r="CF53" s="78">
        <v>-52647000</v>
      </c>
      <c r="CG53" s="79">
        <v>1.2999999999999999E-2</v>
      </c>
      <c r="CH53" s="79">
        <v>-3.5999999999999997E-2</v>
      </c>
      <c r="CI53" s="79">
        <v>-2.3E-2</v>
      </c>
    </row>
    <row r="54" spans="1:87" ht="34.200000000000003" x14ac:dyDescent="0.3">
      <c r="A54" s="76">
        <v>98</v>
      </c>
      <c r="B54" s="76" t="s">
        <v>720</v>
      </c>
      <c r="C54" s="76" t="s">
        <v>859</v>
      </c>
      <c r="D54" s="76">
        <v>16665</v>
      </c>
      <c r="E54" s="76">
        <v>2022</v>
      </c>
      <c r="F54" s="76" t="s">
        <v>867</v>
      </c>
      <c r="G54" s="76">
        <v>5</v>
      </c>
      <c r="H54" s="76">
        <v>12</v>
      </c>
      <c r="I54" s="76" t="s">
        <v>868</v>
      </c>
      <c r="J54" s="77">
        <v>4572000</v>
      </c>
      <c r="K54" s="77">
        <v>32780000</v>
      </c>
      <c r="L54" s="77">
        <v>0</v>
      </c>
      <c r="M54" s="77">
        <v>12827000</v>
      </c>
      <c r="N54" s="77">
        <v>0</v>
      </c>
      <c r="O54" s="77">
        <v>0</v>
      </c>
      <c r="P54" s="77">
        <v>5179000</v>
      </c>
      <c r="Q54" s="78">
        <v>55358000</v>
      </c>
      <c r="R54" s="77">
        <v>9275000</v>
      </c>
      <c r="S54" s="77">
        <v>0</v>
      </c>
      <c r="T54" s="77">
        <v>0</v>
      </c>
      <c r="U54" s="77">
        <v>0</v>
      </c>
      <c r="V54" s="77">
        <v>168193000</v>
      </c>
      <c r="W54" s="77">
        <v>69576000</v>
      </c>
      <c r="X54" s="78">
        <v>98617000</v>
      </c>
      <c r="Y54" s="77">
        <v>8730000</v>
      </c>
      <c r="Z54" s="78">
        <v>116622000</v>
      </c>
      <c r="AA54" s="78">
        <v>171980000</v>
      </c>
      <c r="AB54" s="77">
        <v>2767000</v>
      </c>
      <c r="AC54" s="77">
        <v>2401000</v>
      </c>
      <c r="AD54" s="77">
        <v>2833000</v>
      </c>
      <c r="AE54" s="77">
        <v>26624000</v>
      </c>
      <c r="AF54" s="78">
        <v>34625000</v>
      </c>
      <c r="AG54" s="77">
        <v>19466000</v>
      </c>
      <c r="AH54" s="77">
        <v>0</v>
      </c>
      <c r="AI54" s="77">
        <v>9214000</v>
      </c>
      <c r="AJ54" s="78">
        <v>28680000</v>
      </c>
      <c r="AK54" s="78">
        <v>63305000</v>
      </c>
      <c r="AL54" s="77">
        <v>99400000</v>
      </c>
      <c r="AM54" s="77">
        <v>0</v>
      </c>
      <c r="AN54" s="77">
        <v>9275000</v>
      </c>
      <c r="AO54" s="78">
        <v>108675000</v>
      </c>
      <c r="AP54" s="78">
        <v>171980000</v>
      </c>
      <c r="AQ54" s="77">
        <v>134817000</v>
      </c>
      <c r="AR54" s="77">
        <v>0</v>
      </c>
      <c r="AS54" s="77">
        <v>4514000</v>
      </c>
      <c r="AT54" s="77">
        <v>567000</v>
      </c>
      <c r="AU54" s="77">
        <v>88000</v>
      </c>
      <c r="AV54" s="77">
        <v>0</v>
      </c>
      <c r="AW54" s="78">
        <v>139986000</v>
      </c>
      <c r="AX54" s="77">
        <v>0</v>
      </c>
      <c r="AY54" s="77">
        <v>0</v>
      </c>
      <c r="AZ54" s="77">
        <v>0</v>
      </c>
      <c r="BA54" s="77">
        <v>-3820000</v>
      </c>
      <c r="BB54" s="77">
        <v>0</v>
      </c>
      <c r="BC54" s="78">
        <v>-3820000</v>
      </c>
      <c r="BD54" s="78">
        <v>136166000</v>
      </c>
      <c r="BE54" s="77">
        <v>75419000</v>
      </c>
      <c r="BF54" s="77">
        <v>0</v>
      </c>
      <c r="BG54" s="77">
        <v>9100000</v>
      </c>
      <c r="BH54" s="77">
        <v>870000</v>
      </c>
      <c r="BI54" s="77">
        <v>1465000</v>
      </c>
      <c r="BJ54" s="77">
        <v>63360000</v>
      </c>
      <c r="BK54" s="77">
        <v>0</v>
      </c>
      <c r="BL54" s="78">
        <v>150214000</v>
      </c>
      <c r="BM54" s="78">
        <v>-14048000</v>
      </c>
      <c r="BN54" s="77">
        <v>551000</v>
      </c>
      <c r="BO54" s="77">
        <v>0</v>
      </c>
      <c r="BP54" s="77">
        <v>-13497000</v>
      </c>
      <c r="BQ54" s="77">
        <v>-1488000</v>
      </c>
      <c r="BR54" s="77">
        <v>0</v>
      </c>
      <c r="BS54" s="78">
        <v>-14985000</v>
      </c>
      <c r="BT54" s="79">
        <v>-7.4999999999999997E-2</v>
      </c>
      <c r="BU54" s="79">
        <v>-2.8000000000000001E-2</v>
      </c>
      <c r="BV54" s="79">
        <v>-0.10299999999999999</v>
      </c>
      <c r="BW54" s="80">
        <v>1.6</v>
      </c>
      <c r="BX54" s="81">
        <v>35</v>
      </c>
      <c r="BY54" s="81">
        <v>83</v>
      </c>
      <c r="BZ54" s="82">
        <v>-1.1000000000000001</v>
      </c>
      <c r="CA54" s="79">
        <v>-9.0999999999999998E-2</v>
      </c>
      <c r="CB54" s="79">
        <v>0.63200000000000001</v>
      </c>
      <c r="CC54" s="83">
        <v>8</v>
      </c>
      <c r="CD54" s="83"/>
      <c r="CE54" s="83"/>
      <c r="CF54" s="78">
        <v>-14703000</v>
      </c>
      <c r="CG54" s="79">
        <v>-0.08</v>
      </c>
      <c r="CH54" s="79">
        <v>-2.8000000000000001E-2</v>
      </c>
      <c r="CI54" s="79">
        <v>-0.109</v>
      </c>
    </row>
    <row r="55" spans="1:87" ht="34.200000000000003" x14ac:dyDescent="0.3">
      <c r="A55" s="85">
        <v>53</v>
      </c>
      <c r="B55" s="85" t="s">
        <v>721</v>
      </c>
      <c r="C55" s="85" t="s">
        <v>859</v>
      </c>
      <c r="D55" s="85">
        <v>16665</v>
      </c>
      <c r="E55" s="85">
        <v>2022</v>
      </c>
      <c r="F55" s="85" t="s">
        <v>867</v>
      </c>
      <c r="G55" s="85">
        <v>5</v>
      </c>
      <c r="H55" s="85">
        <v>12</v>
      </c>
      <c r="I55" s="85" t="s">
        <v>868</v>
      </c>
      <c r="J55" s="86">
        <v>-3342000</v>
      </c>
      <c r="K55" s="86">
        <v>7656000</v>
      </c>
      <c r="L55" s="86">
        <v>0</v>
      </c>
      <c r="M55" s="86">
        <v>14197000</v>
      </c>
      <c r="N55" s="86">
        <v>0</v>
      </c>
      <c r="O55" s="86">
        <v>0</v>
      </c>
      <c r="P55" s="86">
        <v>20738000</v>
      </c>
      <c r="Q55" s="78">
        <v>39249000</v>
      </c>
      <c r="R55" s="86">
        <v>12118000</v>
      </c>
      <c r="S55" s="86">
        <v>0</v>
      </c>
      <c r="T55" s="86">
        <v>0</v>
      </c>
      <c r="U55" s="86">
        <v>0</v>
      </c>
      <c r="V55" s="86">
        <v>193987000</v>
      </c>
      <c r="W55" s="86">
        <v>85140000</v>
      </c>
      <c r="X55" s="78">
        <v>108847000</v>
      </c>
      <c r="Y55" s="86">
        <v>6174000</v>
      </c>
      <c r="Z55" s="78">
        <v>127139000</v>
      </c>
      <c r="AA55" s="78">
        <v>166388000</v>
      </c>
      <c r="AB55" s="86">
        <v>2310000</v>
      </c>
      <c r="AC55" s="86">
        <v>524000</v>
      </c>
      <c r="AD55" s="86">
        <v>6494000</v>
      </c>
      <c r="AE55" s="86">
        <v>13375000</v>
      </c>
      <c r="AF55" s="78">
        <v>22703000</v>
      </c>
      <c r="AG55" s="86">
        <v>51757000</v>
      </c>
      <c r="AH55" s="86">
        <v>0</v>
      </c>
      <c r="AI55" s="86">
        <v>21460000</v>
      </c>
      <c r="AJ55" s="78">
        <v>73217000</v>
      </c>
      <c r="AK55" s="78">
        <v>95920000</v>
      </c>
      <c r="AL55" s="86">
        <v>58350000</v>
      </c>
      <c r="AM55" s="86">
        <v>0</v>
      </c>
      <c r="AN55" s="86">
        <v>12118000</v>
      </c>
      <c r="AO55" s="78">
        <v>70468000</v>
      </c>
      <c r="AP55" s="78">
        <v>166388000</v>
      </c>
      <c r="AQ55" s="86">
        <v>131851000</v>
      </c>
      <c r="AR55" s="86">
        <v>0</v>
      </c>
      <c r="AS55" s="86">
        <v>4136000</v>
      </c>
      <c r="AT55" s="86">
        <v>448000</v>
      </c>
      <c r="AU55" s="86">
        <v>107000</v>
      </c>
      <c r="AV55" s="86">
        <v>0</v>
      </c>
      <c r="AW55" s="78">
        <v>136542000</v>
      </c>
      <c r="AX55" s="86">
        <v>0</v>
      </c>
      <c r="AY55" s="86">
        <v>0</v>
      </c>
      <c r="AZ55" s="86">
        <v>0</v>
      </c>
      <c r="BA55" s="86">
        <v>-538000</v>
      </c>
      <c r="BB55" s="86">
        <v>0</v>
      </c>
      <c r="BC55" s="78">
        <v>-538000</v>
      </c>
      <c r="BD55" s="78">
        <v>136004000</v>
      </c>
      <c r="BE55" s="86">
        <v>70021000</v>
      </c>
      <c r="BF55" s="86">
        <v>0</v>
      </c>
      <c r="BG55" s="86">
        <v>8550000</v>
      </c>
      <c r="BH55" s="86">
        <v>2001000</v>
      </c>
      <c r="BI55" s="86">
        <v>1396000</v>
      </c>
      <c r="BJ55" s="86">
        <v>51967000</v>
      </c>
      <c r="BK55" s="86">
        <v>0</v>
      </c>
      <c r="BL55" s="78">
        <v>133935000</v>
      </c>
      <c r="BM55" s="78">
        <v>2069000</v>
      </c>
      <c r="BN55" s="86">
        <v>2772000</v>
      </c>
      <c r="BO55" s="86">
        <v>0</v>
      </c>
      <c r="BP55" s="86">
        <v>4841000</v>
      </c>
      <c r="BQ55" s="86">
        <v>0</v>
      </c>
      <c r="BR55" s="86">
        <v>0</v>
      </c>
      <c r="BS55" s="78">
        <v>4841000</v>
      </c>
      <c r="BT55" s="79">
        <v>1.9E-2</v>
      </c>
      <c r="BU55" s="79">
        <v>-4.0000000000000001E-3</v>
      </c>
      <c r="BV55" s="79">
        <v>1.4999999999999999E-2</v>
      </c>
      <c r="BW55" s="80">
        <v>1.7</v>
      </c>
      <c r="BX55" s="81">
        <v>39</v>
      </c>
      <c r="BY55" s="81">
        <v>65</v>
      </c>
      <c r="BZ55" s="82">
        <v>2.9</v>
      </c>
      <c r="CA55" s="79">
        <v>0.14299999999999999</v>
      </c>
      <c r="CB55" s="79">
        <v>0.42399999999999999</v>
      </c>
      <c r="CC55" s="83">
        <v>10</v>
      </c>
      <c r="CD55" s="83"/>
      <c r="CE55" s="83"/>
      <c r="CF55" s="78">
        <v>1514000</v>
      </c>
      <c r="CG55" s="79">
        <v>1.4999999999999999E-2</v>
      </c>
      <c r="CH55" s="79">
        <v>-4.0000000000000001E-3</v>
      </c>
      <c r="CI55" s="79">
        <v>1.0999999999999999E-2</v>
      </c>
    </row>
    <row r="56" spans="1:87" ht="34.200000000000003" x14ac:dyDescent="0.3">
      <c r="A56" s="76">
        <v>79</v>
      </c>
      <c r="B56" s="76" t="s">
        <v>722</v>
      </c>
      <c r="C56" s="76" t="s">
        <v>859</v>
      </c>
      <c r="D56" s="76">
        <v>16665</v>
      </c>
      <c r="E56" s="76">
        <v>2022</v>
      </c>
      <c r="F56" s="76" t="s">
        <v>867</v>
      </c>
      <c r="G56" s="76">
        <v>5</v>
      </c>
      <c r="H56" s="76">
        <v>12</v>
      </c>
      <c r="I56" s="76" t="s">
        <v>868</v>
      </c>
      <c r="J56" s="77">
        <v>-2356000</v>
      </c>
      <c r="K56" s="77">
        <v>23043000</v>
      </c>
      <c r="L56" s="77">
        <v>0</v>
      </c>
      <c r="M56" s="77">
        <v>36488000</v>
      </c>
      <c r="N56" s="77">
        <v>0</v>
      </c>
      <c r="O56" s="77">
        <v>0</v>
      </c>
      <c r="P56" s="77">
        <v>5323000</v>
      </c>
      <c r="Q56" s="78">
        <v>62498000</v>
      </c>
      <c r="R56" s="77">
        <v>12650000</v>
      </c>
      <c r="S56" s="77">
        <v>0</v>
      </c>
      <c r="T56" s="77">
        <v>0</v>
      </c>
      <c r="U56" s="77">
        <v>0</v>
      </c>
      <c r="V56" s="77">
        <v>201034000</v>
      </c>
      <c r="W56" s="77">
        <v>79881000</v>
      </c>
      <c r="X56" s="78">
        <v>121153000</v>
      </c>
      <c r="Y56" s="77">
        <v>11913000</v>
      </c>
      <c r="Z56" s="78">
        <v>145716000</v>
      </c>
      <c r="AA56" s="78">
        <v>208214000</v>
      </c>
      <c r="AB56" s="77">
        <v>3788000</v>
      </c>
      <c r="AC56" s="77">
        <v>3218000</v>
      </c>
      <c r="AD56" s="77">
        <v>12107000</v>
      </c>
      <c r="AE56" s="77">
        <v>29902000</v>
      </c>
      <c r="AF56" s="78">
        <v>49015000</v>
      </c>
      <c r="AG56" s="77">
        <v>42906000</v>
      </c>
      <c r="AH56" s="77">
        <v>0</v>
      </c>
      <c r="AI56" s="77">
        <v>16433000</v>
      </c>
      <c r="AJ56" s="78">
        <v>59339000</v>
      </c>
      <c r="AK56" s="78">
        <v>108354000</v>
      </c>
      <c r="AL56" s="77">
        <v>87210000</v>
      </c>
      <c r="AM56" s="77">
        <v>0</v>
      </c>
      <c r="AN56" s="77">
        <v>12650000</v>
      </c>
      <c r="AO56" s="78">
        <v>99860000</v>
      </c>
      <c r="AP56" s="78">
        <v>208214000</v>
      </c>
      <c r="AQ56" s="77">
        <v>327466000</v>
      </c>
      <c r="AR56" s="77">
        <v>0</v>
      </c>
      <c r="AS56" s="77">
        <v>10111000</v>
      </c>
      <c r="AT56" s="77">
        <v>1597000</v>
      </c>
      <c r="AU56" s="77">
        <v>953000</v>
      </c>
      <c r="AV56" s="77">
        <v>0</v>
      </c>
      <c r="AW56" s="78">
        <v>340127000</v>
      </c>
      <c r="AX56" s="77">
        <v>0</v>
      </c>
      <c r="AY56" s="77">
        <v>0</v>
      </c>
      <c r="AZ56" s="77">
        <v>0</v>
      </c>
      <c r="BA56" s="77">
        <v>-2625000</v>
      </c>
      <c r="BB56" s="77">
        <v>0</v>
      </c>
      <c r="BC56" s="78">
        <v>-2625000</v>
      </c>
      <c r="BD56" s="78">
        <v>337502000</v>
      </c>
      <c r="BE56" s="77">
        <v>172872000</v>
      </c>
      <c r="BF56" s="77">
        <v>0</v>
      </c>
      <c r="BG56" s="77">
        <v>10133000</v>
      </c>
      <c r="BH56" s="77">
        <v>1858000</v>
      </c>
      <c r="BI56" s="77">
        <v>3439000</v>
      </c>
      <c r="BJ56" s="77">
        <v>154899000</v>
      </c>
      <c r="BK56" s="77">
        <v>0</v>
      </c>
      <c r="BL56" s="78">
        <v>343201000</v>
      </c>
      <c r="BM56" s="78">
        <v>-5699000</v>
      </c>
      <c r="BN56" s="77">
        <v>-13102000</v>
      </c>
      <c r="BO56" s="77">
        <v>0</v>
      </c>
      <c r="BP56" s="77">
        <v>-18801000</v>
      </c>
      <c r="BQ56" s="77">
        <v>-1985000</v>
      </c>
      <c r="BR56" s="77">
        <v>0</v>
      </c>
      <c r="BS56" s="78">
        <v>-20786000</v>
      </c>
      <c r="BT56" s="79">
        <v>-8.9999999999999993E-3</v>
      </c>
      <c r="BU56" s="79">
        <v>-8.0000000000000002E-3</v>
      </c>
      <c r="BV56" s="79">
        <v>-1.7000000000000001E-2</v>
      </c>
      <c r="BW56" s="80">
        <v>1.3</v>
      </c>
      <c r="BX56" s="81">
        <v>41</v>
      </c>
      <c r="BY56" s="81">
        <v>50</v>
      </c>
      <c r="BZ56" s="82">
        <v>1.1000000000000001</v>
      </c>
      <c r="CA56" s="79">
        <v>4.8000000000000001E-2</v>
      </c>
      <c r="CB56" s="79">
        <v>0.48</v>
      </c>
      <c r="CC56" s="83">
        <v>8</v>
      </c>
      <c r="CD56" s="83"/>
      <c r="CE56" s="83"/>
      <c r="CF56" s="78">
        <v>-8249000</v>
      </c>
      <c r="CG56" s="79">
        <v>-1.7000000000000001E-2</v>
      </c>
      <c r="CH56" s="79">
        <v>-8.0000000000000002E-3</v>
      </c>
      <c r="CI56" s="79">
        <v>-2.5000000000000001E-2</v>
      </c>
    </row>
    <row r="57" spans="1:87" ht="34.200000000000003" x14ac:dyDescent="0.3">
      <c r="A57" s="85">
        <v>100</v>
      </c>
      <c r="B57" s="85" t="s">
        <v>751</v>
      </c>
      <c r="C57" s="85" t="s">
        <v>859</v>
      </c>
      <c r="D57" s="85">
        <v>16665</v>
      </c>
      <c r="E57" s="85">
        <v>2022</v>
      </c>
      <c r="F57" s="85" t="s">
        <v>867</v>
      </c>
      <c r="G57" s="85">
        <v>5</v>
      </c>
      <c r="H57" s="85">
        <v>12</v>
      </c>
      <c r="I57" s="85" t="s">
        <v>868</v>
      </c>
      <c r="J57" s="86">
        <v>-6792000</v>
      </c>
      <c r="K57" s="86">
        <v>78312000</v>
      </c>
      <c r="L57" s="86">
        <v>0</v>
      </c>
      <c r="M57" s="86">
        <v>40082000</v>
      </c>
      <c r="N57" s="86">
        <v>0</v>
      </c>
      <c r="O57" s="86">
        <v>0</v>
      </c>
      <c r="P57" s="86">
        <v>2614000</v>
      </c>
      <c r="Q57" s="78">
        <v>114216000</v>
      </c>
      <c r="R57" s="86">
        <v>23531000</v>
      </c>
      <c r="S57" s="86">
        <v>0</v>
      </c>
      <c r="T57" s="86">
        <v>0</v>
      </c>
      <c r="U57" s="86">
        <v>52539000</v>
      </c>
      <c r="V57" s="86">
        <v>612068000</v>
      </c>
      <c r="W57" s="86">
        <v>433292000</v>
      </c>
      <c r="X57" s="78">
        <v>178776000</v>
      </c>
      <c r="Y57" s="86">
        <v>24931000</v>
      </c>
      <c r="Z57" s="78">
        <v>279777000</v>
      </c>
      <c r="AA57" s="78">
        <v>393993000</v>
      </c>
      <c r="AB57" s="86">
        <v>9190000</v>
      </c>
      <c r="AC57" s="86">
        <v>7371000</v>
      </c>
      <c r="AD57" s="86">
        <v>18140000</v>
      </c>
      <c r="AE57" s="86">
        <v>48178000</v>
      </c>
      <c r="AF57" s="78">
        <v>82879000</v>
      </c>
      <c r="AG57" s="86">
        <v>88550000</v>
      </c>
      <c r="AH57" s="86">
        <v>0</v>
      </c>
      <c r="AI57" s="86">
        <v>28264000</v>
      </c>
      <c r="AJ57" s="78">
        <v>116814000</v>
      </c>
      <c r="AK57" s="78">
        <v>199693000</v>
      </c>
      <c r="AL57" s="86">
        <v>170769000</v>
      </c>
      <c r="AM57" s="86">
        <v>0</v>
      </c>
      <c r="AN57" s="86">
        <v>23531000</v>
      </c>
      <c r="AO57" s="78">
        <v>194300000</v>
      </c>
      <c r="AP57" s="78">
        <v>393993000</v>
      </c>
      <c r="AQ57" s="86">
        <v>337357000</v>
      </c>
      <c r="AR57" s="86">
        <v>0</v>
      </c>
      <c r="AS57" s="86">
        <v>17749000</v>
      </c>
      <c r="AT57" s="86">
        <v>2483000</v>
      </c>
      <c r="AU57" s="86">
        <v>155000</v>
      </c>
      <c r="AV57" s="86">
        <v>0</v>
      </c>
      <c r="AW57" s="78">
        <v>357744000</v>
      </c>
      <c r="AX57" s="86">
        <v>0</v>
      </c>
      <c r="AY57" s="86">
        <v>0</v>
      </c>
      <c r="AZ57" s="86">
        <v>0</v>
      </c>
      <c r="BA57" s="86">
        <v>-14359000</v>
      </c>
      <c r="BB57" s="86">
        <v>0</v>
      </c>
      <c r="BC57" s="78">
        <v>-14359000</v>
      </c>
      <c r="BD57" s="78">
        <v>343385000</v>
      </c>
      <c r="BE57" s="86">
        <v>184119000</v>
      </c>
      <c r="BF57" s="86">
        <v>0</v>
      </c>
      <c r="BG57" s="86">
        <v>26438000</v>
      </c>
      <c r="BH57" s="86">
        <v>2876000</v>
      </c>
      <c r="BI57" s="86">
        <v>3695000</v>
      </c>
      <c r="BJ57" s="86">
        <v>148611000</v>
      </c>
      <c r="BK57" s="86">
        <v>0</v>
      </c>
      <c r="BL57" s="78">
        <v>365739000</v>
      </c>
      <c r="BM57" s="78">
        <v>-22354000</v>
      </c>
      <c r="BN57" s="86">
        <v>-30762000</v>
      </c>
      <c r="BO57" s="86">
        <v>437000</v>
      </c>
      <c r="BP57" s="86">
        <v>-52679000</v>
      </c>
      <c r="BQ57" s="86">
        <v>7000</v>
      </c>
      <c r="BR57" s="86">
        <v>0</v>
      </c>
      <c r="BS57" s="78">
        <v>-52672000</v>
      </c>
      <c r="BT57" s="79">
        <v>-2.3E-2</v>
      </c>
      <c r="BU57" s="79">
        <v>-4.2000000000000003E-2</v>
      </c>
      <c r="BV57" s="79">
        <v>-6.5000000000000002E-2</v>
      </c>
      <c r="BW57" s="80">
        <v>1.4</v>
      </c>
      <c r="BX57" s="81">
        <v>43</v>
      </c>
      <c r="BY57" s="81">
        <v>81</v>
      </c>
      <c r="BZ57" s="82">
        <v>0.6</v>
      </c>
      <c r="CA57" s="79">
        <v>2.4E-2</v>
      </c>
      <c r="CB57" s="79">
        <v>0.49299999999999999</v>
      </c>
      <c r="CC57" s="83">
        <v>16</v>
      </c>
      <c r="CD57" s="83"/>
      <c r="CE57" s="83"/>
      <c r="CF57" s="78">
        <v>-24992000</v>
      </c>
      <c r="CG57" s="79">
        <v>-3.1E-2</v>
      </c>
      <c r="CH57" s="79">
        <v>-4.2000000000000003E-2</v>
      </c>
      <c r="CI57" s="79">
        <v>-7.2999999999999995E-2</v>
      </c>
    </row>
    <row r="58" spans="1:87" ht="34.200000000000003" x14ac:dyDescent="0.3">
      <c r="A58" s="76">
        <v>103</v>
      </c>
      <c r="B58" s="76" t="s">
        <v>754</v>
      </c>
      <c r="C58" s="76" t="s">
        <v>859</v>
      </c>
      <c r="D58" s="76">
        <v>16665</v>
      </c>
      <c r="E58" s="76">
        <v>2022</v>
      </c>
      <c r="F58" s="76" t="s">
        <v>867</v>
      </c>
      <c r="G58" s="76">
        <v>5</v>
      </c>
      <c r="H58" s="76">
        <v>12</v>
      </c>
      <c r="I58" s="76" t="s">
        <v>868</v>
      </c>
      <c r="J58" s="77">
        <v>-2062000</v>
      </c>
      <c r="K58" s="77">
        <v>66177000</v>
      </c>
      <c r="L58" s="77">
        <v>0</v>
      </c>
      <c r="M58" s="77">
        <v>21470000</v>
      </c>
      <c r="N58" s="77">
        <v>0</v>
      </c>
      <c r="O58" s="77">
        <v>0</v>
      </c>
      <c r="P58" s="77">
        <v>66324000</v>
      </c>
      <c r="Q58" s="78">
        <v>151909000</v>
      </c>
      <c r="R58" s="77">
        <v>30977000</v>
      </c>
      <c r="S58" s="77">
        <v>0</v>
      </c>
      <c r="T58" s="77">
        <v>0</v>
      </c>
      <c r="U58" s="77">
        <v>0</v>
      </c>
      <c r="V58" s="77">
        <v>269870000</v>
      </c>
      <c r="W58" s="77">
        <v>194889000</v>
      </c>
      <c r="X58" s="78">
        <v>74981000</v>
      </c>
      <c r="Y58" s="77">
        <v>40695000</v>
      </c>
      <c r="Z58" s="78">
        <v>146653000</v>
      </c>
      <c r="AA58" s="78">
        <v>298562000</v>
      </c>
      <c r="AB58" s="77">
        <v>1975000</v>
      </c>
      <c r="AC58" s="77">
        <v>3550000</v>
      </c>
      <c r="AD58" s="77">
        <v>1716000</v>
      </c>
      <c r="AE58" s="77">
        <v>20272000</v>
      </c>
      <c r="AF58" s="78">
        <v>27513000</v>
      </c>
      <c r="AG58" s="77">
        <v>43963000</v>
      </c>
      <c r="AH58" s="77">
        <v>0</v>
      </c>
      <c r="AI58" s="77">
        <v>37303000</v>
      </c>
      <c r="AJ58" s="78">
        <v>81266000</v>
      </c>
      <c r="AK58" s="78">
        <v>108779000</v>
      </c>
      <c r="AL58" s="77">
        <v>158806000</v>
      </c>
      <c r="AM58" s="77">
        <v>0</v>
      </c>
      <c r="AN58" s="77">
        <v>30977000</v>
      </c>
      <c r="AO58" s="78">
        <v>189783000</v>
      </c>
      <c r="AP58" s="78">
        <v>298562000</v>
      </c>
      <c r="AQ58" s="77">
        <v>221217000</v>
      </c>
      <c r="AR58" s="77">
        <v>0</v>
      </c>
      <c r="AS58" s="77">
        <v>17845000</v>
      </c>
      <c r="AT58" s="77">
        <v>606000</v>
      </c>
      <c r="AU58" s="77">
        <v>0</v>
      </c>
      <c r="AV58" s="77">
        <v>0</v>
      </c>
      <c r="AW58" s="78">
        <v>239668000</v>
      </c>
      <c r="AX58" s="77">
        <v>0</v>
      </c>
      <c r="AY58" s="77">
        <v>0</v>
      </c>
      <c r="AZ58" s="77">
        <v>0</v>
      </c>
      <c r="BA58" s="77">
        <v>-3259000</v>
      </c>
      <c r="BB58" s="77">
        <v>0</v>
      </c>
      <c r="BC58" s="78">
        <v>-3259000</v>
      </c>
      <c r="BD58" s="78">
        <v>236409000</v>
      </c>
      <c r="BE58" s="77">
        <v>94416000</v>
      </c>
      <c r="BF58" s="77">
        <v>0</v>
      </c>
      <c r="BG58" s="77">
        <v>9405000</v>
      </c>
      <c r="BH58" s="77">
        <v>1491000</v>
      </c>
      <c r="BI58" s="77">
        <v>2508000</v>
      </c>
      <c r="BJ58" s="77">
        <v>123481000</v>
      </c>
      <c r="BK58" s="77">
        <v>0</v>
      </c>
      <c r="BL58" s="78">
        <v>231301000</v>
      </c>
      <c r="BM58" s="78">
        <v>5108000</v>
      </c>
      <c r="BN58" s="77">
        <v>8172000</v>
      </c>
      <c r="BO58" s="77">
        <v>0</v>
      </c>
      <c r="BP58" s="77">
        <v>13280000</v>
      </c>
      <c r="BQ58" s="77">
        <v>2418000</v>
      </c>
      <c r="BR58" s="77">
        <v>0</v>
      </c>
      <c r="BS58" s="78">
        <v>15698000</v>
      </c>
      <c r="BT58" s="79">
        <v>3.5000000000000003E-2</v>
      </c>
      <c r="BU58" s="79">
        <v>-1.4E-2</v>
      </c>
      <c r="BV58" s="79">
        <v>2.1999999999999999E-2</v>
      </c>
      <c r="BW58" s="80">
        <v>5.5</v>
      </c>
      <c r="BX58" s="81">
        <v>35</v>
      </c>
      <c r="BY58" s="81">
        <v>39</v>
      </c>
      <c r="BZ58" s="82">
        <v>4.5999999999999996</v>
      </c>
      <c r="CA58" s="79">
        <v>0.20300000000000001</v>
      </c>
      <c r="CB58" s="79">
        <v>0.63600000000000001</v>
      </c>
      <c r="CC58" s="83">
        <v>21</v>
      </c>
      <c r="CD58" s="83"/>
      <c r="CE58" s="83"/>
      <c r="CF58" s="78">
        <v>4502000</v>
      </c>
      <c r="CG58" s="79">
        <v>3.3000000000000002E-2</v>
      </c>
      <c r="CH58" s="79">
        <v>-1.4E-2</v>
      </c>
      <c r="CI58" s="79">
        <v>1.9E-2</v>
      </c>
    </row>
    <row r="59" spans="1:87" ht="34.200000000000003" x14ac:dyDescent="0.3">
      <c r="A59" s="85">
        <v>6546</v>
      </c>
      <c r="B59" s="85" t="s">
        <v>875</v>
      </c>
      <c r="C59" s="85" t="s">
        <v>859</v>
      </c>
      <c r="D59" s="85">
        <v>16665</v>
      </c>
      <c r="E59" s="85">
        <v>2022</v>
      </c>
      <c r="F59" s="85" t="s">
        <v>867</v>
      </c>
      <c r="G59" s="85">
        <v>5</v>
      </c>
      <c r="H59" s="85">
        <v>12</v>
      </c>
      <c r="I59" s="85" t="s">
        <v>868</v>
      </c>
      <c r="J59" s="86">
        <v>1045000</v>
      </c>
      <c r="K59" s="86">
        <v>352973000</v>
      </c>
      <c r="L59" s="86">
        <v>0</v>
      </c>
      <c r="M59" s="86">
        <v>99873000</v>
      </c>
      <c r="N59" s="86">
        <v>0</v>
      </c>
      <c r="O59" s="86">
        <v>0</v>
      </c>
      <c r="P59" s="86">
        <v>121065000</v>
      </c>
      <c r="Q59" s="78">
        <v>574956000</v>
      </c>
      <c r="R59" s="86">
        <v>128935000</v>
      </c>
      <c r="S59" s="86">
        <v>0</v>
      </c>
      <c r="T59" s="86">
        <v>0</v>
      </c>
      <c r="U59" s="86">
        <v>0</v>
      </c>
      <c r="V59" s="86">
        <v>1451287000</v>
      </c>
      <c r="W59" s="86">
        <v>994511000</v>
      </c>
      <c r="X59" s="78">
        <v>456776000</v>
      </c>
      <c r="Y59" s="86">
        <v>38247000</v>
      </c>
      <c r="Z59" s="78">
        <v>623958000</v>
      </c>
      <c r="AA59" s="78">
        <v>1198914000</v>
      </c>
      <c r="AB59" s="86">
        <v>0</v>
      </c>
      <c r="AC59" s="86">
        <v>46297000</v>
      </c>
      <c r="AD59" s="86">
        <v>62223000</v>
      </c>
      <c r="AE59" s="86">
        <v>187864000</v>
      </c>
      <c r="AF59" s="78">
        <v>296384000</v>
      </c>
      <c r="AG59" s="86">
        <v>275604000</v>
      </c>
      <c r="AH59" s="86">
        <v>0</v>
      </c>
      <c r="AI59" s="86">
        <v>205153000</v>
      </c>
      <c r="AJ59" s="78">
        <v>480757000</v>
      </c>
      <c r="AK59" s="78">
        <v>777141000</v>
      </c>
      <c r="AL59" s="86">
        <v>292838000</v>
      </c>
      <c r="AM59" s="86">
        <v>0</v>
      </c>
      <c r="AN59" s="86">
        <v>128935000</v>
      </c>
      <c r="AO59" s="78">
        <v>421773000</v>
      </c>
      <c r="AP59" s="78">
        <v>1198914000</v>
      </c>
      <c r="AQ59" s="86">
        <v>991114000</v>
      </c>
      <c r="AR59" s="86">
        <v>0</v>
      </c>
      <c r="AS59" s="86">
        <v>62205000</v>
      </c>
      <c r="AT59" s="86">
        <v>10509000</v>
      </c>
      <c r="AU59" s="86">
        <v>304000</v>
      </c>
      <c r="AV59" s="86">
        <v>0</v>
      </c>
      <c r="AW59" s="78">
        <v>1064132000</v>
      </c>
      <c r="AX59" s="86">
        <v>0</v>
      </c>
      <c r="AY59" s="86">
        <v>0</v>
      </c>
      <c r="AZ59" s="86">
        <v>0</v>
      </c>
      <c r="BA59" s="86">
        <v>-69092000</v>
      </c>
      <c r="BB59" s="86">
        <v>0</v>
      </c>
      <c r="BC59" s="78">
        <v>-69092000</v>
      </c>
      <c r="BD59" s="78">
        <v>995040000</v>
      </c>
      <c r="BE59" s="86">
        <v>484289000</v>
      </c>
      <c r="BF59" s="86">
        <v>0</v>
      </c>
      <c r="BG59" s="86">
        <v>64280000</v>
      </c>
      <c r="BH59" s="86">
        <v>9255000</v>
      </c>
      <c r="BI59" s="86">
        <v>12651000</v>
      </c>
      <c r="BJ59" s="86">
        <v>462593000</v>
      </c>
      <c r="BK59" s="86">
        <v>0</v>
      </c>
      <c r="BL59" s="78">
        <v>1033068000</v>
      </c>
      <c r="BM59" s="78">
        <v>-38028000</v>
      </c>
      <c r="BN59" s="86">
        <v>-74671000</v>
      </c>
      <c r="BO59" s="86">
        <v>5072000</v>
      </c>
      <c r="BP59" s="86">
        <v>-107627000</v>
      </c>
      <c r="BQ59" s="86">
        <v>78293000</v>
      </c>
      <c r="BR59" s="86">
        <v>0</v>
      </c>
      <c r="BS59" s="78">
        <v>-29334000</v>
      </c>
      <c r="BT59" s="79">
        <v>3.1E-2</v>
      </c>
      <c r="BU59" s="79">
        <v>-6.9000000000000006E-2</v>
      </c>
      <c r="BV59" s="79">
        <v>-3.7999999999999999E-2</v>
      </c>
      <c r="BW59" s="80">
        <v>1.9</v>
      </c>
      <c r="BX59" s="81">
        <v>37</v>
      </c>
      <c r="BY59" s="81">
        <v>94</v>
      </c>
      <c r="BZ59" s="82">
        <v>3.8</v>
      </c>
      <c r="CA59" s="79">
        <v>4.5999999999999999E-2</v>
      </c>
      <c r="CB59" s="79">
        <v>0.35199999999999998</v>
      </c>
      <c r="CC59" s="83">
        <v>15</v>
      </c>
      <c r="CD59" s="83"/>
      <c r="CE59" s="83"/>
      <c r="CF59" s="78">
        <v>-48841000</v>
      </c>
      <c r="CG59" s="79">
        <v>2.1000000000000001E-2</v>
      </c>
      <c r="CH59" s="79">
        <v>-7.0000000000000007E-2</v>
      </c>
      <c r="CI59" s="79">
        <v>-0.05</v>
      </c>
    </row>
    <row r="60" spans="1:87" ht="34.200000000000003" x14ac:dyDescent="0.3">
      <c r="A60" s="76">
        <v>3112</v>
      </c>
      <c r="B60" s="76" t="s">
        <v>757</v>
      </c>
      <c r="C60" s="76" t="s">
        <v>859</v>
      </c>
      <c r="D60" s="76">
        <v>16665</v>
      </c>
      <c r="E60" s="76">
        <v>2022</v>
      </c>
      <c r="F60" s="76" t="s">
        <v>867</v>
      </c>
      <c r="G60" s="76">
        <v>5</v>
      </c>
      <c r="H60" s="76">
        <v>12</v>
      </c>
      <c r="I60" s="76" t="s">
        <v>868</v>
      </c>
      <c r="J60" s="77">
        <v>-166000</v>
      </c>
      <c r="K60" s="77">
        <v>194682000</v>
      </c>
      <c r="L60" s="77">
        <v>0</v>
      </c>
      <c r="M60" s="77">
        <v>40193000</v>
      </c>
      <c r="N60" s="77">
        <v>0</v>
      </c>
      <c r="O60" s="77">
        <v>0</v>
      </c>
      <c r="P60" s="77">
        <v>67732000</v>
      </c>
      <c r="Q60" s="78">
        <v>302441000</v>
      </c>
      <c r="R60" s="77">
        <v>24202000</v>
      </c>
      <c r="S60" s="77">
        <v>0</v>
      </c>
      <c r="T60" s="77">
        <v>0</v>
      </c>
      <c r="U60" s="77">
        <v>0</v>
      </c>
      <c r="V60" s="77">
        <v>399160000</v>
      </c>
      <c r="W60" s="77">
        <v>289437000</v>
      </c>
      <c r="X60" s="78">
        <v>109723000</v>
      </c>
      <c r="Y60" s="77">
        <v>13551000</v>
      </c>
      <c r="Z60" s="78">
        <v>147476000</v>
      </c>
      <c r="AA60" s="78">
        <v>449917000</v>
      </c>
      <c r="AB60" s="77">
        <v>4015000</v>
      </c>
      <c r="AC60" s="77">
        <v>15310000</v>
      </c>
      <c r="AD60" s="77">
        <v>2914000</v>
      </c>
      <c r="AE60" s="77">
        <v>44909000</v>
      </c>
      <c r="AF60" s="78">
        <v>67148000</v>
      </c>
      <c r="AG60" s="77">
        <v>73998000</v>
      </c>
      <c r="AH60" s="77">
        <v>0</v>
      </c>
      <c r="AI60" s="77">
        <v>34241000</v>
      </c>
      <c r="AJ60" s="78">
        <v>108239000</v>
      </c>
      <c r="AK60" s="78">
        <v>175387000</v>
      </c>
      <c r="AL60" s="77">
        <v>250328000</v>
      </c>
      <c r="AM60" s="77">
        <v>0</v>
      </c>
      <c r="AN60" s="77">
        <v>24202000</v>
      </c>
      <c r="AO60" s="78">
        <v>274530000</v>
      </c>
      <c r="AP60" s="78">
        <v>449917000</v>
      </c>
      <c r="AQ60" s="77">
        <v>394055000</v>
      </c>
      <c r="AR60" s="77">
        <v>0</v>
      </c>
      <c r="AS60" s="77">
        <v>19305000</v>
      </c>
      <c r="AT60" s="77">
        <v>1668000</v>
      </c>
      <c r="AU60" s="77">
        <v>0</v>
      </c>
      <c r="AV60" s="77">
        <v>0</v>
      </c>
      <c r="AW60" s="78">
        <v>415028000</v>
      </c>
      <c r="AX60" s="77">
        <v>0</v>
      </c>
      <c r="AY60" s="77">
        <v>0</v>
      </c>
      <c r="AZ60" s="77">
        <v>0</v>
      </c>
      <c r="BA60" s="77">
        <v>-32407000</v>
      </c>
      <c r="BB60" s="77">
        <v>0</v>
      </c>
      <c r="BC60" s="78">
        <v>-32407000</v>
      </c>
      <c r="BD60" s="78">
        <v>382621000</v>
      </c>
      <c r="BE60" s="77">
        <v>226078000</v>
      </c>
      <c r="BF60" s="77">
        <v>0</v>
      </c>
      <c r="BG60" s="77">
        <v>18045000</v>
      </c>
      <c r="BH60" s="77">
        <v>2008000</v>
      </c>
      <c r="BI60" s="77">
        <v>4707000</v>
      </c>
      <c r="BJ60" s="77">
        <v>166278000</v>
      </c>
      <c r="BK60" s="77">
        <v>0</v>
      </c>
      <c r="BL60" s="78">
        <v>417116000</v>
      </c>
      <c r="BM60" s="78">
        <v>-34495000</v>
      </c>
      <c r="BN60" s="77">
        <v>-17515000</v>
      </c>
      <c r="BO60" s="77">
        <v>460000</v>
      </c>
      <c r="BP60" s="77">
        <v>-51550000</v>
      </c>
      <c r="BQ60" s="77">
        <v>15512000</v>
      </c>
      <c r="BR60" s="77">
        <v>0</v>
      </c>
      <c r="BS60" s="78">
        <v>-36038000</v>
      </c>
      <c r="BT60" s="79">
        <v>-5.0000000000000001E-3</v>
      </c>
      <c r="BU60" s="79">
        <v>-8.5000000000000006E-2</v>
      </c>
      <c r="BV60" s="79">
        <v>-0.09</v>
      </c>
      <c r="BW60" s="80">
        <v>4.5</v>
      </c>
      <c r="BX60" s="81">
        <v>37</v>
      </c>
      <c r="BY60" s="81">
        <v>47</v>
      </c>
      <c r="BZ60" s="82">
        <v>-2.4</v>
      </c>
      <c r="CA60" s="79">
        <v>-0.11700000000000001</v>
      </c>
      <c r="CB60" s="79">
        <v>0.61</v>
      </c>
      <c r="CC60" s="83">
        <v>16</v>
      </c>
      <c r="CD60" s="83"/>
      <c r="CE60" s="83"/>
      <c r="CF60" s="78">
        <v>-36163000</v>
      </c>
      <c r="CG60" s="79">
        <v>-0.01</v>
      </c>
      <c r="CH60" s="79">
        <v>-8.5000000000000006E-2</v>
      </c>
      <c r="CI60" s="79">
        <v>-9.5000000000000001E-2</v>
      </c>
    </row>
    <row r="61" spans="1:87" ht="34.200000000000003" x14ac:dyDescent="0.3">
      <c r="A61" s="85">
        <v>138</v>
      </c>
      <c r="B61" s="85" t="s">
        <v>876</v>
      </c>
      <c r="C61" s="85" t="s">
        <v>859</v>
      </c>
      <c r="D61" s="85">
        <v>16665</v>
      </c>
      <c r="E61" s="85">
        <v>2022</v>
      </c>
      <c r="F61" s="85" t="s">
        <v>867</v>
      </c>
      <c r="G61" s="85">
        <v>5</v>
      </c>
      <c r="H61" s="85">
        <v>12</v>
      </c>
      <c r="I61" s="85" t="s">
        <v>868</v>
      </c>
      <c r="J61" s="86">
        <v>631000</v>
      </c>
      <c r="K61" s="86">
        <v>186887000</v>
      </c>
      <c r="L61" s="86">
        <v>0</v>
      </c>
      <c r="M61" s="86">
        <v>28550000</v>
      </c>
      <c r="N61" s="86">
        <v>0</v>
      </c>
      <c r="O61" s="86">
        <v>0</v>
      </c>
      <c r="P61" s="86">
        <v>47432000</v>
      </c>
      <c r="Q61" s="78">
        <v>263500000</v>
      </c>
      <c r="R61" s="86">
        <v>27735000</v>
      </c>
      <c r="S61" s="86">
        <v>0</v>
      </c>
      <c r="T61" s="86">
        <v>0</v>
      </c>
      <c r="U61" s="86">
        <v>0</v>
      </c>
      <c r="V61" s="86">
        <v>261256000</v>
      </c>
      <c r="W61" s="86">
        <v>133713000</v>
      </c>
      <c r="X61" s="78">
        <v>127543000</v>
      </c>
      <c r="Y61" s="86">
        <v>44336000</v>
      </c>
      <c r="Z61" s="78">
        <v>199614000</v>
      </c>
      <c r="AA61" s="78">
        <v>463114000</v>
      </c>
      <c r="AB61" s="86">
        <v>3190000</v>
      </c>
      <c r="AC61" s="86">
        <v>6519000</v>
      </c>
      <c r="AD61" s="86">
        <v>1529000</v>
      </c>
      <c r="AE61" s="86">
        <v>38207000</v>
      </c>
      <c r="AF61" s="78">
        <v>49445000</v>
      </c>
      <c r="AG61" s="86">
        <v>74634000</v>
      </c>
      <c r="AH61" s="86">
        <v>0</v>
      </c>
      <c r="AI61" s="86">
        <v>13958000</v>
      </c>
      <c r="AJ61" s="78">
        <v>88592000</v>
      </c>
      <c r="AK61" s="78">
        <v>138037000</v>
      </c>
      <c r="AL61" s="86">
        <v>297342000</v>
      </c>
      <c r="AM61" s="86">
        <v>0</v>
      </c>
      <c r="AN61" s="86">
        <v>27735000</v>
      </c>
      <c r="AO61" s="78">
        <v>325077000</v>
      </c>
      <c r="AP61" s="78">
        <v>463114000</v>
      </c>
      <c r="AQ61" s="86">
        <v>314861000</v>
      </c>
      <c r="AR61" s="86">
        <v>0</v>
      </c>
      <c r="AS61" s="86">
        <v>17901000</v>
      </c>
      <c r="AT61" s="86">
        <v>1500000</v>
      </c>
      <c r="AU61" s="86">
        <v>0</v>
      </c>
      <c r="AV61" s="86">
        <v>0</v>
      </c>
      <c r="AW61" s="78">
        <v>334262000</v>
      </c>
      <c r="AX61" s="86">
        <v>0</v>
      </c>
      <c r="AY61" s="86">
        <v>0</v>
      </c>
      <c r="AZ61" s="86">
        <v>0</v>
      </c>
      <c r="BA61" s="86">
        <v>-26039000</v>
      </c>
      <c r="BB61" s="86">
        <v>0</v>
      </c>
      <c r="BC61" s="78">
        <v>-26039000</v>
      </c>
      <c r="BD61" s="78">
        <v>308223000</v>
      </c>
      <c r="BE61" s="86">
        <v>167772000</v>
      </c>
      <c r="BF61" s="86">
        <v>0</v>
      </c>
      <c r="BG61" s="86">
        <v>18283000</v>
      </c>
      <c r="BH61" s="86">
        <v>2708000</v>
      </c>
      <c r="BI61" s="86">
        <v>4365000</v>
      </c>
      <c r="BJ61" s="86">
        <v>134044000</v>
      </c>
      <c r="BK61" s="86">
        <v>0</v>
      </c>
      <c r="BL61" s="78">
        <v>327172000</v>
      </c>
      <c r="BM61" s="78">
        <v>-18949000</v>
      </c>
      <c r="BN61" s="86">
        <v>-11781000</v>
      </c>
      <c r="BO61" s="86">
        <v>82000</v>
      </c>
      <c r="BP61" s="86">
        <v>-30648000</v>
      </c>
      <c r="BQ61" s="86">
        <v>0</v>
      </c>
      <c r="BR61" s="86">
        <v>0</v>
      </c>
      <c r="BS61" s="78">
        <v>-30648000</v>
      </c>
      <c r="BT61" s="79">
        <v>2.3E-2</v>
      </c>
      <c r="BU61" s="79">
        <v>-8.4000000000000005E-2</v>
      </c>
      <c r="BV61" s="79">
        <v>-6.0999999999999999E-2</v>
      </c>
      <c r="BW61" s="80">
        <v>5.3</v>
      </c>
      <c r="BX61" s="81">
        <v>33</v>
      </c>
      <c r="BY61" s="81">
        <v>51</v>
      </c>
      <c r="BZ61" s="82">
        <v>0.3</v>
      </c>
      <c r="CA61" s="79">
        <v>-5.0000000000000001E-3</v>
      </c>
      <c r="CB61" s="79">
        <v>0.70199999999999996</v>
      </c>
      <c r="CC61" s="83">
        <v>7</v>
      </c>
      <c r="CD61" s="83"/>
      <c r="CE61" s="83"/>
      <c r="CF61" s="78">
        <v>-20449000</v>
      </c>
      <c r="CG61" s="79">
        <v>1.7999999999999999E-2</v>
      </c>
      <c r="CH61" s="79">
        <v>-8.5000000000000006E-2</v>
      </c>
      <c r="CI61" s="79">
        <v>-6.7000000000000004E-2</v>
      </c>
    </row>
    <row r="62" spans="1:87" ht="34.200000000000003" x14ac:dyDescent="0.3">
      <c r="A62" s="76">
        <v>1</v>
      </c>
      <c r="B62" s="76" t="s">
        <v>713</v>
      </c>
      <c r="C62" s="76" t="s">
        <v>859</v>
      </c>
      <c r="D62" s="76">
        <v>16665</v>
      </c>
      <c r="E62" s="76">
        <v>2022</v>
      </c>
      <c r="F62" s="76" t="s">
        <v>867</v>
      </c>
      <c r="G62" s="76">
        <v>5</v>
      </c>
      <c r="H62" s="76">
        <v>12</v>
      </c>
      <c r="I62" s="76" t="s">
        <v>868</v>
      </c>
      <c r="J62" s="77">
        <v>-380000</v>
      </c>
      <c r="K62" s="77">
        <v>19038000</v>
      </c>
      <c r="L62" s="77">
        <v>0</v>
      </c>
      <c r="M62" s="77">
        <v>14584000</v>
      </c>
      <c r="N62" s="77">
        <v>0</v>
      </c>
      <c r="O62" s="77">
        <v>0</v>
      </c>
      <c r="P62" s="77">
        <v>16197000</v>
      </c>
      <c r="Q62" s="78">
        <v>49439000</v>
      </c>
      <c r="R62" s="77">
        <v>12507000</v>
      </c>
      <c r="S62" s="77">
        <v>0</v>
      </c>
      <c r="T62" s="77">
        <v>0</v>
      </c>
      <c r="U62" s="77">
        <v>0</v>
      </c>
      <c r="V62" s="77">
        <v>61521000</v>
      </c>
      <c r="W62" s="77">
        <v>19595000</v>
      </c>
      <c r="X62" s="78">
        <v>41926000</v>
      </c>
      <c r="Y62" s="77">
        <v>11082000</v>
      </c>
      <c r="Z62" s="78">
        <v>65515000</v>
      </c>
      <c r="AA62" s="78">
        <v>114954000</v>
      </c>
      <c r="AB62" s="77">
        <v>1300000</v>
      </c>
      <c r="AC62" s="77">
        <v>1897000</v>
      </c>
      <c r="AD62" s="77">
        <v>18821000</v>
      </c>
      <c r="AE62" s="77">
        <v>15621000</v>
      </c>
      <c r="AF62" s="78">
        <v>37639000</v>
      </c>
      <c r="AG62" s="77">
        <v>16659000</v>
      </c>
      <c r="AH62" s="77">
        <v>0</v>
      </c>
      <c r="AI62" s="77">
        <v>20762000</v>
      </c>
      <c r="AJ62" s="78">
        <v>37421000</v>
      </c>
      <c r="AK62" s="78">
        <v>75060000</v>
      </c>
      <c r="AL62" s="77">
        <v>26955000</v>
      </c>
      <c r="AM62" s="77">
        <v>0</v>
      </c>
      <c r="AN62" s="77">
        <v>12507000</v>
      </c>
      <c r="AO62" s="78">
        <v>39462000</v>
      </c>
      <c r="AP62" s="78">
        <v>114522000</v>
      </c>
      <c r="AQ62" s="77">
        <v>130084000</v>
      </c>
      <c r="AR62" s="77">
        <v>0</v>
      </c>
      <c r="AS62" s="77">
        <v>7432300</v>
      </c>
      <c r="AT62" s="77">
        <v>1195000</v>
      </c>
      <c r="AU62" s="77">
        <v>5700</v>
      </c>
      <c r="AV62" s="77">
        <v>0</v>
      </c>
      <c r="AW62" s="78">
        <v>138717000</v>
      </c>
      <c r="AX62" s="77">
        <v>0</v>
      </c>
      <c r="AY62" s="77">
        <v>0</v>
      </c>
      <c r="AZ62" s="77">
        <v>0</v>
      </c>
      <c r="BA62" s="77">
        <v>-2425000</v>
      </c>
      <c r="BB62" s="77">
        <v>0</v>
      </c>
      <c r="BC62" s="78">
        <v>-2425000</v>
      </c>
      <c r="BD62" s="78">
        <v>136292000</v>
      </c>
      <c r="BE62" s="77">
        <v>76382000</v>
      </c>
      <c r="BF62" s="77">
        <v>0</v>
      </c>
      <c r="BG62" s="77">
        <v>5070000</v>
      </c>
      <c r="BH62" s="77">
        <v>524000</v>
      </c>
      <c r="BI62" s="77">
        <v>1481000</v>
      </c>
      <c r="BJ62" s="77">
        <v>66729000</v>
      </c>
      <c r="BK62" s="77">
        <v>0</v>
      </c>
      <c r="BL62" s="78">
        <v>150186000</v>
      </c>
      <c r="BM62" s="78">
        <v>-13894000</v>
      </c>
      <c r="BN62" s="77">
        <v>3930000</v>
      </c>
      <c r="BO62" s="77">
        <v>2067000</v>
      </c>
      <c r="BP62" s="77">
        <v>-7897000</v>
      </c>
      <c r="BQ62" s="77">
        <v>8351000</v>
      </c>
      <c r="BR62" s="77">
        <v>0</v>
      </c>
      <c r="BS62" s="78">
        <v>454000</v>
      </c>
      <c r="BT62" s="79">
        <v>-8.4000000000000005E-2</v>
      </c>
      <c r="BU62" s="79">
        <v>-1.7999999999999999E-2</v>
      </c>
      <c r="BV62" s="79">
        <v>-0.10199999999999999</v>
      </c>
      <c r="BW62" s="80">
        <v>1.3</v>
      </c>
      <c r="BX62" s="81">
        <v>41</v>
      </c>
      <c r="BY62" s="81">
        <v>90</v>
      </c>
      <c r="BZ62" s="82">
        <v>-4.5999999999999996</v>
      </c>
      <c r="CA62" s="79">
        <v>-0.16300000000000001</v>
      </c>
      <c r="CB62" s="79">
        <v>0.34300000000000003</v>
      </c>
      <c r="CC62" s="83">
        <v>4</v>
      </c>
      <c r="CD62" s="83"/>
      <c r="CE62" s="83"/>
      <c r="CF62" s="78">
        <v>-15094700</v>
      </c>
      <c r="CG62" s="79">
        <v>-9.4E-2</v>
      </c>
      <c r="CH62" s="79">
        <v>-1.7999999999999999E-2</v>
      </c>
      <c r="CI62" s="79">
        <v>-0.112</v>
      </c>
    </row>
  </sheetData>
  <sheetProtection algorithmName="SHA-512" hashValue="OmKaDv36LnFIjA+gYBuwvd088QlIB9vliV9BEHwdFaroNTdnr+R4ZUphL45LNWkJJcAx0wxAyLRZqRbfjmVUuQ==" saltValue="kuO2VoD4TUNHaCJnAqgMWg==" spinCount="100000"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337A5-3D93-4997-B6A5-768588447DC3}">
  <sheetPr>
    <tabColor theme="7" tint="0.59999389629810485"/>
  </sheetPr>
  <dimension ref="A1:CI62"/>
  <sheetViews>
    <sheetView topLeftCell="BZ57" workbookViewId="0">
      <selection activeCell="I67" sqref="I67"/>
    </sheetView>
  </sheetViews>
  <sheetFormatPr defaultColWidth="8.77734375" defaultRowHeight="14.4" x14ac:dyDescent="0.3"/>
  <cols>
    <col min="1" max="9" width="15.77734375" style="68" customWidth="1"/>
    <col min="10" max="13" width="17.21875" style="68" customWidth="1"/>
    <col min="14" max="14" width="14.44140625" style="68" customWidth="1"/>
    <col min="15" max="87" width="17.21875" style="68" customWidth="1"/>
    <col min="88" max="88" width="0" style="68" hidden="1" customWidth="1"/>
    <col min="89" max="89" width="31.5546875" style="68" customWidth="1"/>
    <col min="90" max="16384" width="8.77734375" style="68"/>
  </cols>
  <sheetData>
    <row r="1" spans="1:87" ht="93" customHeight="1" x14ac:dyDescent="0.3">
      <c r="A1" s="75" t="s">
        <v>127</v>
      </c>
      <c r="B1" s="75" t="s">
        <v>774</v>
      </c>
      <c r="C1" s="75" t="s">
        <v>775</v>
      </c>
      <c r="D1" s="75" t="s">
        <v>776</v>
      </c>
      <c r="E1" s="75" t="s">
        <v>777</v>
      </c>
      <c r="F1" s="75" t="s">
        <v>778</v>
      </c>
      <c r="G1" s="75" t="s">
        <v>779</v>
      </c>
      <c r="H1" s="75" t="s">
        <v>780</v>
      </c>
      <c r="I1" s="75" t="s">
        <v>781</v>
      </c>
      <c r="J1" s="75" t="s">
        <v>782</v>
      </c>
      <c r="K1" s="75" t="s">
        <v>783</v>
      </c>
      <c r="L1" s="75" t="s">
        <v>784</v>
      </c>
      <c r="M1" s="75" t="s">
        <v>785</v>
      </c>
      <c r="N1" s="75" t="s">
        <v>786</v>
      </c>
      <c r="O1" s="75" t="s">
        <v>787</v>
      </c>
      <c r="P1" s="75" t="s">
        <v>788</v>
      </c>
      <c r="Q1" s="75" t="s">
        <v>789</v>
      </c>
      <c r="R1" s="75" t="s">
        <v>790</v>
      </c>
      <c r="S1" s="75" t="s">
        <v>791</v>
      </c>
      <c r="T1" s="75" t="s">
        <v>792</v>
      </c>
      <c r="U1" s="75" t="s">
        <v>793</v>
      </c>
      <c r="V1" s="75" t="s">
        <v>794</v>
      </c>
      <c r="W1" s="75" t="s">
        <v>795</v>
      </c>
      <c r="X1" s="75" t="s">
        <v>796</v>
      </c>
      <c r="Y1" s="75" t="s">
        <v>797</v>
      </c>
      <c r="Z1" s="75" t="s">
        <v>798</v>
      </c>
      <c r="AA1" s="75" t="s">
        <v>799</v>
      </c>
      <c r="AB1" s="75" t="s">
        <v>800</v>
      </c>
      <c r="AC1" s="75" t="s">
        <v>801</v>
      </c>
      <c r="AD1" s="75" t="s">
        <v>802</v>
      </c>
      <c r="AE1" s="75" t="s">
        <v>803</v>
      </c>
      <c r="AF1" s="75" t="s">
        <v>804</v>
      </c>
      <c r="AG1" s="75" t="s">
        <v>805</v>
      </c>
      <c r="AH1" s="75" t="s">
        <v>806</v>
      </c>
      <c r="AI1" s="75" t="s">
        <v>807</v>
      </c>
      <c r="AJ1" s="75" t="s">
        <v>808</v>
      </c>
      <c r="AK1" s="75" t="s">
        <v>809</v>
      </c>
      <c r="AL1" s="75" t="s">
        <v>810</v>
      </c>
      <c r="AM1" s="75" t="s">
        <v>811</v>
      </c>
      <c r="AN1" s="75" t="s">
        <v>812</v>
      </c>
      <c r="AO1" s="75" t="s">
        <v>813</v>
      </c>
      <c r="AP1" s="75" t="s">
        <v>814</v>
      </c>
      <c r="AQ1" s="75" t="s">
        <v>81</v>
      </c>
      <c r="AR1" s="75" t="s">
        <v>815</v>
      </c>
      <c r="AS1" s="75" t="s">
        <v>816</v>
      </c>
      <c r="AT1" s="75" t="s">
        <v>817</v>
      </c>
      <c r="AU1" s="75" t="s">
        <v>818</v>
      </c>
      <c r="AV1" s="75" t="s">
        <v>819</v>
      </c>
      <c r="AW1" s="75" t="s">
        <v>144</v>
      </c>
      <c r="AX1" s="75" t="s">
        <v>820</v>
      </c>
      <c r="AY1" s="75" t="s">
        <v>821</v>
      </c>
      <c r="AZ1" s="75" t="s">
        <v>822</v>
      </c>
      <c r="BA1" s="75" t="s">
        <v>823</v>
      </c>
      <c r="BB1" s="75" t="s">
        <v>824</v>
      </c>
      <c r="BC1" s="75" t="s">
        <v>825</v>
      </c>
      <c r="BD1" s="75" t="s">
        <v>826</v>
      </c>
      <c r="BE1" s="75" t="s">
        <v>827</v>
      </c>
      <c r="BF1" s="75" t="s">
        <v>828</v>
      </c>
      <c r="BG1" s="75" t="s">
        <v>829</v>
      </c>
      <c r="BH1" s="75" t="s">
        <v>830</v>
      </c>
      <c r="BI1" s="75" t="s">
        <v>831</v>
      </c>
      <c r="BJ1" s="75" t="s">
        <v>832</v>
      </c>
      <c r="BK1" s="75" t="s">
        <v>833</v>
      </c>
      <c r="BL1" s="75" t="s">
        <v>834</v>
      </c>
      <c r="BM1" s="75" t="s">
        <v>835</v>
      </c>
      <c r="BN1" s="75" t="s">
        <v>836</v>
      </c>
      <c r="BO1" s="75" t="s">
        <v>837</v>
      </c>
      <c r="BP1" s="75" t="s">
        <v>838</v>
      </c>
      <c r="BQ1" s="75" t="s">
        <v>839</v>
      </c>
      <c r="BR1" s="75" t="s">
        <v>840</v>
      </c>
      <c r="BS1" s="75" t="s">
        <v>841</v>
      </c>
      <c r="BT1" s="75" t="s">
        <v>842</v>
      </c>
      <c r="BU1" s="75" t="s">
        <v>843</v>
      </c>
      <c r="BV1" s="75" t="s">
        <v>844</v>
      </c>
      <c r="BW1" s="75" t="s">
        <v>845</v>
      </c>
      <c r="BX1" s="75" t="s">
        <v>846</v>
      </c>
      <c r="BY1" s="75" t="s">
        <v>847</v>
      </c>
      <c r="BZ1" s="75" t="s">
        <v>848</v>
      </c>
      <c r="CA1" s="75" t="s">
        <v>849</v>
      </c>
      <c r="CB1" s="75" t="s">
        <v>850</v>
      </c>
      <c r="CC1" s="75" t="s">
        <v>851</v>
      </c>
      <c r="CD1" s="75" t="s">
        <v>852</v>
      </c>
      <c r="CE1" s="75" t="s">
        <v>853</v>
      </c>
      <c r="CF1" s="75" t="s">
        <v>854</v>
      </c>
      <c r="CG1" s="75" t="s">
        <v>855</v>
      </c>
      <c r="CH1" s="75" t="s">
        <v>856</v>
      </c>
      <c r="CI1" s="75" t="s">
        <v>857</v>
      </c>
    </row>
    <row r="2" spans="1:87" ht="34.200000000000003" x14ac:dyDescent="0.3">
      <c r="A2" s="85">
        <v>6309</v>
      </c>
      <c r="B2" s="85" t="s">
        <v>719</v>
      </c>
      <c r="C2" s="85" t="s">
        <v>859</v>
      </c>
      <c r="D2" s="85">
        <v>3106</v>
      </c>
      <c r="E2" s="85">
        <v>2021</v>
      </c>
      <c r="F2" s="85" t="s">
        <v>867</v>
      </c>
      <c r="G2" s="85">
        <v>5</v>
      </c>
      <c r="H2" s="85">
        <v>12</v>
      </c>
      <c r="I2" s="85" t="s">
        <v>877</v>
      </c>
      <c r="J2" s="86">
        <v>157791189</v>
      </c>
      <c r="K2" s="86">
        <v>0</v>
      </c>
      <c r="L2" s="86">
        <v>0</v>
      </c>
      <c r="M2" s="86">
        <v>52355376</v>
      </c>
      <c r="N2" s="86">
        <v>7053575</v>
      </c>
      <c r="O2" s="86">
        <v>0</v>
      </c>
      <c r="P2" s="86">
        <v>25625991</v>
      </c>
      <c r="Q2" s="78">
        <v>242826131</v>
      </c>
      <c r="R2" s="86">
        <v>327213980</v>
      </c>
      <c r="S2" s="86">
        <v>0</v>
      </c>
      <c r="T2" s="86">
        <v>0</v>
      </c>
      <c r="U2" s="86">
        <v>0</v>
      </c>
      <c r="V2" s="86">
        <v>682584359</v>
      </c>
      <c r="W2" s="86">
        <v>489310599</v>
      </c>
      <c r="X2" s="78">
        <v>193273760</v>
      </c>
      <c r="Y2" s="86">
        <v>19613430</v>
      </c>
      <c r="Z2" s="78">
        <v>540101170</v>
      </c>
      <c r="AA2" s="78">
        <v>782927301</v>
      </c>
      <c r="AB2" s="86">
        <v>0</v>
      </c>
      <c r="AC2" s="86">
        <v>82780256</v>
      </c>
      <c r="AD2" s="86">
        <v>22316718</v>
      </c>
      <c r="AE2" s="86">
        <v>62571634</v>
      </c>
      <c r="AF2" s="78">
        <v>167668608</v>
      </c>
      <c r="AG2" s="86">
        <v>55026720</v>
      </c>
      <c r="AH2" s="86">
        <v>0</v>
      </c>
      <c r="AI2" s="86">
        <v>19375969</v>
      </c>
      <c r="AJ2" s="78">
        <v>74402689</v>
      </c>
      <c r="AK2" s="78">
        <v>242071297</v>
      </c>
      <c r="AL2" s="86">
        <v>501052147</v>
      </c>
      <c r="AM2" s="86">
        <v>31920655</v>
      </c>
      <c r="AN2" s="86">
        <v>7883202</v>
      </c>
      <c r="AO2" s="78">
        <v>540856004</v>
      </c>
      <c r="AP2" s="78">
        <v>782927301</v>
      </c>
      <c r="AQ2" s="86">
        <v>491123631</v>
      </c>
      <c r="AR2" s="86">
        <v>0</v>
      </c>
      <c r="AS2" s="86">
        <v>82786355</v>
      </c>
      <c r="AT2" s="86">
        <v>12981673</v>
      </c>
      <c r="AU2" s="86">
        <v>194176</v>
      </c>
      <c r="AV2" s="86">
        <v>249185</v>
      </c>
      <c r="AW2" s="78">
        <v>587335020</v>
      </c>
      <c r="AX2" s="86">
        <v>30495157</v>
      </c>
      <c r="AY2" s="86">
        <v>0</v>
      </c>
      <c r="AZ2" s="86">
        <v>0</v>
      </c>
      <c r="BA2" s="86">
        <v>24170792</v>
      </c>
      <c r="BB2" s="86">
        <v>0</v>
      </c>
      <c r="BC2" s="78">
        <v>54665949</v>
      </c>
      <c r="BD2" s="78">
        <v>642000969</v>
      </c>
      <c r="BE2" s="86">
        <v>283250237</v>
      </c>
      <c r="BF2" s="86">
        <v>0</v>
      </c>
      <c r="BG2" s="86">
        <v>33228416</v>
      </c>
      <c r="BH2" s="86">
        <v>2059122</v>
      </c>
      <c r="BI2" s="86">
        <v>4195805</v>
      </c>
      <c r="BJ2" s="86">
        <v>222567359</v>
      </c>
      <c r="BK2" s="86">
        <v>0</v>
      </c>
      <c r="BL2" s="78">
        <v>545300939</v>
      </c>
      <c r="BM2" s="78">
        <v>96700030</v>
      </c>
      <c r="BN2" s="86">
        <v>-18228398</v>
      </c>
      <c r="BO2" s="86">
        <v>147515</v>
      </c>
      <c r="BP2" s="86">
        <v>78619147</v>
      </c>
      <c r="BQ2" s="86">
        <v>0</v>
      </c>
      <c r="BR2" s="86">
        <v>0</v>
      </c>
      <c r="BS2" s="78">
        <v>78619147</v>
      </c>
      <c r="BT2" s="79">
        <v>6.5000000000000002E-2</v>
      </c>
      <c r="BU2" s="79">
        <v>8.5000000000000006E-2</v>
      </c>
      <c r="BV2" s="79">
        <v>0.151</v>
      </c>
      <c r="BW2" s="80">
        <v>1.4</v>
      </c>
      <c r="BX2" s="81">
        <v>39</v>
      </c>
      <c r="BY2" s="81">
        <v>61</v>
      </c>
      <c r="BZ2" s="82">
        <v>64.099999999999994</v>
      </c>
      <c r="CA2" s="79">
        <v>0.58299999999999996</v>
      </c>
      <c r="CB2" s="79">
        <v>0.69099999999999995</v>
      </c>
      <c r="CC2" s="83">
        <v>15</v>
      </c>
      <c r="CD2" s="83"/>
      <c r="CE2" s="83"/>
      <c r="CF2" s="78">
        <v>83524181</v>
      </c>
      <c r="CG2" s="79">
        <v>4.5999999999999999E-2</v>
      </c>
      <c r="CH2" s="79">
        <v>8.6999999999999994E-2</v>
      </c>
      <c r="CI2" s="79">
        <v>0.13300000000000001</v>
      </c>
    </row>
    <row r="3" spans="1:87" ht="34.200000000000003" x14ac:dyDescent="0.3">
      <c r="A3" s="76">
        <v>8</v>
      </c>
      <c r="B3" s="76" t="s">
        <v>733</v>
      </c>
      <c r="C3" s="76" t="s">
        <v>859</v>
      </c>
      <c r="D3" s="76">
        <v>3106</v>
      </c>
      <c r="E3" s="76">
        <v>2021</v>
      </c>
      <c r="F3" s="76" t="s">
        <v>867</v>
      </c>
      <c r="G3" s="76">
        <v>5</v>
      </c>
      <c r="H3" s="76">
        <v>12</v>
      </c>
      <c r="I3" s="76" t="s">
        <v>877</v>
      </c>
      <c r="J3" s="77">
        <v>6137117</v>
      </c>
      <c r="K3" s="77">
        <v>0</v>
      </c>
      <c r="L3" s="77">
        <v>0</v>
      </c>
      <c r="M3" s="77">
        <v>8632371</v>
      </c>
      <c r="N3" s="77">
        <v>16030490</v>
      </c>
      <c r="O3" s="77">
        <v>0</v>
      </c>
      <c r="P3" s="77">
        <v>2024075</v>
      </c>
      <c r="Q3" s="78">
        <v>32824053</v>
      </c>
      <c r="R3" s="77">
        <v>36868173</v>
      </c>
      <c r="S3" s="77">
        <v>0</v>
      </c>
      <c r="T3" s="77">
        <v>0</v>
      </c>
      <c r="U3" s="77">
        <v>0</v>
      </c>
      <c r="V3" s="77">
        <v>45411919</v>
      </c>
      <c r="W3" s="77">
        <v>32198291</v>
      </c>
      <c r="X3" s="78">
        <v>13213628</v>
      </c>
      <c r="Y3" s="77">
        <v>730285</v>
      </c>
      <c r="Z3" s="78">
        <v>50812086</v>
      </c>
      <c r="AA3" s="78">
        <v>83636139</v>
      </c>
      <c r="AB3" s="77">
        <v>0</v>
      </c>
      <c r="AC3" s="77">
        <v>17605108</v>
      </c>
      <c r="AD3" s="77">
        <v>0</v>
      </c>
      <c r="AE3" s="77">
        <v>5861746</v>
      </c>
      <c r="AF3" s="78">
        <v>23466854</v>
      </c>
      <c r="AG3" s="77">
        <v>2774811</v>
      </c>
      <c r="AH3" s="77">
        <v>0</v>
      </c>
      <c r="AI3" s="77">
        <v>2098611</v>
      </c>
      <c r="AJ3" s="78">
        <v>4873422</v>
      </c>
      <c r="AK3" s="78">
        <v>28340276</v>
      </c>
      <c r="AL3" s="77">
        <v>49510287</v>
      </c>
      <c r="AM3" s="77">
        <v>5527334</v>
      </c>
      <c r="AN3" s="77">
        <v>258242</v>
      </c>
      <c r="AO3" s="78">
        <v>55295863</v>
      </c>
      <c r="AP3" s="78">
        <v>83636139</v>
      </c>
      <c r="AQ3" s="77">
        <v>68434900</v>
      </c>
      <c r="AR3" s="77">
        <v>0</v>
      </c>
      <c r="AS3" s="77">
        <v>4568389</v>
      </c>
      <c r="AT3" s="77">
        <v>4201756</v>
      </c>
      <c r="AU3" s="77">
        <v>30000</v>
      </c>
      <c r="AV3" s="77">
        <v>16380</v>
      </c>
      <c r="AW3" s="78">
        <v>77251425</v>
      </c>
      <c r="AX3" s="77">
        <v>3016435</v>
      </c>
      <c r="AY3" s="77">
        <v>0</v>
      </c>
      <c r="AZ3" s="77">
        <v>0</v>
      </c>
      <c r="BA3" s="77">
        <v>2737213</v>
      </c>
      <c r="BB3" s="77">
        <v>0</v>
      </c>
      <c r="BC3" s="78">
        <v>5753648</v>
      </c>
      <c r="BD3" s="78">
        <v>83005073</v>
      </c>
      <c r="BE3" s="77">
        <v>38581189</v>
      </c>
      <c r="BF3" s="77">
        <v>0</v>
      </c>
      <c r="BG3" s="77">
        <v>2503707</v>
      </c>
      <c r="BH3" s="77">
        <v>103799</v>
      </c>
      <c r="BI3" s="77">
        <v>548726</v>
      </c>
      <c r="BJ3" s="77">
        <v>25771546</v>
      </c>
      <c r="BK3" s="77">
        <v>0</v>
      </c>
      <c r="BL3" s="78">
        <v>67508967</v>
      </c>
      <c r="BM3" s="78">
        <v>15496106</v>
      </c>
      <c r="BN3" s="77">
        <v>-201462</v>
      </c>
      <c r="BO3" s="77">
        <v>296983</v>
      </c>
      <c r="BP3" s="77">
        <v>15591627</v>
      </c>
      <c r="BQ3" s="77">
        <v>0</v>
      </c>
      <c r="BR3" s="77">
        <v>0</v>
      </c>
      <c r="BS3" s="78">
        <v>15591627</v>
      </c>
      <c r="BT3" s="79">
        <v>0.11700000000000001</v>
      </c>
      <c r="BU3" s="79">
        <v>6.9000000000000006E-2</v>
      </c>
      <c r="BV3" s="79">
        <v>0.187</v>
      </c>
      <c r="BW3" s="80">
        <v>1.4</v>
      </c>
      <c r="BX3" s="81">
        <v>46</v>
      </c>
      <c r="BY3" s="81">
        <v>33</v>
      </c>
      <c r="BZ3" s="82">
        <v>174.4</v>
      </c>
      <c r="CA3" s="79">
        <v>0.68600000000000005</v>
      </c>
      <c r="CB3" s="79">
        <v>0.66100000000000003</v>
      </c>
      <c r="CC3" s="83">
        <v>13</v>
      </c>
      <c r="CD3" s="83"/>
      <c r="CE3" s="83"/>
      <c r="CF3" s="78">
        <v>11264350</v>
      </c>
      <c r="CG3" s="79">
        <v>7.0000000000000007E-2</v>
      </c>
      <c r="CH3" s="79">
        <v>7.2999999999999995E-2</v>
      </c>
      <c r="CI3" s="79">
        <v>0.14299999999999999</v>
      </c>
    </row>
    <row r="4" spans="1:87" ht="34.200000000000003" x14ac:dyDescent="0.3">
      <c r="A4" s="85">
        <v>39</v>
      </c>
      <c r="B4" s="85" t="s">
        <v>729</v>
      </c>
      <c r="C4" s="85" t="s">
        <v>859</v>
      </c>
      <c r="D4" s="85">
        <v>3109</v>
      </c>
      <c r="E4" s="85">
        <v>2021</v>
      </c>
      <c r="F4" s="85" t="s">
        <v>867</v>
      </c>
      <c r="G4" s="85">
        <v>5</v>
      </c>
      <c r="H4" s="85">
        <v>12</v>
      </c>
      <c r="I4" s="85" t="s">
        <v>877</v>
      </c>
      <c r="J4" s="86">
        <v>12140469</v>
      </c>
      <c r="K4" s="86">
        <v>84223442</v>
      </c>
      <c r="L4" s="86">
        <v>1926458</v>
      </c>
      <c r="M4" s="86">
        <v>58178412</v>
      </c>
      <c r="N4" s="86">
        <v>91380268</v>
      </c>
      <c r="O4" s="86">
        <v>0</v>
      </c>
      <c r="P4" s="86">
        <v>22118178</v>
      </c>
      <c r="Q4" s="78">
        <v>269967227</v>
      </c>
      <c r="R4" s="86">
        <v>46324090</v>
      </c>
      <c r="S4" s="86">
        <v>0</v>
      </c>
      <c r="T4" s="86">
        <v>0</v>
      </c>
      <c r="U4" s="86">
        <v>0</v>
      </c>
      <c r="V4" s="86">
        <v>477813332</v>
      </c>
      <c r="W4" s="86">
        <v>290084160</v>
      </c>
      <c r="X4" s="78">
        <v>187729172</v>
      </c>
      <c r="Y4" s="86">
        <v>277382758</v>
      </c>
      <c r="Z4" s="78">
        <v>511436020</v>
      </c>
      <c r="AA4" s="78">
        <v>781403247</v>
      </c>
      <c r="AB4" s="86">
        <v>10975943</v>
      </c>
      <c r="AC4" s="86">
        <v>19953749</v>
      </c>
      <c r="AD4" s="86">
        <v>16328720</v>
      </c>
      <c r="AE4" s="86">
        <v>135733505</v>
      </c>
      <c r="AF4" s="78">
        <v>182991917</v>
      </c>
      <c r="AG4" s="86">
        <v>83157970</v>
      </c>
      <c r="AH4" s="86">
        <v>0</v>
      </c>
      <c r="AI4" s="86">
        <v>2263223</v>
      </c>
      <c r="AJ4" s="78">
        <v>85421193</v>
      </c>
      <c r="AK4" s="78">
        <v>268413110</v>
      </c>
      <c r="AL4" s="86">
        <v>466666047</v>
      </c>
      <c r="AM4" s="86">
        <v>46324090</v>
      </c>
      <c r="AN4" s="86">
        <v>0</v>
      </c>
      <c r="AO4" s="78">
        <v>512990137</v>
      </c>
      <c r="AP4" s="78">
        <v>781403247</v>
      </c>
      <c r="AQ4" s="86">
        <v>583967563</v>
      </c>
      <c r="AR4" s="86">
        <v>0</v>
      </c>
      <c r="AS4" s="86">
        <v>9471478</v>
      </c>
      <c r="AT4" s="86">
        <v>11620084</v>
      </c>
      <c r="AU4" s="86">
        <v>0</v>
      </c>
      <c r="AV4" s="86">
        <v>1670357</v>
      </c>
      <c r="AW4" s="78">
        <v>606729482</v>
      </c>
      <c r="AX4" s="86">
        <v>2795206</v>
      </c>
      <c r="AY4" s="86">
        <v>889039</v>
      </c>
      <c r="AZ4" s="86">
        <v>321815</v>
      </c>
      <c r="BA4" s="86">
        <v>16700586</v>
      </c>
      <c r="BB4" s="86">
        <v>0</v>
      </c>
      <c r="BC4" s="78">
        <v>20706646</v>
      </c>
      <c r="BD4" s="78">
        <v>627436128</v>
      </c>
      <c r="BE4" s="86">
        <v>310230231</v>
      </c>
      <c r="BF4" s="86">
        <v>0</v>
      </c>
      <c r="BG4" s="86">
        <v>19978024</v>
      </c>
      <c r="BH4" s="86">
        <v>3381447</v>
      </c>
      <c r="BI4" s="86">
        <v>5663924</v>
      </c>
      <c r="BJ4" s="86">
        <v>235451643</v>
      </c>
      <c r="BK4" s="86">
        <v>0</v>
      </c>
      <c r="BL4" s="78">
        <v>574705269</v>
      </c>
      <c r="BM4" s="78">
        <v>52730859</v>
      </c>
      <c r="BN4" s="86">
        <v>-40447796</v>
      </c>
      <c r="BO4" s="86">
        <v>2018474</v>
      </c>
      <c r="BP4" s="86">
        <v>14301537</v>
      </c>
      <c r="BQ4" s="86">
        <v>0</v>
      </c>
      <c r="BR4" s="86">
        <v>0</v>
      </c>
      <c r="BS4" s="78">
        <v>14301537</v>
      </c>
      <c r="BT4" s="79">
        <v>5.0999999999999997E-2</v>
      </c>
      <c r="BU4" s="79">
        <v>3.3000000000000002E-2</v>
      </c>
      <c r="BV4" s="79">
        <v>8.4000000000000005E-2</v>
      </c>
      <c r="BW4" s="80">
        <v>1.5</v>
      </c>
      <c r="BX4" s="81">
        <v>36</v>
      </c>
      <c r="BY4" s="81">
        <v>107</v>
      </c>
      <c r="BZ4" s="82">
        <v>5.3</v>
      </c>
      <c r="CA4" s="79">
        <v>0.27300000000000002</v>
      </c>
      <c r="CB4" s="79">
        <v>0.65600000000000003</v>
      </c>
      <c r="CC4" s="83">
        <v>15</v>
      </c>
      <c r="CD4" s="83"/>
      <c r="CE4" s="83"/>
      <c r="CF4" s="78">
        <v>41110775</v>
      </c>
      <c r="CG4" s="79">
        <v>3.3000000000000002E-2</v>
      </c>
      <c r="CH4" s="79">
        <v>3.4000000000000002E-2</v>
      </c>
      <c r="CI4" s="79">
        <v>6.7000000000000004E-2</v>
      </c>
    </row>
    <row r="5" spans="1:87" ht="34.200000000000003" x14ac:dyDescent="0.3">
      <c r="A5" s="76">
        <v>40</v>
      </c>
      <c r="B5" s="76" t="s">
        <v>734</v>
      </c>
      <c r="C5" s="76" t="s">
        <v>859</v>
      </c>
      <c r="D5" s="76">
        <v>3109</v>
      </c>
      <c r="E5" s="76">
        <v>2021</v>
      </c>
      <c r="F5" s="76" t="s">
        <v>867</v>
      </c>
      <c r="G5" s="76">
        <v>5</v>
      </c>
      <c r="H5" s="76">
        <v>12</v>
      </c>
      <c r="I5" s="76" t="s">
        <v>877</v>
      </c>
      <c r="J5" s="77">
        <v>787107</v>
      </c>
      <c r="K5" s="77">
        <v>31486142</v>
      </c>
      <c r="L5" s="77">
        <v>246488</v>
      </c>
      <c r="M5" s="77">
        <v>15407345</v>
      </c>
      <c r="N5" s="77">
        <v>4138593</v>
      </c>
      <c r="O5" s="77">
        <v>0</v>
      </c>
      <c r="P5" s="77">
        <v>5643559</v>
      </c>
      <c r="Q5" s="78">
        <v>57709234</v>
      </c>
      <c r="R5" s="77">
        <v>17474231</v>
      </c>
      <c r="S5" s="77">
        <v>0</v>
      </c>
      <c r="T5" s="77">
        <v>0</v>
      </c>
      <c r="U5" s="77">
        <v>0</v>
      </c>
      <c r="V5" s="77">
        <v>185085439</v>
      </c>
      <c r="W5" s="77">
        <v>114910337</v>
      </c>
      <c r="X5" s="78">
        <v>70175102</v>
      </c>
      <c r="Y5" s="77">
        <v>184510494</v>
      </c>
      <c r="Z5" s="78">
        <v>272159827</v>
      </c>
      <c r="AA5" s="78">
        <v>329869061</v>
      </c>
      <c r="AB5" s="77">
        <v>3207784</v>
      </c>
      <c r="AC5" s="77">
        <v>4196086</v>
      </c>
      <c r="AD5" s="77">
        <v>18044262</v>
      </c>
      <c r="AE5" s="77">
        <v>36395377</v>
      </c>
      <c r="AF5" s="78">
        <v>61843509</v>
      </c>
      <c r="AG5" s="77">
        <v>19424698</v>
      </c>
      <c r="AH5" s="77">
        <v>0</v>
      </c>
      <c r="AI5" s="77">
        <v>983193</v>
      </c>
      <c r="AJ5" s="78">
        <v>20407891</v>
      </c>
      <c r="AK5" s="78">
        <v>82251400</v>
      </c>
      <c r="AL5" s="77">
        <v>230143430</v>
      </c>
      <c r="AM5" s="77">
        <v>17474231</v>
      </c>
      <c r="AN5" s="77">
        <v>0</v>
      </c>
      <c r="AO5" s="78">
        <v>247617661</v>
      </c>
      <c r="AP5" s="78">
        <v>329869061</v>
      </c>
      <c r="AQ5" s="77">
        <v>161074834</v>
      </c>
      <c r="AR5" s="77">
        <v>0</v>
      </c>
      <c r="AS5" s="77">
        <v>2450981</v>
      </c>
      <c r="AT5" s="77">
        <v>3858711</v>
      </c>
      <c r="AU5" s="77">
        <v>0</v>
      </c>
      <c r="AV5" s="77">
        <v>664606</v>
      </c>
      <c r="AW5" s="78">
        <v>168049132</v>
      </c>
      <c r="AX5" s="77">
        <v>1815680</v>
      </c>
      <c r="AY5" s="77">
        <v>969390</v>
      </c>
      <c r="AZ5" s="77">
        <v>0</v>
      </c>
      <c r="BA5" s="77">
        <v>19402066</v>
      </c>
      <c r="BB5" s="77">
        <v>0</v>
      </c>
      <c r="BC5" s="78">
        <v>22187136</v>
      </c>
      <c r="BD5" s="78">
        <v>190236268</v>
      </c>
      <c r="BE5" s="77">
        <v>91512097</v>
      </c>
      <c r="BF5" s="77">
        <v>0</v>
      </c>
      <c r="BG5" s="77">
        <v>7107183</v>
      </c>
      <c r="BH5" s="77">
        <v>890283</v>
      </c>
      <c r="BI5" s="77">
        <v>2345770</v>
      </c>
      <c r="BJ5" s="77">
        <v>64175120</v>
      </c>
      <c r="BK5" s="77">
        <v>0</v>
      </c>
      <c r="BL5" s="78">
        <v>166030453</v>
      </c>
      <c r="BM5" s="78">
        <v>24205815</v>
      </c>
      <c r="BN5" s="77">
        <v>-13004901</v>
      </c>
      <c r="BO5" s="77">
        <v>-951655</v>
      </c>
      <c r="BP5" s="77">
        <v>10249259</v>
      </c>
      <c r="BQ5" s="77">
        <v>0</v>
      </c>
      <c r="BR5" s="77">
        <v>0</v>
      </c>
      <c r="BS5" s="78">
        <v>10249259</v>
      </c>
      <c r="BT5" s="79">
        <v>1.0999999999999999E-2</v>
      </c>
      <c r="BU5" s="79">
        <v>0.11700000000000001</v>
      </c>
      <c r="BV5" s="79">
        <v>0.127</v>
      </c>
      <c r="BW5" s="80">
        <v>0.9</v>
      </c>
      <c r="BX5" s="81">
        <v>35</v>
      </c>
      <c r="BY5" s="81">
        <v>132</v>
      </c>
      <c r="BZ5" s="82">
        <v>7.9</v>
      </c>
      <c r="CA5" s="79">
        <v>0.38500000000000001</v>
      </c>
      <c r="CB5" s="79">
        <v>0.751</v>
      </c>
      <c r="CC5" s="83">
        <v>16</v>
      </c>
      <c r="CD5" s="83"/>
      <c r="CE5" s="83"/>
      <c r="CF5" s="78">
        <v>20347104</v>
      </c>
      <c r="CG5" s="79">
        <v>-0.01</v>
      </c>
      <c r="CH5" s="79">
        <v>0.11899999999999999</v>
      </c>
      <c r="CI5" s="79">
        <v>0.109</v>
      </c>
    </row>
    <row r="6" spans="1:87" ht="34.200000000000003" x14ac:dyDescent="0.3">
      <c r="A6" s="85">
        <v>91</v>
      </c>
      <c r="B6" s="85" t="s">
        <v>745</v>
      </c>
      <c r="C6" s="85" t="s">
        <v>859</v>
      </c>
      <c r="D6" s="85">
        <v>3791</v>
      </c>
      <c r="E6" s="85">
        <v>2021</v>
      </c>
      <c r="F6" s="85" t="s">
        <v>867</v>
      </c>
      <c r="G6" s="85">
        <v>5</v>
      </c>
      <c r="H6" s="85">
        <v>12</v>
      </c>
      <c r="I6" s="85" t="s">
        <v>877</v>
      </c>
      <c r="J6" s="86">
        <v>42091000</v>
      </c>
      <c r="K6" s="86">
        <v>14961000</v>
      </c>
      <c r="L6" s="86">
        <v>144683000</v>
      </c>
      <c r="M6" s="86">
        <v>432005000</v>
      </c>
      <c r="N6" s="86">
        <v>0</v>
      </c>
      <c r="O6" s="86">
        <v>19671000</v>
      </c>
      <c r="P6" s="86">
        <v>203407000</v>
      </c>
      <c r="Q6" s="78">
        <v>856818000</v>
      </c>
      <c r="R6" s="86">
        <v>328681000</v>
      </c>
      <c r="S6" s="86">
        <v>40265000</v>
      </c>
      <c r="T6" s="86">
        <v>2003418000</v>
      </c>
      <c r="U6" s="86">
        <v>0</v>
      </c>
      <c r="V6" s="86">
        <v>4224113000</v>
      </c>
      <c r="W6" s="86">
        <v>2440107000</v>
      </c>
      <c r="X6" s="78">
        <v>1784006000</v>
      </c>
      <c r="Y6" s="86">
        <v>463967000</v>
      </c>
      <c r="Z6" s="78">
        <v>4620337000</v>
      </c>
      <c r="AA6" s="78">
        <v>5477155000</v>
      </c>
      <c r="AB6" s="86">
        <v>59614000</v>
      </c>
      <c r="AC6" s="86">
        <v>271718000</v>
      </c>
      <c r="AD6" s="86">
        <v>79457000</v>
      </c>
      <c r="AE6" s="86">
        <v>632330000</v>
      </c>
      <c r="AF6" s="78">
        <v>1043119000</v>
      </c>
      <c r="AG6" s="86">
        <v>526420000</v>
      </c>
      <c r="AH6" s="86">
        <v>0</v>
      </c>
      <c r="AI6" s="86">
        <v>713401000</v>
      </c>
      <c r="AJ6" s="78">
        <v>1239821000</v>
      </c>
      <c r="AK6" s="78">
        <v>2282940000</v>
      </c>
      <c r="AL6" s="86">
        <v>1105361000</v>
      </c>
      <c r="AM6" s="86">
        <v>2088854000</v>
      </c>
      <c r="AN6" s="86">
        <v>0</v>
      </c>
      <c r="AO6" s="78">
        <v>3194215000</v>
      </c>
      <c r="AP6" s="78">
        <v>5477155000</v>
      </c>
      <c r="AQ6" s="86">
        <v>3376489000</v>
      </c>
      <c r="AR6" s="86">
        <v>0</v>
      </c>
      <c r="AS6" s="86">
        <v>1536963000</v>
      </c>
      <c r="AT6" s="86">
        <v>82414000</v>
      </c>
      <c r="AU6" s="86">
        <v>163000</v>
      </c>
      <c r="AV6" s="86">
        <v>0</v>
      </c>
      <c r="AW6" s="78">
        <v>4996029000</v>
      </c>
      <c r="AX6" s="86">
        <v>5452000</v>
      </c>
      <c r="AY6" s="86">
        <v>0</v>
      </c>
      <c r="AZ6" s="86">
        <v>0</v>
      </c>
      <c r="BA6" s="86">
        <v>-247000</v>
      </c>
      <c r="BB6" s="86">
        <v>0</v>
      </c>
      <c r="BC6" s="78">
        <v>5205000</v>
      </c>
      <c r="BD6" s="78">
        <v>5001234000</v>
      </c>
      <c r="BE6" s="86">
        <v>1762382000</v>
      </c>
      <c r="BF6" s="86">
        <v>0</v>
      </c>
      <c r="BG6" s="86">
        <v>228926000</v>
      </c>
      <c r="BH6" s="86">
        <v>24874000</v>
      </c>
      <c r="BI6" s="86">
        <v>26385000</v>
      </c>
      <c r="BJ6" s="86">
        <v>2717418000</v>
      </c>
      <c r="BK6" s="86">
        <v>0</v>
      </c>
      <c r="BL6" s="78">
        <v>4759985000</v>
      </c>
      <c r="BM6" s="78">
        <v>241249000</v>
      </c>
      <c r="BN6" s="86">
        <v>-547497000</v>
      </c>
      <c r="BO6" s="86">
        <v>31859000</v>
      </c>
      <c r="BP6" s="86">
        <v>-274389000</v>
      </c>
      <c r="BQ6" s="86">
        <v>-2262000</v>
      </c>
      <c r="BR6" s="86">
        <v>0</v>
      </c>
      <c r="BS6" s="78">
        <v>-276651000</v>
      </c>
      <c r="BT6" s="79">
        <v>4.7E-2</v>
      </c>
      <c r="BU6" s="79">
        <v>1E-3</v>
      </c>
      <c r="BV6" s="79">
        <v>4.8000000000000001E-2</v>
      </c>
      <c r="BW6" s="80">
        <v>0.8</v>
      </c>
      <c r="BX6" s="81">
        <v>47</v>
      </c>
      <c r="BY6" s="81">
        <v>62</v>
      </c>
      <c r="BZ6" s="82">
        <v>5.9</v>
      </c>
      <c r="CA6" s="79">
        <v>0.3</v>
      </c>
      <c r="CB6" s="79">
        <v>0.58299999999999996</v>
      </c>
      <c r="CC6" s="83">
        <v>11</v>
      </c>
      <c r="CD6" s="83"/>
      <c r="CE6" s="83"/>
      <c r="CF6" s="78">
        <v>158672000</v>
      </c>
      <c r="CG6" s="79">
        <v>3.1E-2</v>
      </c>
      <c r="CH6" s="79">
        <v>1E-3</v>
      </c>
      <c r="CI6" s="79">
        <v>3.2000000000000001E-2</v>
      </c>
    </row>
    <row r="7" spans="1:87" ht="34.200000000000003" x14ac:dyDescent="0.3">
      <c r="A7" s="76">
        <v>22</v>
      </c>
      <c r="B7" s="76" t="s">
        <v>727</v>
      </c>
      <c r="C7" s="76" t="s">
        <v>859</v>
      </c>
      <c r="D7" s="76">
        <v>3791</v>
      </c>
      <c r="E7" s="76">
        <v>2021</v>
      </c>
      <c r="F7" s="76" t="s">
        <v>867</v>
      </c>
      <c r="G7" s="76">
        <v>5</v>
      </c>
      <c r="H7" s="76">
        <v>12</v>
      </c>
      <c r="I7" s="76" t="s">
        <v>877</v>
      </c>
      <c r="J7" s="77">
        <v>65868000</v>
      </c>
      <c r="K7" s="77">
        <v>-18972000</v>
      </c>
      <c r="L7" s="77">
        <v>179971000</v>
      </c>
      <c r="M7" s="77">
        <v>380174000</v>
      </c>
      <c r="N7" s="77">
        <v>0</v>
      </c>
      <c r="O7" s="77">
        <v>14040000</v>
      </c>
      <c r="P7" s="77">
        <v>186318000</v>
      </c>
      <c r="Q7" s="78">
        <v>807399000</v>
      </c>
      <c r="R7" s="77">
        <v>39145000</v>
      </c>
      <c r="S7" s="77">
        <v>74794000</v>
      </c>
      <c r="T7" s="77">
        <v>0</v>
      </c>
      <c r="U7" s="77">
        <v>0</v>
      </c>
      <c r="V7" s="77">
        <v>3352729000</v>
      </c>
      <c r="W7" s="77">
        <v>1732462000</v>
      </c>
      <c r="X7" s="78">
        <v>1620267000</v>
      </c>
      <c r="Y7" s="77">
        <v>753779000</v>
      </c>
      <c r="Z7" s="78">
        <v>2487985000</v>
      </c>
      <c r="AA7" s="78">
        <v>3295384000</v>
      </c>
      <c r="AB7" s="77">
        <v>129090000</v>
      </c>
      <c r="AC7" s="77">
        <v>196529000</v>
      </c>
      <c r="AD7" s="77">
        <v>64853000</v>
      </c>
      <c r="AE7" s="77">
        <v>559893000</v>
      </c>
      <c r="AF7" s="78">
        <v>950365000</v>
      </c>
      <c r="AG7" s="77">
        <v>1415927000</v>
      </c>
      <c r="AH7" s="77">
        <v>0</v>
      </c>
      <c r="AI7" s="77">
        <v>316251000</v>
      </c>
      <c r="AJ7" s="78">
        <v>1732178000</v>
      </c>
      <c r="AK7" s="78">
        <v>2682543000</v>
      </c>
      <c r="AL7" s="77">
        <v>142709000</v>
      </c>
      <c r="AM7" s="77">
        <v>470132000</v>
      </c>
      <c r="AN7" s="77">
        <v>0</v>
      </c>
      <c r="AO7" s="78">
        <v>612841000</v>
      </c>
      <c r="AP7" s="78">
        <v>3295384000</v>
      </c>
      <c r="AQ7" s="77">
        <v>2707498000</v>
      </c>
      <c r="AR7" s="77">
        <v>0</v>
      </c>
      <c r="AS7" s="77">
        <v>934303000</v>
      </c>
      <c r="AT7" s="77">
        <v>47000000</v>
      </c>
      <c r="AU7" s="77">
        <v>30000</v>
      </c>
      <c r="AV7" s="77">
        <v>0</v>
      </c>
      <c r="AW7" s="78">
        <v>3688831000</v>
      </c>
      <c r="AX7" s="77">
        <v>4966000</v>
      </c>
      <c r="AY7" s="77">
        <v>-3000</v>
      </c>
      <c r="AZ7" s="77">
        <v>0</v>
      </c>
      <c r="BA7" s="77">
        <v>-6000</v>
      </c>
      <c r="BB7" s="77">
        <v>0</v>
      </c>
      <c r="BC7" s="78">
        <v>4957000</v>
      </c>
      <c r="BD7" s="78">
        <v>3693788000</v>
      </c>
      <c r="BE7" s="77">
        <v>1266516000</v>
      </c>
      <c r="BF7" s="77">
        <v>0</v>
      </c>
      <c r="BG7" s="77">
        <v>192488000</v>
      </c>
      <c r="BH7" s="77">
        <v>51273000</v>
      </c>
      <c r="BI7" s="77">
        <v>21169000</v>
      </c>
      <c r="BJ7" s="77">
        <v>1847532000</v>
      </c>
      <c r="BK7" s="77">
        <v>0</v>
      </c>
      <c r="BL7" s="78">
        <v>3378978000</v>
      </c>
      <c r="BM7" s="78">
        <v>314810000</v>
      </c>
      <c r="BN7" s="77">
        <v>-599069000</v>
      </c>
      <c r="BO7" s="77">
        <v>14374000</v>
      </c>
      <c r="BP7" s="77">
        <v>-269885000</v>
      </c>
      <c r="BQ7" s="77">
        <v>14150000</v>
      </c>
      <c r="BR7" s="77">
        <v>0</v>
      </c>
      <c r="BS7" s="78">
        <v>-255735000</v>
      </c>
      <c r="BT7" s="79">
        <v>8.4000000000000005E-2</v>
      </c>
      <c r="BU7" s="79">
        <v>1E-3</v>
      </c>
      <c r="BV7" s="79">
        <v>8.5000000000000006E-2</v>
      </c>
      <c r="BW7" s="80">
        <v>0.8</v>
      </c>
      <c r="BX7" s="81">
        <v>51</v>
      </c>
      <c r="BY7" s="81">
        <v>86</v>
      </c>
      <c r="BZ7" s="82">
        <v>3.1</v>
      </c>
      <c r="CA7" s="79">
        <v>0.214</v>
      </c>
      <c r="CB7" s="79">
        <v>0.186</v>
      </c>
      <c r="CC7" s="83">
        <v>9</v>
      </c>
      <c r="CD7" s="83"/>
      <c r="CE7" s="83"/>
      <c r="CF7" s="78">
        <v>267780000</v>
      </c>
      <c r="CG7" s="79">
        <v>7.1999999999999995E-2</v>
      </c>
      <c r="CH7" s="79">
        <v>1E-3</v>
      </c>
      <c r="CI7" s="79">
        <v>7.2999999999999995E-2</v>
      </c>
    </row>
    <row r="8" spans="1:87" ht="34.200000000000003" x14ac:dyDescent="0.3">
      <c r="A8" s="85">
        <v>59</v>
      </c>
      <c r="B8" s="85" t="s">
        <v>726</v>
      </c>
      <c r="C8" s="85" t="s">
        <v>859</v>
      </c>
      <c r="D8" s="85">
        <v>3791</v>
      </c>
      <c r="E8" s="85">
        <v>2021</v>
      </c>
      <c r="F8" s="85" t="s">
        <v>867</v>
      </c>
      <c r="G8" s="85">
        <v>5</v>
      </c>
      <c r="H8" s="85">
        <v>12</v>
      </c>
      <c r="I8" s="85" t="s">
        <v>877</v>
      </c>
      <c r="J8" s="86">
        <v>5812000</v>
      </c>
      <c r="K8" s="86">
        <v>-801000</v>
      </c>
      <c r="L8" s="86">
        <v>0</v>
      </c>
      <c r="M8" s="86">
        <v>33800000</v>
      </c>
      <c r="N8" s="86">
        <v>0</v>
      </c>
      <c r="O8" s="86">
        <v>902000</v>
      </c>
      <c r="P8" s="86">
        <v>5829000</v>
      </c>
      <c r="Q8" s="78">
        <v>45542000</v>
      </c>
      <c r="R8" s="86">
        <v>0</v>
      </c>
      <c r="S8" s="86">
        <v>49000</v>
      </c>
      <c r="T8" s="86">
        <v>0</v>
      </c>
      <c r="U8" s="86">
        <v>0</v>
      </c>
      <c r="V8" s="86">
        <v>239529000</v>
      </c>
      <c r="W8" s="86">
        <v>142037000</v>
      </c>
      <c r="X8" s="78">
        <v>97492000</v>
      </c>
      <c r="Y8" s="86">
        <v>8152000</v>
      </c>
      <c r="Z8" s="78">
        <v>105693000</v>
      </c>
      <c r="AA8" s="78">
        <v>151235000</v>
      </c>
      <c r="AB8" s="86">
        <v>1858000</v>
      </c>
      <c r="AC8" s="86">
        <v>32502000</v>
      </c>
      <c r="AD8" s="86">
        <v>6312000</v>
      </c>
      <c r="AE8" s="86">
        <v>29041000</v>
      </c>
      <c r="AF8" s="78">
        <v>69713000</v>
      </c>
      <c r="AG8" s="86">
        <v>6362000</v>
      </c>
      <c r="AH8" s="86">
        <v>0</v>
      </c>
      <c r="AI8" s="86">
        <v>6720000</v>
      </c>
      <c r="AJ8" s="78">
        <v>13082000</v>
      </c>
      <c r="AK8" s="78">
        <v>82795000</v>
      </c>
      <c r="AL8" s="86">
        <v>62625000</v>
      </c>
      <c r="AM8" s="86">
        <v>5815000</v>
      </c>
      <c r="AN8" s="86">
        <v>0</v>
      </c>
      <c r="AO8" s="78">
        <v>68440000</v>
      </c>
      <c r="AP8" s="78">
        <v>151235000</v>
      </c>
      <c r="AQ8" s="86">
        <v>317590000</v>
      </c>
      <c r="AR8" s="86">
        <v>0</v>
      </c>
      <c r="AS8" s="86">
        <v>7564000</v>
      </c>
      <c r="AT8" s="86">
        <v>6800000</v>
      </c>
      <c r="AU8" s="86">
        <v>30000</v>
      </c>
      <c r="AV8" s="86">
        <v>0</v>
      </c>
      <c r="AW8" s="78">
        <v>331984000</v>
      </c>
      <c r="AX8" s="86">
        <v>30000</v>
      </c>
      <c r="AY8" s="86">
        <v>0</v>
      </c>
      <c r="AZ8" s="86">
        <v>0</v>
      </c>
      <c r="BA8" s="86">
        <v>-23000</v>
      </c>
      <c r="BB8" s="86">
        <v>0</v>
      </c>
      <c r="BC8" s="78">
        <v>7000</v>
      </c>
      <c r="BD8" s="78">
        <v>331991000</v>
      </c>
      <c r="BE8" s="86">
        <v>164233000</v>
      </c>
      <c r="BF8" s="86">
        <v>0</v>
      </c>
      <c r="BG8" s="86">
        <v>14083000</v>
      </c>
      <c r="BH8" s="86">
        <v>397000</v>
      </c>
      <c r="BI8" s="86">
        <v>2288000</v>
      </c>
      <c r="BJ8" s="86">
        <v>135136000</v>
      </c>
      <c r="BK8" s="86">
        <v>0</v>
      </c>
      <c r="BL8" s="78">
        <v>316137000</v>
      </c>
      <c r="BM8" s="78">
        <v>15854000</v>
      </c>
      <c r="BN8" s="86">
        <v>-68426000</v>
      </c>
      <c r="BO8" s="86">
        <v>908000</v>
      </c>
      <c r="BP8" s="86">
        <v>-51664000</v>
      </c>
      <c r="BQ8" s="86">
        <v>1171000</v>
      </c>
      <c r="BR8" s="86">
        <v>0</v>
      </c>
      <c r="BS8" s="78">
        <v>-50493000</v>
      </c>
      <c r="BT8" s="79">
        <v>4.8000000000000001E-2</v>
      </c>
      <c r="BU8" s="79">
        <v>0</v>
      </c>
      <c r="BV8" s="79">
        <v>4.8000000000000001E-2</v>
      </c>
      <c r="BW8" s="80">
        <v>0.7</v>
      </c>
      <c r="BX8" s="81">
        <v>39</v>
      </c>
      <c r="BY8" s="81">
        <v>45</v>
      </c>
      <c r="BZ8" s="82">
        <v>13.5</v>
      </c>
      <c r="CA8" s="79">
        <v>0.39400000000000002</v>
      </c>
      <c r="CB8" s="79">
        <v>0.45300000000000001</v>
      </c>
      <c r="CC8" s="83">
        <v>10</v>
      </c>
      <c r="CD8" s="83"/>
      <c r="CE8" s="83"/>
      <c r="CF8" s="78">
        <v>9024000</v>
      </c>
      <c r="CG8" s="79">
        <v>2.8000000000000001E-2</v>
      </c>
      <c r="CH8" s="79">
        <v>0</v>
      </c>
      <c r="CI8" s="79">
        <v>2.8000000000000001E-2</v>
      </c>
    </row>
    <row r="9" spans="1:87" ht="34.200000000000003" x14ac:dyDescent="0.3">
      <c r="A9" s="76">
        <v>345</v>
      </c>
      <c r="B9" s="76" t="s">
        <v>756</v>
      </c>
      <c r="C9" s="76" t="s">
        <v>859</v>
      </c>
      <c r="D9" s="76">
        <v>3791</v>
      </c>
      <c r="E9" s="76">
        <v>2021</v>
      </c>
      <c r="F9" s="76" t="s">
        <v>867</v>
      </c>
      <c r="G9" s="76">
        <v>5</v>
      </c>
      <c r="H9" s="76">
        <v>12</v>
      </c>
      <c r="I9" s="76" t="s">
        <v>877</v>
      </c>
      <c r="J9" s="77">
        <v>17245000</v>
      </c>
      <c r="K9" s="77">
        <v>-3266000</v>
      </c>
      <c r="L9" s="77">
        <v>254000</v>
      </c>
      <c r="M9" s="77">
        <v>49460000</v>
      </c>
      <c r="N9" s="77">
        <v>0</v>
      </c>
      <c r="O9" s="77">
        <v>5419000</v>
      </c>
      <c r="P9" s="77">
        <v>7936000</v>
      </c>
      <c r="Q9" s="78">
        <v>77048000</v>
      </c>
      <c r="R9" s="77">
        <v>1186000</v>
      </c>
      <c r="S9" s="77">
        <v>599000</v>
      </c>
      <c r="T9" s="77">
        <v>0</v>
      </c>
      <c r="U9" s="77">
        <v>0</v>
      </c>
      <c r="V9" s="77">
        <v>611868000</v>
      </c>
      <c r="W9" s="77">
        <v>253663000</v>
      </c>
      <c r="X9" s="78">
        <v>358205000</v>
      </c>
      <c r="Y9" s="77">
        <v>63277000</v>
      </c>
      <c r="Z9" s="78">
        <v>423267000</v>
      </c>
      <c r="AA9" s="78">
        <v>500315000</v>
      </c>
      <c r="AB9" s="77">
        <v>9079000</v>
      </c>
      <c r="AC9" s="77">
        <v>43596000</v>
      </c>
      <c r="AD9" s="77">
        <v>8235000</v>
      </c>
      <c r="AE9" s="77">
        <v>52180000</v>
      </c>
      <c r="AF9" s="78">
        <v>113090000</v>
      </c>
      <c r="AG9" s="77">
        <v>162179000</v>
      </c>
      <c r="AH9" s="77">
        <v>0</v>
      </c>
      <c r="AI9" s="77">
        <v>12757000</v>
      </c>
      <c r="AJ9" s="78">
        <v>174936000</v>
      </c>
      <c r="AK9" s="78">
        <v>288026000</v>
      </c>
      <c r="AL9" s="77">
        <v>156118000</v>
      </c>
      <c r="AM9" s="77">
        <v>56171000</v>
      </c>
      <c r="AN9" s="77">
        <v>0</v>
      </c>
      <c r="AO9" s="78">
        <v>212289000</v>
      </c>
      <c r="AP9" s="78">
        <v>500315000</v>
      </c>
      <c r="AQ9" s="77">
        <v>490943000</v>
      </c>
      <c r="AR9" s="77">
        <v>0</v>
      </c>
      <c r="AS9" s="77">
        <v>26437000</v>
      </c>
      <c r="AT9" s="77">
        <v>3800000</v>
      </c>
      <c r="AU9" s="77">
        <v>0</v>
      </c>
      <c r="AV9" s="77">
        <v>0</v>
      </c>
      <c r="AW9" s="78">
        <v>521180000</v>
      </c>
      <c r="AX9" s="77">
        <v>65000</v>
      </c>
      <c r="AY9" s="77">
        <v>0</v>
      </c>
      <c r="AZ9" s="77">
        <v>0</v>
      </c>
      <c r="BA9" s="77">
        <v>-562000</v>
      </c>
      <c r="BB9" s="77">
        <v>0</v>
      </c>
      <c r="BC9" s="78">
        <v>-497000</v>
      </c>
      <c r="BD9" s="78">
        <v>520683000</v>
      </c>
      <c r="BE9" s="77">
        <v>276732000</v>
      </c>
      <c r="BF9" s="77">
        <v>0</v>
      </c>
      <c r="BG9" s="77">
        <v>37148000</v>
      </c>
      <c r="BH9" s="77">
        <v>7084000</v>
      </c>
      <c r="BI9" s="77">
        <v>2640000</v>
      </c>
      <c r="BJ9" s="77">
        <v>181365000</v>
      </c>
      <c r="BK9" s="77">
        <v>0</v>
      </c>
      <c r="BL9" s="78">
        <v>504969000</v>
      </c>
      <c r="BM9" s="78">
        <v>15714000</v>
      </c>
      <c r="BN9" s="77">
        <v>-149188000</v>
      </c>
      <c r="BO9" s="77">
        <v>0</v>
      </c>
      <c r="BP9" s="77">
        <v>-133474000</v>
      </c>
      <c r="BQ9" s="77">
        <v>3339000</v>
      </c>
      <c r="BR9" s="77">
        <v>0</v>
      </c>
      <c r="BS9" s="78">
        <v>-130135000</v>
      </c>
      <c r="BT9" s="79">
        <v>3.1E-2</v>
      </c>
      <c r="BU9" s="79">
        <v>-1E-3</v>
      </c>
      <c r="BV9" s="79">
        <v>0.03</v>
      </c>
      <c r="BW9" s="80">
        <v>0.7</v>
      </c>
      <c r="BX9" s="81">
        <v>37</v>
      </c>
      <c r="BY9" s="81">
        <v>54</v>
      </c>
      <c r="BZ9" s="82">
        <v>3.7</v>
      </c>
      <c r="CA9" s="79">
        <v>0.192</v>
      </c>
      <c r="CB9" s="79">
        <v>0.42399999999999999</v>
      </c>
      <c r="CC9" s="83">
        <v>7</v>
      </c>
      <c r="CD9" s="83"/>
      <c r="CE9" s="83"/>
      <c r="CF9" s="78">
        <v>11914000</v>
      </c>
      <c r="CG9" s="79">
        <v>2.4E-2</v>
      </c>
      <c r="CH9" s="79">
        <v>-1E-3</v>
      </c>
      <c r="CI9" s="79">
        <v>2.3E-2</v>
      </c>
    </row>
    <row r="10" spans="1:87" ht="34.200000000000003" x14ac:dyDescent="0.3">
      <c r="A10" s="85">
        <v>105</v>
      </c>
      <c r="B10" s="85" t="s">
        <v>755</v>
      </c>
      <c r="C10" s="85" t="s">
        <v>859</v>
      </c>
      <c r="D10" s="85">
        <v>3791</v>
      </c>
      <c r="E10" s="85">
        <v>2021</v>
      </c>
      <c r="F10" s="85" t="s">
        <v>867</v>
      </c>
      <c r="G10" s="85">
        <v>5</v>
      </c>
      <c r="H10" s="85">
        <v>12</v>
      </c>
      <c r="I10" s="85" t="s">
        <v>877</v>
      </c>
      <c r="J10" s="86">
        <v>9249000</v>
      </c>
      <c r="K10" s="86">
        <v>16880000</v>
      </c>
      <c r="L10" s="86">
        <v>777000</v>
      </c>
      <c r="M10" s="86">
        <v>57505000</v>
      </c>
      <c r="N10" s="86">
        <v>0</v>
      </c>
      <c r="O10" s="86">
        <v>2398000</v>
      </c>
      <c r="P10" s="86">
        <v>13262000</v>
      </c>
      <c r="Q10" s="78">
        <v>100071000</v>
      </c>
      <c r="R10" s="86">
        <v>6522000</v>
      </c>
      <c r="S10" s="86">
        <v>1398000</v>
      </c>
      <c r="T10" s="86">
        <v>0</v>
      </c>
      <c r="U10" s="86">
        <v>0</v>
      </c>
      <c r="V10" s="86">
        <v>568055000</v>
      </c>
      <c r="W10" s="86">
        <v>338560000</v>
      </c>
      <c r="X10" s="78">
        <v>229495000</v>
      </c>
      <c r="Y10" s="86">
        <v>123214000</v>
      </c>
      <c r="Z10" s="78">
        <v>360629000</v>
      </c>
      <c r="AA10" s="78">
        <v>460700000</v>
      </c>
      <c r="AB10" s="86">
        <v>20551000</v>
      </c>
      <c r="AC10" s="86">
        <v>53750000</v>
      </c>
      <c r="AD10" s="86">
        <v>13519000</v>
      </c>
      <c r="AE10" s="86">
        <v>65476000</v>
      </c>
      <c r="AF10" s="78">
        <v>153296000</v>
      </c>
      <c r="AG10" s="86">
        <v>182245000</v>
      </c>
      <c r="AH10" s="86">
        <v>0</v>
      </c>
      <c r="AI10" s="86">
        <v>37527000</v>
      </c>
      <c r="AJ10" s="78">
        <v>219772000</v>
      </c>
      <c r="AK10" s="78">
        <v>373068000</v>
      </c>
      <c r="AL10" s="86">
        <v>-19966000</v>
      </c>
      <c r="AM10" s="86">
        <v>107598000</v>
      </c>
      <c r="AN10" s="86">
        <v>0</v>
      </c>
      <c r="AO10" s="78">
        <v>87632000</v>
      </c>
      <c r="AP10" s="78">
        <v>460700000</v>
      </c>
      <c r="AQ10" s="86">
        <v>587105000</v>
      </c>
      <c r="AR10" s="86">
        <v>0</v>
      </c>
      <c r="AS10" s="86">
        <v>23399000</v>
      </c>
      <c r="AT10" s="86">
        <v>2000000</v>
      </c>
      <c r="AU10" s="86">
        <v>0</v>
      </c>
      <c r="AV10" s="86">
        <v>0</v>
      </c>
      <c r="AW10" s="78">
        <v>612504000</v>
      </c>
      <c r="AX10" s="86">
        <v>29000</v>
      </c>
      <c r="AY10" s="86">
        <v>0</v>
      </c>
      <c r="AZ10" s="86">
        <v>0</v>
      </c>
      <c r="BA10" s="86">
        <v>-3170000</v>
      </c>
      <c r="BB10" s="86">
        <v>0</v>
      </c>
      <c r="BC10" s="78">
        <v>-3141000</v>
      </c>
      <c r="BD10" s="78">
        <v>609363000</v>
      </c>
      <c r="BE10" s="86">
        <v>296553000</v>
      </c>
      <c r="BF10" s="86">
        <v>0</v>
      </c>
      <c r="BG10" s="86">
        <v>34565000</v>
      </c>
      <c r="BH10" s="86">
        <v>4785000</v>
      </c>
      <c r="BI10" s="86">
        <v>5063000</v>
      </c>
      <c r="BJ10" s="86">
        <v>264245000</v>
      </c>
      <c r="BK10" s="86">
        <v>0</v>
      </c>
      <c r="BL10" s="78">
        <v>605211000</v>
      </c>
      <c r="BM10" s="78">
        <v>4152000</v>
      </c>
      <c r="BN10" s="86">
        <v>-70864000</v>
      </c>
      <c r="BO10" s="86">
        <v>987000</v>
      </c>
      <c r="BP10" s="86">
        <v>-65725000</v>
      </c>
      <c r="BQ10" s="86">
        <v>2971000</v>
      </c>
      <c r="BR10" s="86">
        <v>0</v>
      </c>
      <c r="BS10" s="78">
        <v>-62754000</v>
      </c>
      <c r="BT10" s="79">
        <v>1.2E-2</v>
      </c>
      <c r="BU10" s="79">
        <v>-5.0000000000000001E-3</v>
      </c>
      <c r="BV10" s="79">
        <v>7.0000000000000001E-3</v>
      </c>
      <c r="BW10" s="80">
        <v>0.7</v>
      </c>
      <c r="BX10" s="81">
        <v>36</v>
      </c>
      <c r="BY10" s="81">
        <v>64</v>
      </c>
      <c r="BZ10" s="82">
        <v>1.7</v>
      </c>
      <c r="CA10" s="79">
        <v>0.115</v>
      </c>
      <c r="CB10" s="79">
        <v>0.19</v>
      </c>
      <c r="CC10" s="83">
        <v>10</v>
      </c>
      <c r="CD10" s="83"/>
      <c r="CE10" s="83"/>
      <c r="CF10" s="78">
        <v>2152000</v>
      </c>
      <c r="CG10" s="79">
        <v>8.9999999999999993E-3</v>
      </c>
      <c r="CH10" s="79">
        <v>-5.0000000000000001E-3</v>
      </c>
      <c r="CI10" s="79">
        <v>4.0000000000000001E-3</v>
      </c>
    </row>
    <row r="11" spans="1:87" ht="34.200000000000003" x14ac:dyDescent="0.3">
      <c r="A11" s="76">
        <v>50</v>
      </c>
      <c r="B11" s="76" t="s">
        <v>869</v>
      </c>
      <c r="C11" s="76" t="s">
        <v>859</v>
      </c>
      <c r="D11" s="76">
        <v>3791</v>
      </c>
      <c r="E11" s="76">
        <v>2021</v>
      </c>
      <c r="F11" s="76" t="s">
        <v>867</v>
      </c>
      <c r="G11" s="76">
        <v>5</v>
      </c>
      <c r="H11" s="76">
        <v>12</v>
      </c>
      <c r="I11" s="76" t="s">
        <v>877</v>
      </c>
      <c r="J11" s="77">
        <v>7914000</v>
      </c>
      <c r="K11" s="77">
        <v>-23782000</v>
      </c>
      <c r="L11" s="77">
        <v>23782000</v>
      </c>
      <c r="M11" s="77">
        <v>20446000</v>
      </c>
      <c r="N11" s="77">
        <v>9755000</v>
      </c>
      <c r="O11" s="77">
        <v>0</v>
      </c>
      <c r="P11" s="77">
        <v>3959000</v>
      </c>
      <c r="Q11" s="78">
        <v>42074000</v>
      </c>
      <c r="R11" s="77">
        <v>7678000</v>
      </c>
      <c r="S11" s="77">
        <v>0</v>
      </c>
      <c r="T11" s="77">
        <v>12630000</v>
      </c>
      <c r="U11" s="77">
        <v>0</v>
      </c>
      <c r="V11" s="77">
        <v>201587000</v>
      </c>
      <c r="W11" s="77">
        <v>125974000</v>
      </c>
      <c r="X11" s="78">
        <v>75613000</v>
      </c>
      <c r="Y11" s="77">
        <v>13382000</v>
      </c>
      <c r="Z11" s="78">
        <v>109303000</v>
      </c>
      <c r="AA11" s="78">
        <v>151377000</v>
      </c>
      <c r="AB11" s="77">
        <v>5028000</v>
      </c>
      <c r="AC11" s="77">
        <v>29074000</v>
      </c>
      <c r="AD11" s="77">
        <v>0</v>
      </c>
      <c r="AE11" s="77">
        <v>23678000</v>
      </c>
      <c r="AF11" s="78">
        <v>57780000</v>
      </c>
      <c r="AG11" s="77">
        <v>32396000</v>
      </c>
      <c r="AH11" s="77">
        <v>0</v>
      </c>
      <c r="AI11" s="77">
        <v>19539000</v>
      </c>
      <c r="AJ11" s="78">
        <v>51935000</v>
      </c>
      <c r="AK11" s="78">
        <v>109715000</v>
      </c>
      <c r="AL11" s="77">
        <v>29032000</v>
      </c>
      <c r="AM11" s="77">
        <v>12630000</v>
      </c>
      <c r="AN11" s="77">
        <v>0</v>
      </c>
      <c r="AO11" s="78">
        <v>41662000</v>
      </c>
      <c r="AP11" s="78">
        <v>151377000</v>
      </c>
      <c r="AQ11" s="77">
        <v>226548000</v>
      </c>
      <c r="AR11" s="77">
        <v>0</v>
      </c>
      <c r="AS11" s="77">
        <v>4700000</v>
      </c>
      <c r="AT11" s="77">
        <v>4760000</v>
      </c>
      <c r="AU11" s="77">
        <v>19000</v>
      </c>
      <c r="AV11" s="77">
        <v>0</v>
      </c>
      <c r="AW11" s="78">
        <v>236027000</v>
      </c>
      <c r="AX11" s="77">
        <v>0</v>
      </c>
      <c r="AY11" s="77">
        <v>0</v>
      </c>
      <c r="AZ11" s="77">
        <v>0</v>
      </c>
      <c r="BA11" s="77">
        <v>83000</v>
      </c>
      <c r="BB11" s="77">
        <v>0</v>
      </c>
      <c r="BC11" s="78">
        <v>83000</v>
      </c>
      <c r="BD11" s="78">
        <v>236110000</v>
      </c>
      <c r="BE11" s="77">
        <v>100516000</v>
      </c>
      <c r="BF11" s="77">
        <v>0</v>
      </c>
      <c r="BG11" s="77">
        <v>11818000</v>
      </c>
      <c r="BH11" s="77">
        <v>1545000</v>
      </c>
      <c r="BI11" s="77">
        <v>1110000</v>
      </c>
      <c r="BJ11" s="77">
        <v>96128000</v>
      </c>
      <c r="BK11" s="77">
        <v>0</v>
      </c>
      <c r="BL11" s="78">
        <v>211117000</v>
      </c>
      <c r="BM11" s="78">
        <v>24993000</v>
      </c>
      <c r="BN11" s="77">
        <v>-26054000</v>
      </c>
      <c r="BO11" s="77">
        <v>65000</v>
      </c>
      <c r="BP11" s="77">
        <v>-996000</v>
      </c>
      <c r="BQ11" s="77">
        <v>0</v>
      </c>
      <c r="BR11" s="77">
        <v>0</v>
      </c>
      <c r="BS11" s="78">
        <v>-996000</v>
      </c>
      <c r="BT11" s="79">
        <v>0.106</v>
      </c>
      <c r="BU11" s="79">
        <v>0</v>
      </c>
      <c r="BV11" s="79">
        <v>0.106</v>
      </c>
      <c r="BW11" s="80">
        <v>0.7</v>
      </c>
      <c r="BX11" s="81">
        <v>33</v>
      </c>
      <c r="BY11" s="81">
        <v>53</v>
      </c>
      <c r="BZ11" s="82">
        <v>5.8</v>
      </c>
      <c r="CA11" s="79">
        <v>0.40799999999999997</v>
      </c>
      <c r="CB11" s="79">
        <v>0.27500000000000002</v>
      </c>
      <c r="CC11" s="83">
        <v>11</v>
      </c>
      <c r="CD11" s="83"/>
      <c r="CE11" s="83"/>
      <c r="CF11" s="78">
        <v>20214000</v>
      </c>
      <c r="CG11" s="79">
        <v>8.6999999999999994E-2</v>
      </c>
      <c r="CH11" s="79">
        <v>0</v>
      </c>
      <c r="CI11" s="79">
        <v>8.6999999999999994E-2</v>
      </c>
    </row>
    <row r="12" spans="1:87" ht="34.200000000000003" x14ac:dyDescent="0.3">
      <c r="A12" s="85">
        <v>88</v>
      </c>
      <c r="B12" s="85" t="s">
        <v>743</v>
      </c>
      <c r="C12" s="85" t="s">
        <v>859</v>
      </c>
      <c r="D12" s="85">
        <v>3791</v>
      </c>
      <c r="E12" s="85">
        <v>2021</v>
      </c>
      <c r="F12" s="85" t="s">
        <v>867</v>
      </c>
      <c r="G12" s="85">
        <v>5</v>
      </c>
      <c r="H12" s="85">
        <v>12</v>
      </c>
      <c r="I12" s="85" t="s">
        <v>877</v>
      </c>
      <c r="J12" s="86">
        <v>29108000</v>
      </c>
      <c r="K12" s="86">
        <v>26507000</v>
      </c>
      <c r="L12" s="86">
        <v>25146000</v>
      </c>
      <c r="M12" s="86">
        <v>8228000</v>
      </c>
      <c r="N12" s="86">
        <v>0</v>
      </c>
      <c r="O12" s="86">
        <v>0</v>
      </c>
      <c r="P12" s="86">
        <v>2291000</v>
      </c>
      <c r="Q12" s="78">
        <v>91280000</v>
      </c>
      <c r="R12" s="86">
        <v>47420000</v>
      </c>
      <c r="S12" s="86">
        <v>0</v>
      </c>
      <c r="T12" s="86">
        <v>0</v>
      </c>
      <c r="U12" s="86">
        <v>0</v>
      </c>
      <c r="V12" s="86">
        <v>117408000</v>
      </c>
      <c r="W12" s="86">
        <v>62380000</v>
      </c>
      <c r="X12" s="78">
        <v>55028000</v>
      </c>
      <c r="Y12" s="86">
        <v>17698000</v>
      </c>
      <c r="Z12" s="78">
        <v>120146000</v>
      </c>
      <c r="AA12" s="78">
        <v>211426000</v>
      </c>
      <c r="AB12" s="86">
        <v>40000</v>
      </c>
      <c r="AC12" s="86">
        <v>32632000</v>
      </c>
      <c r="AD12" s="86">
        <v>228000</v>
      </c>
      <c r="AE12" s="86">
        <v>10734000</v>
      </c>
      <c r="AF12" s="78">
        <v>43634000</v>
      </c>
      <c r="AG12" s="86">
        <v>706000</v>
      </c>
      <c r="AH12" s="86">
        <v>0</v>
      </c>
      <c r="AI12" s="86">
        <v>7064000</v>
      </c>
      <c r="AJ12" s="78">
        <v>7770000</v>
      </c>
      <c r="AK12" s="78">
        <v>51404000</v>
      </c>
      <c r="AL12" s="86">
        <v>144431000</v>
      </c>
      <c r="AM12" s="86">
        <v>15591000</v>
      </c>
      <c r="AN12" s="86">
        <v>0</v>
      </c>
      <c r="AO12" s="78">
        <v>160022000</v>
      </c>
      <c r="AP12" s="78">
        <v>211426000</v>
      </c>
      <c r="AQ12" s="86">
        <v>107861000</v>
      </c>
      <c r="AR12" s="86">
        <v>0</v>
      </c>
      <c r="AS12" s="86">
        <v>4613000</v>
      </c>
      <c r="AT12" s="86">
        <v>1488000</v>
      </c>
      <c r="AU12" s="86">
        <v>30000</v>
      </c>
      <c r="AV12" s="86">
        <v>0</v>
      </c>
      <c r="AW12" s="78">
        <v>113992000</v>
      </c>
      <c r="AX12" s="86">
        <v>14042000</v>
      </c>
      <c r="AY12" s="86">
        <v>1235000</v>
      </c>
      <c r="AZ12" s="86">
        <v>0</v>
      </c>
      <c r="BA12" s="86">
        <v>733000</v>
      </c>
      <c r="BB12" s="86">
        <v>0</v>
      </c>
      <c r="BC12" s="78">
        <v>16010000</v>
      </c>
      <c r="BD12" s="78">
        <v>130002000</v>
      </c>
      <c r="BE12" s="86">
        <v>65165000</v>
      </c>
      <c r="BF12" s="86">
        <v>0</v>
      </c>
      <c r="BG12" s="86">
        <v>5500000</v>
      </c>
      <c r="BH12" s="86">
        <v>31000</v>
      </c>
      <c r="BI12" s="86">
        <v>387000</v>
      </c>
      <c r="BJ12" s="86">
        <v>37679000</v>
      </c>
      <c r="BK12" s="86">
        <v>0</v>
      </c>
      <c r="BL12" s="78">
        <v>108762000</v>
      </c>
      <c r="BM12" s="78">
        <v>21240000</v>
      </c>
      <c r="BN12" s="86">
        <v>-1394000</v>
      </c>
      <c r="BO12" s="86">
        <v>0</v>
      </c>
      <c r="BP12" s="86">
        <v>19846000</v>
      </c>
      <c r="BQ12" s="86">
        <v>357000</v>
      </c>
      <c r="BR12" s="86">
        <v>0</v>
      </c>
      <c r="BS12" s="78">
        <v>20203000</v>
      </c>
      <c r="BT12" s="79">
        <v>0.04</v>
      </c>
      <c r="BU12" s="79">
        <v>0.123</v>
      </c>
      <c r="BV12" s="79">
        <v>0.16300000000000001</v>
      </c>
      <c r="BW12" s="80">
        <v>2.1</v>
      </c>
      <c r="BX12" s="81">
        <v>28</v>
      </c>
      <c r="BY12" s="81">
        <v>39</v>
      </c>
      <c r="BZ12" s="82">
        <v>377.1</v>
      </c>
      <c r="CA12" s="79">
        <v>0.60299999999999998</v>
      </c>
      <c r="CB12" s="79">
        <v>0.75700000000000001</v>
      </c>
      <c r="CC12" s="83">
        <v>11</v>
      </c>
      <c r="CD12" s="83"/>
      <c r="CE12" s="83"/>
      <c r="CF12" s="78">
        <v>19722000</v>
      </c>
      <c r="CG12" s="79">
        <v>2.9000000000000001E-2</v>
      </c>
      <c r="CH12" s="79">
        <v>0.125</v>
      </c>
      <c r="CI12" s="79">
        <v>0.153</v>
      </c>
    </row>
    <row r="13" spans="1:87" ht="34.200000000000003" x14ac:dyDescent="0.3">
      <c r="A13" s="76">
        <v>101</v>
      </c>
      <c r="B13" s="76" t="s">
        <v>752</v>
      </c>
      <c r="C13" s="76" t="s">
        <v>859</v>
      </c>
      <c r="D13" s="76">
        <v>3791</v>
      </c>
      <c r="E13" s="76">
        <v>2021</v>
      </c>
      <c r="F13" s="76" t="s">
        <v>867</v>
      </c>
      <c r="G13" s="76">
        <v>5</v>
      </c>
      <c r="H13" s="76">
        <v>12</v>
      </c>
      <c r="I13" s="76" t="s">
        <v>877</v>
      </c>
      <c r="J13" s="77">
        <v>6536000</v>
      </c>
      <c r="K13" s="77">
        <v>520000</v>
      </c>
      <c r="L13" s="77">
        <v>4649000</v>
      </c>
      <c r="M13" s="77">
        <v>5539000</v>
      </c>
      <c r="N13" s="77">
        <v>4981000</v>
      </c>
      <c r="O13" s="77">
        <v>453000</v>
      </c>
      <c r="P13" s="77">
        <v>7121000</v>
      </c>
      <c r="Q13" s="78">
        <v>29799000</v>
      </c>
      <c r="R13" s="77">
        <v>4492000</v>
      </c>
      <c r="S13" s="77">
        <v>5054000</v>
      </c>
      <c r="T13" s="77">
        <v>0</v>
      </c>
      <c r="U13" s="77">
        <v>0</v>
      </c>
      <c r="V13" s="77">
        <v>127556000</v>
      </c>
      <c r="W13" s="77">
        <v>34121000</v>
      </c>
      <c r="X13" s="78">
        <v>93435000</v>
      </c>
      <c r="Y13" s="77">
        <v>41718000</v>
      </c>
      <c r="Z13" s="78">
        <v>144699000</v>
      </c>
      <c r="AA13" s="78">
        <v>174498000</v>
      </c>
      <c r="AB13" s="77">
        <v>85000</v>
      </c>
      <c r="AC13" s="77">
        <v>2011000</v>
      </c>
      <c r="AD13" s="77">
        <v>0</v>
      </c>
      <c r="AE13" s="77">
        <v>6380000</v>
      </c>
      <c r="AF13" s="78">
        <v>8476000</v>
      </c>
      <c r="AG13" s="77">
        <v>1885000</v>
      </c>
      <c r="AH13" s="77">
        <v>0</v>
      </c>
      <c r="AI13" s="77">
        <v>1199000</v>
      </c>
      <c r="AJ13" s="78">
        <v>3084000</v>
      </c>
      <c r="AK13" s="78">
        <v>11560000</v>
      </c>
      <c r="AL13" s="77">
        <v>112813000</v>
      </c>
      <c r="AM13" s="77">
        <v>50125000</v>
      </c>
      <c r="AN13" s="77">
        <v>0</v>
      </c>
      <c r="AO13" s="78">
        <v>162938000</v>
      </c>
      <c r="AP13" s="78">
        <v>174498000</v>
      </c>
      <c r="AQ13" s="77">
        <v>69010000</v>
      </c>
      <c r="AR13" s="77">
        <v>0</v>
      </c>
      <c r="AS13" s="77">
        <v>1370000</v>
      </c>
      <c r="AT13" s="77">
        <v>1000000</v>
      </c>
      <c r="AU13" s="77">
        <v>140000</v>
      </c>
      <c r="AV13" s="77">
        <v>0</v>
      </c>
      <c r="AW13" s="78">
        <v>71520000</v>
      </c>
      <c r="AX13" s="77">
        <v>5000</v>
      </c>
      <c r="AY13" s="77">
        <v>1653000</v>
      </c>
      <c r="AZ13" s="77">
        <v>0</v>
      </c>
      <c r="BA13" s="77">
        <v>3019000</v>
      </c>
      <c r="BB13" s="77">
        <v>0</v>
      </c>
      <c r="BC13" s="78">
        <v>4677000</v>
      </c>
      <c r="BD13" s="78">
        <v>76197000</v>
      </c>
      <c r="BE13" s="77">
        <v>38018000</v>
      </c>
      <c r="BF13" s="77">
        <v>0</v>
      </c>
      <c r="BG13" s="77">
        <v>5907000</v>
      </c>
      <c r="BH13" s="77">
        <v>103000</v>
      </c>
      <c r="BI13" s="77">
        <v>265000</v>
      </c>
      <c r="BJ13" s="77">
        <v>27916000</v>
      </c>
      <c r="BK13" s="77">
        <v>0</v>
      </c>
      <c r="BL13" s="78">
        <v>72209000</v>
      </c>
      <c r="BM13" s="78">
        <v>3988000</v>
      </c>
      <c r="BN13" s="77">
        <v>-6768000</v>
      </c>
      <c r="BO13" s="77">
        <v>9953000</v>
      </c>
      <c r="BP13" s="77">
        <v>7173000</v>
      </c>
      <c r="BQ13" s="77">
        <v>3000</v>
      </c>
      <c r="BR13" s="77">
        <v>0</v>
      </c>
      <c r="BS13" s="78">
        <v>7176000</v>
      </c>
      <c r="BT13" s="79">
        <v>-8.9999999999999993E-3</v>
      </c>
      <c r="BU13" s="79">
        <v>6.0999999999999999E-2</v>
      </c>
      <c r="BV13" s="79">
        <v>5.1999999999999998E-2</v>
      </c>
      <c r="BW13" s="80">
        <v>3.5</v>
      </c>
      <c r="BX13" s="81">
        <v>29</v>
      </c>
      <c r="BY13" s="81">
        <v>36</v>
      </c>
      <c r="BZ13" s="82">
        <v>53.2</v>
      </c>
      <c r="CA13" s="79">
        <v>0.95499999999999996</v>
      </c>
      <c r="CB13" s="79">
        <v>0.93400000000000005</v>
      </c>
      <c r="CC13" s="83">
        <v>6</v>
      </c>
      <c r="CD13" s="83"/>
      <c r="CE13" s="83"/>
      <c r="CF13" s="78">
        <v>2848000</v>
      </c>
      <c r="CG13" s="79">
        <v>-2.4E-2</v>
      </c>
      <c r="CH13" s="79">
        <v>6.2E-2</v>
      </c>
      <c r="CI13" s="79">
        <v>3.7999999999999999E-2</v>
      </c>
    </row>
    <row r="14" spans="1:87" ht="34.200000000000003" x14ac:dyDescent="0.3">
      <c r="A14" s="85">
        <v>89</v>
      </c>
      <c r="B14" s="85" t="s">
        <v>744</v>
      </c>
      <c r="C14" s="85" t="s">
        <v>859</v>
      </c>
      <c r="D14" s="85">
        <v>3791</v>
      </c>
      <c r="E14" s="85">
        <v>2021</v>
      </c>
      <c r="F14" s="85" t="s">
        <v>867</v>
      </c>
      <c r="G14" s="85">
        <v>5</v>
      </c>
      <c r="H14" s="85">
        <v>12</v>
      </c>
      <c r="I14" s="85" t="s">
        <v>877</v>
      </c>
      <c r="J14" s="86">
        <v>8399000</v>
      </c>
      <c r="K14" s="86">
        <v>47346000</v>
      </c>
      <c r="L14" s="86">
        <v>5199000</v>
      </c>
      <c r="M14" s="86">
        <v>26033000</v>
      </c>
      <c r="N14" s="86">
        <v>0</v>
      </c>
      <c r="O14" s="86">
        <v>140000</v>
      </c>
      <c r="P14" s="86">
        <v>11326000</v>
      </c>
      <c r="Q14" s="78">
        <v>98443000</v>
      </c>
      <c r="R14" s="86">
        <v>4750000</v>
      </c>
      <c r="S14" s="86">
        <v>0</v>
      </c>
      <c r="T14" s="86">
        <v>0</v>
      </c>
      <c r="U14" s="86">
        <v>0</v>
      </c>
      <c r="V14" s="86">
        <v>283470000</v>
      </c>
      <c r="W14" s="86">
        <v>150918000</v>
      </c>
      <c r="X14" s="78">
        <v>132552000</v>
      </c>
      <c r="Y14" s="86">
        <v>52181000</v>
      </c>
      <c r="Z14" s="78">
        <v>189483000</v>
      </c>
      <c r="AA14" s="78">
        <v>287926000</v>
      </c>
      <c r="AB14" s="86">
        <v>7372000</v>
      </c>
      <c r="AC14" s="86">
        <v>23331000</v>
      </c>
      <c r="AD14" s="86">
        <v>9596000</v>
      </c>
      <c r="AE14" s="86">
        <v>47567000</v>
      </c>
      <c r="AF14" s="78">
        <v>87866000</v>
      </c>
      <c r="AG14" s="86">
        <v>123898000</v>
      </c>
      <c r="AH14" s="86">
        <v>0</v>
      </c>
      <c r="AI14" s="86">
        <v>56920000</v>
      </c>
      <c r="AJ14" s="78">
        <v>180818000</v>
      </c>
      <c r="AK14" s="78">
        <v>268684000</v>
      </c>
      <c r="AL14" s="86">
        <v>18242000</v>
      </c>
      <c r="AM14" s="86">
        <v>1000000</v>
      </c>
      <c r="AN14" s="86">
        <v>0</v>
      </c>
      <c r="AO14" s="78">
        <v>19242000</v>
      </c>
      <c r="AP14" s="78">
        <v>287926000</v>
      </c>
      <c r="AQ14" s="86">
        <v>244584000</v>
      </c>
      <c r="AR14" s="86">
        <v>0</v>
      </c>
      <c r="AS14" s="86">
        <v>60688000</v>
      </c>
      <c r="AT14" s="86">
        <v>7700000</v>
      </c>
      <c r="AU14" s="86">
        <v>10000</v>
      </c>
      <c r="AV14" s="86">
        <v>0</v>
      </c>
      <c r="AW14" s="78">
        <v>312982000</v>
      </c>
      <c r="AX14" s="86">
        <v>2257000</v>
      </c>
      <c r="AY14" s="86">
        <v>-2163000</v>
      </c>
      <c r="AZ14" s="86">
        <v>0</v>
      </c>
      <c r="BA14" s="86">
        <v>-2000</v>
      </c>
      <c r="BB14" s="86">
        <v>0</v>
      </c>
      <c r="BC14" s="78">
        <v>92000</v>
      </c>
      <c r="BD14" s="78">
        <v>313074000</v>
      </c>
      <c r="BE14" s="86">
        <v>96559000</v>
      </c>
      <c r="BF14" s="86">
        <v>0</v>
      </c>
      <c r="BG14" s="86">
        <v>20005000</v>
      </c>
      <c r="BH14" s="86">
        <v>5546000</v>
      </c>
      <c r="BI14" s="86">
        <v>1511000</v>
      </c>
      <c r="BJ14" s="86">
        <v>188804000</v>
      </c>
      <c r="BK14" s="86">
        <v>0</v>
      </c>
      <c r="BL14" s="78">
        <v>312425000</v>
      </c>
      <c r="BM14" s="78">
        <v>649000</v>
      </c>
      <c r="BN14" s="86">
        <v>-3226000</v>
      </c>
      <c r="BO14" s="86">
        <v>1011000</v>
      </c>
      <c r="BP14" s="86">
        <v>-1566000</v>
      </c>
      <c r="BQ14" s="86">
        <v>12000</v>
      </c>
      <c r="BR14" s="86">
        <v>0</v>
      </c>
      <c r="BS14" s="78">
        <v>-1554000</v>
      </c>
      <c r="BT14" s="79">
        <v>2E-3</v>
      </c>
      <c r="BU14" s="79">
        <v>0</v>
      </c>
      <c r="BV14" s="79">
        <v>2E-3</v>
      </c>
      <c r="BW14" s="80">
        <v>1.1000000000000001</v>
      </c>
      <c r="BX14" s="81">
        <v>39</v>
      </c>
      <c r="BY14" s="81">
        <v>81</v>
      </c>
      <c r="BZ14" s="82">
        <v>2</v>
      </c>
      <c r="CA14" s="79">
        <v>9.8000000000000004E-2</v>
      </c>
      <c r="CB14" s="79">
        <v>6.7000000000000004E-2</v>
      </c>
      <c r="CC14" s="83">
        <v>8</v>
      </c>
      <c r="CD14" s="83"/>
      <c r="CE14" s="83"/>
      <c r="CF14" s="78">
        <v>-7061000</v>
      </c>
      <c r="CG14" s="79">
        <v>-2.3E-2</v>
      </c>
      <c r="CH14" s="79">
        <v>0</v>
      </c>
      <c r="CI14" s="79">
        <v>-2.3E-2</v>
      </c>
    </row>
    <row r="15" spans="1:87" ht="34.200000000000003" x14ac:dyDescent="0.3">
      <c r="A15" s="76">
        <v>3110</v>
      </c>
      <c r="B15" s="76" t="s">
        <v>748</v>
      </c>
      <c r="C15" s="76" t="s">
        <v>859</v>
      </c>
      <c r="D15" s="76">
        <v>3888</v>
      </c>
      <c r="E15" s="76">
        <v>2021</v>
      </c>
      <c r="F15" s="76" t="s">
        <v>860</v>
      </c>
      <c r="G15" s="76">
        <v>5</v>
      </c>
      <c r="H15" s="76">
        <v>12</v>
      </c>
      <c r="I15" s="76" t="s">
        <v>878</v>
      </c>
      <c r="J15" s="77">
        <v>100</v>
      </c>
      <c r="K15" s="77">
        <v>0</v>
      </c>
      <c r="L15" s="77">
        <v>0</v>
      </c>
      <c r="M15" s="77">
        <v>30652106</v>
      </c>
      <c r="N15" s="77">
        <v>0</v>
      </c>
      <c r="O15" s="77">
        <v>1496</v>
      </c>
      <c r="P15" s="77">
        <v>15214803</v>
      </c>
      <c r="Q15" s="78">
        <v>45868505</v>
      </c>
      <c r="R15" s="77">
        <v>0</v>
      </c>
      <c r="S15" s="77">
        <v>0</v>
      </c>
      <c r="T15" s="77">
        <v>0</v>
      </c>
      <c r="U15" s="77">
        <v>2179224</v>
      </c>
      <c r="V15" s="77">
        <v>107166218</v>
      </c>
      <c r="W15" s="77">
        <v>48679360</v>
      </c>
      <c r="X15" s="78">
        <v>58486858</v>
      </c>
      <c r="Y15" s="77">
        <v>8582116</v>
      </c>
      <c r="Z15" s="78">
        <v>69248198</v>
      </c>
      <c r="AA15" s="78">
        <v>115116703</v>
      </c>
      <c r="AB15" s="77">
        <v>1275529</v>
      </c>
      <c r="AC15" s="77">
        <v>0</v>
      </c>
      <c r="AD15" s="77">
        <v>0</v>
      </c>
      <c r="AE15" s="77">
        <v>59232523</v>
      </c>
      <c r="AF15" s="78">
        <v>60508052</v>
      </c>
      <c r="AG15" s="77">
        <v>1493435</v>
      </c>
      <c r="AH15" s="77">
        <v>23976142</v>
      </c>
      <c r="AI15" s="77">
        <v>4206003</v>
      </c>
      <c r="AJ15" s="78">
        <v>29675580</v>
      </c>
      <c r="AK15" s="78">
        <v>90183632</v>
      </c>
      <c r="AL15" s="77">
        <v>24933071</v>
      </c>
      <c r="AM15" s="77">
        <v>0</v>
      </c>
      <c r="AN15" s="77">
        <v>0</v>
      </c>
      <c r="AO15" s="78">
        <v>24933071</v>
      </c>
      <c r="AP15" s="78">
        <v>115116703</v>
      </c>
      <c r="AQ15" s="77">
        <v>229225382</v>
      </c>
      <c r="AR15" s="77">
        <v>0</v>
      </c>
      <c r="AS15" s="77">
        <v>1695645</v>
      </c>
      <c r="AT15" s="77">
        <v>-4897981</v>
      </c>
      <c r="AU15" s="77">
        <v>30000</v>
      </c>
      <c r="AV15" s="77">
        <v>0</v>
      </c>
      <c r="AW15" s="78">
        <v>226053046</v>
      </c>
      <c r="AX15" s="77">
        <v>16215</v>
      </c>
      <c r="AY15" s="77">
        <v>2056</v>
      </c>
      <c r="AZ15" s="77">
        <v>0</v>
      </c>
      <c r="BA15" s="77">
        <v>717975</v>
      </c>
      <c r="BB15" s="77">
        <v>0</v>
      </c>
      <c r="BC15" s="78">
        <v>736246</v>
      </c>
      <c r="BD15" s="78">
        <v>226789292</v>
      </c>
      <c r="BE15" s="77">
        <v>124269508</v>
      </c>
      <c r="BF15" s="77">
        <v>0</v>
      </c>
      <c r="BG15" s="77">
        <v>8142588</v>
      </c>
      <c r="BH15" s="77">
        <v>130315</v>
      </c>
      <c r="BI15" s="77">
        <v>1953932</v>
      </c>
      <c r="BJ15" s="77">
        <v>102835092</v>
      </c>
      <c r="BK15" s="77">
        <v>0</v>
      </c>
      <c r="BL15" s="78">
        <v>237331435</v>
      </c>
      <c r="BM15" s="78">
        <v>-10542143</v>
      </c>
      <c r="BN15" s="77">
        <v>0</v>
      </c>
      <c r="BO15" s="77">
        <v>0</v>
      </c>
      <c r="BP15" s="77">
        <v>-10542143</v>
      </c>
      <c r="BQ15" s="77">
        <v>0</v>
      </c>
      <c r="BR15" s="77">
        <v>0</v>
      </c>
      <c r="BS15" s="78">
        <v>-10542143</v>
      </c>
      <c r="BT15" s="79">
        <v>-0.05</v>
      </c>
      <c r="BU15" s="79">
        <v>3.0000000000000001E-3</v>
      </c>
      <c r="BV15" s="79">
        <v>-4.5999999999999999E-2</v>
      </c>
      <c r="BW15" s="80">
        <v>0.8</v>
      </c>
      <c r="BX15" s="81">
        <v>49</v>
      </c>
      <c r="BY15" s="81">
        <v>96</v>
      </c>
      <c r="BZ15" s="82">
        <v>-1.6</v>
      </c>
      <c r="CA15" s="79">
        <v>-3.9E-2</v>
      </c>
      <c r="CB15" s="79">
        <v>0.217</v>
      </c>
      <c r="CC15" s="83">
        <v>6</v>
      </c>
      <c r="CD15" s="83"/>
      <c r="CE15" s="83"/>
      <c r="CF15" s="78">
        <v>-5674162</v>
      </c>
      <c r="CG15" s="79">
        <v>-2.8000000000000001E-2</v>
      </c>
      <c r="CH15" s="79">
        <v>3.0000000000000001E-3</v>
      </c>
      <c r="CI15" s="79">
        <v>-2.4E-2</v>
      </c>
    </row>
    <row r="16" spans="1:87" ht="34.200000000000003" x14ac:dyDescent="0.3">
      <c r="A16" s="85">
        <v>127</v>
      </c>
      <c r="B16" s="85" t="s">
        <v>758</v>
      </c>
      <c r="C16" s="85" t="s">
        <v>859</v>
      </c>
      <c r="D16" s="85">
        <v>3888</v>
      </c>
      <c r="E16" s="85">
        <v>2021</v>
      </c>
      <c r="F16" s="85" t="s">
        <v>860</v>
      </c>
      <c r="G16" s="85">
        <v>5</v>
      </c>
      <c r="H16" s="85">
        <v>12</v>
      </c>
      <c r="I16" s="85" t="s">
        <v>878</v>
      </c>
      <c r="J16" s="86">
        <v>50</v>
      </c>
      <c r="K16" s="86">
        <v>0</v>
      </c>
      <c r="L16" s="86">
        <v>0</v>
      </c>
      <c r="M16" s="86">
        <v>54249479</v>
      </c>
      <c r="N16" s="86">
        <v>0</v>
      </c>
      <c r="O16" s="86">
        <v>677847</v>
      </c>
      <c r="P16" s="86">
        <v>30239277</v>
      </c>
      <c r="Q16" s="78">
        <v>85166653</v>
      </c>
      <c r="R16" s="86">
        <v>0</v>
      </c>
      <c r="S16" s="86">
        <v>0</v>
      </c>
      <c r="T16" s="86">
        <v>0</v>
      </c>
      <c r="U16" s="86">
        <v>0</v>
      </c>
      <c r="V16" s="86">
        <v>379067294</v>
      </c>
      <c r="W16" s="86">
        <v>114001680</v>
      </c>
      <c r="X16" s="78">
        <v>265065614</v>
      </c>
      <c r="Y16" s="86">
        <v>19788257</v>
      </c>
      <c r="Z16" s="78">
        <v>284853871</v>
      </c>
      <c r="AA16" s="78">
        <v>370020524</v>
      </c>
      <c r="AB16" s="86">
        <v>2403848</v>
      </c>
      <c r="AC16" s="86">
        <v>0</v>
      </c>
      <c r="AD16" s="86">
        <v>0</v>
      </c>
      <c r="AE16" s="86">
        <v>86067957</v>
      </c>
      <c r="AF16" s="78">
        <v>88471805</v>
      </c>
      <c r="AG16" s="86">
        <v>1234907</v>
      </c>
      <c r="AH16" s="86">
        <v>30809760</v>
      </c>
      <c r="AI16" s="86">
        <v>2090979</v>
      </c>
      <c r="AJ16" s="78">
        <v>34135646</v>
      </c>
      <c r="AK16" s="78">
        <v>122607451</v>
      </c>
      <c r="AL16" s="86">
        <v>247413073</v>
      </c>
      <c r="AM16" s="86">
        <v>0</v>
      </c>
      <c r="AN16" s="86">
        <v>0</v>
      </c>
      <c r="AO16" s="78">
        <v>247413073</v>
      </c>
      <c r="AP16" s="78">
        <v>370020524</v>
      </c>
      <c r="AQ16" s="86">
        <v>420760404</v>
      </c>
      <c r="AR16" s="86">
        <v>0</v>
      </c>
      <c r="AS16" s="86">
        <v>6439425.04</v>
      </c>
      <c r="AT16" s="86">
        <v>-14325161</v>
      </c>
      <c r="AU16" s="86">
        <v>35041</v>
      </c>
      <c r="AV16" s="86">
        <v>0</v>
      </c>
      <c r="AW16" s="78">
        <v>412909709.04000002</v>
      </c>
      <c r="AX16" s="86">
        <v>31056</v>
      </c>
      <c r="AY16" s="86">
        <v>14140.96</v>
      </c>
      <c r="AZ16" s="86">
        <v>0</v>
      </c>
      <c r="BA16" s="86">
        <v>-5449332</v>
      </c>
      <c r="BB16" s="86">
        <v>0</v>
      </c>
      <c r="BC16" s="78">
        <v>-5404135.04</v>
      </c>
      <c r="BD16" s="78">
        <v>407505574</v>
      </c>
      <c r="BE16" s="86">
        <v>262736077</v>
      </c>
      <c r="BF16" s="86">
        <v>0</v>
      </c>
      <c r="BG16" s="86">
        <v>14457915</v>
      </c>
      <c r="BH16" s="86">
        <v>329293</v>
      </c>
      <c r="BI16" s="86">
        <v>4006361</v>
      </c>
      <c r="BJ16" s="86">
        <v>231588446</v>
      </c>
      <c r="BK16" s="86">
        <v>0</v>
      </c>
      <c r="BL16" s="78">
        <v>513118092</v>
      </c>
      <c r="BM16" s="78">
        <v>-105612518</v>
      </c>
      <c r="BN16" s="86">
        <v>0</v>
      </c>
      <c r="BO16" s="86">
        <v>0</v>
      </c>
      <c r="BP16" s="86">
        <v>-105612518</v>
      </c>
      <c r="BQ16" s="86">
        <v>0</v>
      </c>
      <c r="BR16" s="86">
        <v>0</v>
      </c>
      <c r="BS16" s="78">
        <v>-105612518</v>
      </c>
      <c r="BT16" s="79">
        <v>-0.246</v>
      </c>
      <c r="BU16" s="79">
        <v>-1.2999999999999999E-2</v>
      </c>
      <c r="BV16" s="79">
        <v>-0.25900000000000001</v>
      </c>
      <c r="BW16" s="80">
        <v>1</v>
      </c>
      <c r="BX16" s="81">
        <v>47</v>
      </c>
      <c r="BY16" s="81">
        <v>65</v>
      </c>
      <c r="BZ16" s="82">
        <v>-33.200000000000003</v>
      </c>
      <c r="CA16" s="79">
        <v>-1.016</v>
      </c>
      <c r="CB16" s="79">
        <v>0.66900000000000004</v>
      </c>
      <c r="CC16" s="83">
        <v>8</v>
      </c>
      <c r="CD16" s="83"/>
      <c r="CE16" s="83"/>
      <c r="CF16" s="78">
        <v>-91322398</v>
      </c>
      <c r="CG16" s="79">
        <v>-0.20399999999999999</v>
      </c>
      <c r="CH16" s="79">
        <v>-1.2999999999999999E-2</v>
      </c>
      <c r="CI16" s="79">
        <v>-0.217</v>
      </c>
    </row>
    <row r="17" spans="1:87" ht="34.200000000000003" x14ac:dyDescent="0.3">
      <c r="A17" s="76">
        <v>3113</v>
      </c>
      <c r="B17" s="76" t="s">
        <v>763</v>
      </c>
      <c r="C17" s="76" t="s">
        <v>859</v>
      </c>
      <c r="D17" s="76">
        <v>4027</v>
      </c>
      <c r="E17" s="76">
        <v>2021</v>
      </c>
      <c r="F17" s="76" t="s">
        <v>867</v>
      </c>
      <c r="G17" s="76">
        <v>5</v>
      </c>
      <c r="H17" s="76">
        <v>12</v>
      </c>
      <c r="I17" s="76" t="s">
        <v>877</v>
      </c>
      <c r="J17" s="77">
        <v>21610730</v>
      </c>
      <c r="K17" s="77">
        <v>106077096</v>
      </c>
      <c r="L17" s="77">
        <v>21871469</v>
      </c>
      <c r="M17" s="77">
        <v>76209571</v>
      </c>
      <c r="N17" s="77">
        <v>27206339</v>
      </c>
      <c r="O17" s="77">
        <v>5690720</v>
      </c>
      <c r="P17" s="77">
        <v>35204576</v>
      </c>
      <c r="Q17" s="78">
        <v>293870501</v>
      </c>
      <c r="R17" s="77">
        <v>106911195</v>
      </c>
      <c r="S17" s="77">
        <v>910680</v>
      </c>
      <c r="T17" s="77">
        <v>0</v>
      </c>
      <c r="U17" s="77">
        <v>0</v>
      </c>
      <c r="V17" s="77">
        <v>917132113</v>
      </c>
      <c r="W17" s="77">
        <v>567786614</v>
      </c>
      <c r="X17" s="78">
        <v>349345499</v>
      </c>
      <c r="Y17" s="77">
        <v>514586325</v>
      </c>
      <c r="Z17" s="78">
        <v>971753699</v>
      </c>
      <c r="AA17" s="78">
        <v>1265624200</v>
      </c>
      <c r="AB17" s="77">
        <v>32483336</v>
      </c>
      <c r="AC17" s="77">
        <v>105594038</v>
      </c>
      <c r="AD17" s="77">
        <v>11190013</v>
      </c>
      <c r="AE17" s="77">
        <v>122365013</v>
      </c>
      <c r="AF17" s="78">
        <v>271632400</v>
      </c>
      <c r="AG17" s="77">
        <v>221566763</v>
      </c>
      <c r="AH17" s="77">
        <v>0</v>
      </c>
      <c r="AI17" s="77">
        <v>75385250</v>
      </c>
      <c r="AJ17" s="78">
        <v>296952013</v>
      </c>
      <c r="AK17" s="78">
        <v>568584413</v>
      </c>
      <c r="AL17" s="77">
        <v>603056721</v>
      </c>
      <c r="AM17" s="77">
        <v>32202696</v>
      </c>
      <c r="AN17" s="77">
        <v>61780370</v>
      </c>
      <c r="AO17" s="78">
        <v>697039787</v>
      </c>
      <c r="AP17" s="78">
        <v>1265624200</v>
      </c>
      <c r="AQ17" s="77">
        <v>830323320</v>
      </c>
      <c r="AR17" s="77">
        <v>0</v>
      </c>
      <c r="AS17" s="77">
        <v>79423737</v>
      </c>
      <c r="AT17" s="77">
        <v>592639</v>
      </c>
      <c r="AU17" s="77">
        <v>5624303</v>
      </c>
      <c r="AV17" s="77">
        <v>3272908</v>
      </c>
      <c r="AW17" s="78">
        <v>919236907</v>
      </c>
      <c r="AX17" s="77">
        <v>42062492</v>
      </c>
      <c r="AY17" s="77">
        <v>1099448</v>
      </c>
      <c r="AZ17" s="77">
        <v>0</v>
      </c>
      <c r="BA17" s="77">
        <v>24024494</v>
      </c>
      <c r="BB17" s="77">
        <v>9041397</v>
      </c>
      <c r="BC17" s="78">
        <v>76227831</v>
      </c>
      <c r="BD17" s="78">
        <v>995464738</v>
      </c>
      <c r="BE17" s="77">
        <v>448797025</v>
      </c>
      <c r="BF17" s="77">
        <v>0</v>
      </c>
      <c r="BG17" s="77">
        <v>57060271</v>
      </c>
      <c r="BH17" s="77">
        <v>6859372</v>
      </c>
      <c r="BI17" s="77">
        <v>8844983</v>
      </c>
      <c r="BJ17" s="77">
        <v>367408689</v>
      </c>
      <c r="BK17" s="77">
        <v>0</v>
      </c>
      <c r="BL17" s="78">
        <v>888970340</v>
      </c>
      <c r="BM17" s="78">
        <v>106494398</v>
      </c>
      <c r="BN17" s="77">
        <v>-86924555</v>
      </c>
      <c r="BO17" s="77">
        <v>2542372</v>
      </c>
      <c r="BP17" s="77">
        <v>22112215</v>
      </c>
      <c r="BQ17" s="77">
        <v>0</v>
      </c>
      <c r="BR17" s="77">
        <v>0</v>
      </c>
      <c r="BS17" s="78">
        <v>22112215</v>
      </c>
      <c r="BT17" s="79">
        <v>0.03</v>
      </c>
      <c r="BU17" s="79">
        <v>7.6999999999999999E-2</v>
      </c>
      <c r="BV17" s="79">
        <v>0.107</v>
      </c>
      <c r="BW17" s="80">
        <v>1.1000000000000001</v>
      </c>
      <c r="BX17" s="81">
        <v>34</v>
      </c>
      <c r="BY17" s="81">
        <v>73</v>
      </c>
      <c r="BZ17" s="82">
        <v>4.3</v>
      </c>
      <c r="CA17" s="79">
        <v>0.33200000000000002</v>
      </c>
      <c r="CB17" s="79">
        <v>0.55100000000000005</v>
      </c>
      <c r="CC17" s="83">
        <v>10</v>
      </c>
      <c r="CD17" s="83"/>
      <c r="CE17" s="83"/>
      <c r="CF17" s="78">
        <v>100277456</v>
      </c>
      <c r="CG17" s="79">
        <v>2.4E-2</v>
      </c>
      <c r="CH17" s="79">
        <v>7.6999999999999999E-2</v>
      </c>
      <c r="CI17" s="79">
        <v>0.10100000000000001</v>
      </c>
    </row>
    <row r="18" spans="1:87" ht="34.200000000000003" x14ac:dyDescent="0.3">
      <c r="A18" s="85">
        <v>4</v>
      </c>
      <c r="B18" s="85" t="s">
        <v>716</v>
      </c>
      <c r="C18" s="85" t="s">
        <v>859</v>
      </c>
      <c r="D18" s="85">
        <v>4066</v>
      </c>
      <c r="E18" s="85">
        <v>2021</v>
      </c>
      <c r="F18" s="85" t="s">
        <v>867</v>
      </c>
      <c r="G18" s="85">
        <v>5</v>
      </c>
      <c r="H18" s="85">
        <v>12</v>
      </c>
      <c r="I18" s="85" t="s">
        <v>877</v>
      </c>
      <c r="J18" s="86">
        <v>259083000</v>
      </c>
      <c r="K18" s="86">
        <v>408691000</v>
      </c>
      <c r="L18" s="86">
        <v>0</v>
      </c>
      <c r="M18" s="86">
        <v>145896000</v>
      </c>
      <c r="N18" s="86">
        <v>42265000</v>
      </c>
      <c r="O18" s="86">
        <v>17175000</v>
      </c>
      <c r="P18" s="86">
        <v>48459000</v>
      </c>
      <c r="Q18" s="78">
        <v>921569000</v>
      </c>
      <c r="R18" s="86">
        <v>338523000</v>
      </c>
      <c r="S18" s="86">
        <v>0</v>
      </c>
      <c r="T18" s="86">
        <v>16445000</v>
      </c>
      <c r="U18" s="86">
        <v>4696000</v>
      </c>
      <c r="V18" s="86">
        <v>1681140000</v>
      </c>
      <c r="W18" s="86">
        <v>1092439000</v>
      </c>
      <c r="X18" s="78">
        <v>588701000</v>
      </c>
      <c r="Y18" s="86">
        <v>64174000</v>
      </c>
      <c r="Z18" s="78">
        <v>1012539000</v>
      </c>
      <c r="AA18" s="78">
        <v>1934108000</v>
      </c>
      <c r="AB18" s="86">
        <v>36634000</v>
      </c>
      <c r="AC18" s="86">
        <v>18221000</v>
      </c>
      <c r="AD18" s="86">
        <v>2878000</v>
      </c>
      <c r="AE18" s="86">
        <v>301832000</v>
      </c>
      <c r="AF18" s="78">
        <v>359565000</v>
      </c>
      <c r="AG18" s="86">
        <v>442010000</v>
      </c>
      <c r="AH18" s="86">
        <v>0</v>
      </c>
      <c r="AI18" s="86">
        <v>61256000</v>
      </c>
      <c r="AJ18" s="78">
        <v>503266000</v>
      </c>
      <c r="AK18" s="78">
        <v>862831000</v>
      </c>
      <c r="AL18" s="86">
        <v>1051631000</v>
      </c>
      <c r="AM18" s="86">
        <v>13630000</v>
      </c>
      <c r="AN18" s="86">
        <v>6016000</v>
      </c>
      <c r="AO18" s="78">
        <v>1071277000</v>
      </c>
      <c r="AP18" s="78">
        <v>1934108000</v>
      </c>
      <c r="AQ18" s="86">
        <v>1434321000</v>
      </c>
      <c r="AR18" s="86">
        <v>0</v>
      </c>
      <c r="AS18" s="86">
        <v>160112000</v>
      </c>
      <c r="AT18" s="86">
        <v>0</v>
      </c>
      <c r="AU18" s="86">
        <v>0</v>
      </c>
      <c r="AV18" s="86">
        <v>1409000</v>
      </c>
      <c r="AW18" s="78">
        <v>1595842000</v>
      </c>
      <c r="AX18" s="86">
        <v>4844000</v>
      </c>
      <c r="AY18" s="86">
        <v>0</v>
      </c>
      <c r="AZ18" s="86">
        <v>0</v>
      </c>
      <c r="BA18" s="86">
        <v>98795000</v>
      </c>
      <c r="BB18" s="86">
        <v>0</v>
      </c>
      <c r="BC18" s="78">
        <v>103639000</v>
      </c>
      <c r="BD18" s="78">
        <v>1699481000</v>
      </c>
      <c r="BE18" s="86">
        <v>626459000</v>
      </c>
      <c r="BF18" s="86">
        <v>0</v>
      </c>
      <c r="BG18" s="86">
        <v>55251000</v>
      </c>
      <c r="BH18" s="86">
        <v>8351000</v>
      </c>
      <c r="BI18" s="86">
        <v>2960000</v>
      </c>
      <c r="BJ18" s="86">
        <v>809844000</v>
      </c>
      <c r="BK18" s="86">
        <v>877000</v>
      </c>
      <c r="BL18" s="78">
        <v>1503742000</v>
      </c>
      <c r="BM18" s="78">
        <v>195739000</v>
      </c>
      <c r="BN18" s="86">
        <v>-64020000</v>
      </c>
      <c r="BO18" s="86">
        <v>1084000</v>
      </c>
      <c r="BP18" s="86">
        <v>132803000</v>
      </c>
      <c r="BQ18" s="86">
        <v>79116000</v>
      </c>
      <c r="BR18" s="86">
        <v>0</v>
      </c>
      <c r="BS18" s="78">
        <v>211919000</v>
      </c>
      <c r="BT18" s="79">
        <v>5.3999999999999999E-2</v>
      </c>
      <c r="BU18" s="79">
        <v>6.0999999999999999E-2</v>
      </c>
      <c r="BV18" s="79">
        <v>0.115</v>
      </c>
      <c r="BW18" s="80">
        <v>2.6</v>
      </c>
      <c r="BX18" s="81">
        <v>37</v>
      </c>
      <c r="BY18" s="81">
        <v>86</v>
      </c>
      <c r="BZ18" s="82">
        <v>5.8</v>
      </c>
      <c r="CA18" s="79">
        <v>0.313</v>
      </c>
      <c r="CB18" s="79">
        <v>0.55400000000000005</v>
      </c>
      <c r="CC18" s="83">
        <v>20</v>
      </c>
      <c r="CD18" s="83"/>
      <c r="CE18" s="83"/>
      <c r="CF18" s="78">
        <v>195739000</v>
      </c>
      <c r="CG18" s="79">
        <v>5.3999999999999999E-2</v>
      </c>
      <c r="CH18" s="79">
        <v>6.0999999999999999E-2</v>
      </c>
      <c r="CI18" s="79">
        <v>0.115</v>
      </c>
    </row>
    <row r="19" spans="1:87" ht="34.200000000000003" x14ac:dyDescent="0.3">
      <c r="A19" s="76">
        <v>5</v>
      </c>
      <c r="B19" s="76" t="s">
        <v>715</v>
      </c>
      <c r="C19" s="76" t="s">
        <v>859</v>
      </c>
      <c r="D19" s="76">
        <v>4066</v>
      </c>
      <c r="E19" s="76">
        <v>2021</v>
      </c>
      <c r="F19" s="76" t="s">
        <v>867</v>
      </c>
      <c r="G19" s="76">
        <v>5</v>
      </c>
      <c r="H19" s="76">
        <v>12</v>
      </c>
      <c r="I19" s="76" t="s">
        <v>877</v>
      </c>
      <c r="J19" s="77">
        <v>15379000</v>
      </c>
      <c r="K19" s="77">
        <v>1769000</v>
      </c>
      <c r="L19" s="77">
        <v>0</v>
      </c>
      <c r="M19" s="77">
        <v>10285000</v>
      </c>
      <c r="N19" s="77">
        <v>1624000</v>
      </c>
      <c r="O19" s="77">
        <v>1862000</v>
      </c>
      <c r="P19" s="77">
        <v>2885000</v>
      </c>
      <c r="Q19" s="78">
        <v>33804000</v>
      </c>
      <c r="R19" s="77">
        <v>6898000</v>
      </c>
      <c r="S19" s="77">
        <v>0</v>
      </c>
      <c r="T19" s="77">
        <v>12996000</v>
      </c>
      <c r="U19" s="77">
        <v>417000</v>
      </c>
      <c r="V19" s="77">
        <v>158740000</v>
      </c>
      <c r="W19" s="77">
        <v>112050000</v>
      </c>
      <c r="X19" s="78">
        <v>46690000</v>
      </c>
      <c r="Y19" s="77">
        <v>2194000</v>
      </c>
      <c r="Z19" s="78">
        <v>69195000</v>
      </c>
      <c r="AA19" s="78">
        <v>102999000</v>
      </c>
      <c r="AB19" s="77">
        <v>1256000</v>
      </c>
      <c r="AC19" s="77">
        <v>2705000</v>
      </c>
      <c r="AD19" s="77">
        <v>2811000</v>
      </c>
      <c r="AE19" s="77">
        <v>22704000</v>
      </c>
      <c r="AF19" s="78">
        <v>29476000</v>
      </c>
      <c r="AG19" s="77">
        <v>19988000</v>
      </c>
      <c r="AH19" s="77">
        <v>0</v>
      </c>
      <c r="AI19" s="77">
        <v>1096000</v>
      </c>
      <c r="AJ19" s="78">
        <v>21084000</v>
      </c>
      <c r="AK19" s="78">
        <v>50560000</v>
      </c>
      <c r="AL19" s="77">
        <v>33224000</v>
      </c>
      <c r="AM19" s="77">
        <v>9489000</v>
      </c>
      <c r="AN19" s="77">
        <v>9726000</v>
      </c>
      <c r="AO19" s="78">
        <v>52439000</v>
      </c>
      <c r="AP19" s="78">
        <v>102999000</v>
      </c>
      <c r="AQ19" s="77">
        <v>96303000</v>
      </c>
      <c r="AR19" s="77">
        <v>0</v>
      </c>
      <c r="AS19" s="77">
        <v>11398000</v>
      </c>
      <c r="AT19" s="77">
        <v>0</v>
      </c>
      <c r="AU19" s="77">
        <v>0</v>
      </c>
      <c r="AV19" s="77">
        <v>299000</v>
      </c>
      <c r="AW19" s="78">
        <v>108000000</v>
      </c>
      <c r="AX19" s="77">
        <v>-12000</v>
      </c>
      <c r="AY19" s="77">
        <v>0</v>
      </c>
      <c r="AZ19" s="77">
        <v>0</v>
      </c>
      <c r="BA19" s="77">
        <v>324000</v>
      </c>
      <c r="BB19" s="77">
        <v>0</v>
      </c>
      <c r="BC19" s="78">
        <v>312000</v>
      </c>
      <c r="BD19" s="78">
        <v>108312000</v>
      </c>
      <c r="BE19" s="77">
        <v>49453000</v>
      </c>
      <c r="BF19" s="77">
        <v>0</v>
      </c>
      <c r="BG19" s="77">
        <v>5254000</v>
      </c>
      <c r="BH19" s="77">
        <v>672000</v>
      </c>
      <c r="BI19" s="77">
        <v>299000</v>
      </c>
      <c r="BJ19" s="77">
        <v>54142000</v>
      </c>
      <c r="BK19" s="77">
        <v>0</v>
      </c>
      <c r="BL19" s="78">
        <v>109820000</v>
      </c>
      <c r="BM19" s="78">
        <v>-1508000</v>
      </c>
      <c r="BN19" s="77">
        <v>-1500000</v>
      </c>
      <c r="BO19" s="77">
        <v>200000</v>
      </c>
      <c r="BP19" s="77">
        <v>-2808000</v>
      </c>
      <c r="BQ19" s="77">
        <v>9957000</v>
      </c>
      <c r="BR19" s="77">
        <v>0</v>
      </c>
      <c r="BS19" s="78">
        <v>7149000</v>
      </c>
      <c r="BT19" s="79">
        <v>-1.7000000000000001E-2</v>
      </c>
      <c r="BU19" s="79">
        <v>3.0000000000000001E-3</v>
      </c>
      <c r="BV19" s="79">
        <v>-1.4E-2</v>
      </c>
      <c r="BW19" s="80">
        <v>1.1000000000000001</v>
      </c>
      <c r="BX19" s="81">
        <v>39</v>
      </c>
      <c r="BY19" s="81">
        <v>93</v>
      </c>
      <c r="BZ19" s="82">
        <v>2.2999999999999998</v>
      </c>
      <c r="CA19" s="79">
        <v>7.5999999999999998E-2</v>
      </c>
      <c r="CB19" s="79">
        <v>0.50900000000000001</v>
      </c>
      <c r="CC19" s="83">
        <v>21</v>
      </c>
      <c r="CD19" s="83"/>
      <c r="CE19" s="83"/>
      <c r="CF19" s="78">
        <v>-1508000</v>
      </c>
      <c r="CG19" s="79">
        <v>-1.7000000000000001E-2</v>
      </c>
      <c r="CH19" s="79">
        <v>3.0000000000000001E-3</v>
      </c>
      <c r="CI19" s="79">
        <v>-1.4E-2</v>
      </c>
    </row>
    <row r="20" spans="1:87" ht="34.200000000000003" x14ac:dyDescent="0.3">
      <c r="A20" s="85">
        <v>106</v>
      </c>
      <c r="B20" s="85" t="s">
        <v>717</v>
      </c>
      <c r="C20" s="85" t="s">
        <v>859</v>
      </c>
      <c r="D20" s="85">
        <v>4066</v>
      </c>
      <c r="E20" s="85">
        <v>2021</v>
      </c>
      <c r="F20" s="85" t="s">
        <v>867</v>
      </c>
      <c r="G20" s="85">
        <v>5</v>
      </c>
      <c r="H20" s="85">
        <v>12</v>
      </c>
      <c r="I20" s="85" t="s">
        <v>877</v>
      </c>
      <c r="J20" s="86">
        <v>12452000</v>
      </c>
      <c r="K20" s="86">
        <v>0</v>
      </c>
      <c r="L20" s="86">
        <v>0</v>
      </c>
      <c r="M20" s="86">
        <v>7012000</v>
      </c>
      <c r="N20" s="86">
        <v>0</v>
      </c>
      <c r="O20" s="86">
        <v>159000</v>
      </c>
      <c r="P20" s="86">
        <v>1056000</v>
      </c>
      <c r="Q20" s="78">
        <v>20679000</v>
      </c>
      <c r="R20" s="86">
        <v>581000</v>
      </c>
      <c r="S20" s="86">
        <v>0</v>
      </c>
      <c r="T20" s="86">
        <v>358000</v>
      </c>
      <c r="U20" s="86">
        <v>0</v>
      </c>
      <c r="V20" s="86">
        <v>94185000</v>
      </c>
      <c r="W20" s="86">
        <v>65609000</v>
      </c>
      <c r="X20" s="78">
        <v>28576000</v>
      </c>
      <c r="Y20" s="86">
        <v>5373000</v>
      </c>
      <c r="Z20" s="78">
        <v>34888000</v>
      </c>
      <c r="AA20" s="78">
        <v>55567000</v>
      </c>
      <c r="AB20" s="86">
        <v>236000</v>
      </c>
      <c r="AC20" s="86">
        <v>3980000</v>
      </c>
      <c r="AD20" s="86">
        <v>2285000</v>
      </c>
      <c r="AE20" s="86">
        <v>14210000</v>
      </c>
      <c r="AF20" s="78">
        <v>20711000</v>
      </c>
      <c r="AG20" s="86">
        <v>230000</v>
      </c>
      <c r="AH20" s="86">
        <v>0</v>
      </c>
      <c r="AI20" s="86">
        <v>3853000</v>
      </c>
      <c r="AJ20" s="78">
        <v>4083000</v>
      </c>
      <c r="AK20" s="78">
        <v>24794000</v>
      </c>
      <c r="AL20" s="86">
        <v>25133000</v>
      </c>
      <c r="AM20" s="86">
        <v>4734000</v>
      </c>
      <c r="AN20" s="86">
        <v>906000</v>
      </c>
      <c r="AO20" s="78">
        <v>30773000</v>
      </c>
      <c r="AP20" s="78">
        <v>55567000</v>
      </c>
      <c r="AQ20" s="86">
        <v>63090000</v>
      </c>
      <c r="AR20" s="86">
        <v>0</v>
      </c>
      <c r="AS20" s="86">
        <v>5757000</v>
      </c>
      <c r="AT20" s="86">
        <v>0</v>
      </c>
      <c r="AU20" s="86">
        <v>0</v>
      </c>
      <c r="AV20" s="86">
        <v>145000</v>
      </c>
      <c r="AW20" s="78">
        <v>68992000</v>
      </c>
      <c r="AX20" s="86">
        <v>0</v>
      </c>
      <c r="AY20" s="86">
        <v>0</v>
      </c>
      <c r="AZ20" s="86">
        <v>0</v>
      </c>
      <c r="BA20" s="86">
        <v>76000</v>
      </c>
      <c r="BB20" s="86">
        <v>0</v>
      </c>
      <c r="BC20" s="78">
        <v>76000</v>
      </c>
      <c r="BD20" s="78">
        <v>69068000</v>
      </c>
      <c r="BE20" s="86">
        <v>33974000</v>
      </c>
      <c r="BF20" s="86">
        <v>0</v>
      </c>
      <c r="BG20" s="86">
        <v>4566000</v>
      </c>
      <c r="BH20" s="86">
        <v>108000</v>
      </c>
      <c r="BI20" s="86">
        <v>153000</v>
      </c>
      <c r="BJ20" s="86">
        <v>30134000</v>
      </c>
      <c r="BK20" s="86">
        <v>0</v>
      </c>
      <c r="BL20" s="78">
        <v>68935000</v>
      </c>
      <c r="BM20" s="78">
        <v>133000</v>
      </c>
      <c r="BN20" s="86">
        <v>4525000</v>
      </c>
      <c r="BO20" s="86">
        <v>107000</v>
      </c>
      <c r="BP20" s="86">
        <v>4765000</v>
      </c>
      <c r="BQ20" s="86">
        <v>0</v>
      </c>
      <c r="BR20" s="86">
        <v>0</v>
      </c>
      <c r="BS20" s="78">
        <v>4765000</v>
      </c>
      <c r="BT20" s="79">
        <v>1E-3</v>
      </c>
      <c r="BU20" s="79">
        <v>1E-3</v>
      </c>
      <c r="BV20" s="79">
        <v>2E-3</v>
      </c>
      <c r="BW20" s="80">
        <v>1</v>
      </c>
      <c r="BX20" s="81">
        <v>41</v>
      </c>
      <c r="BY20" s="81">
        <v>95</v>
      </c>
      <c r="BZ20" s="82">
        <v>14</v>
      </c>
      <c r="CA20" s="79">
        <v>0.224</v>
      </c>
      <c r="CB20" s="79">
        <v>0.55400000000000005</v>
      </c>
      <c r="CC20" s="83">
        <v>14</v>
      </c>
      <c r="CD20" s="83"/>
      <c r="CE20" s="83"/>
      <c r="CF20" s="78">
        <v>133000</v>
      </c>
      <c r="CG20" s="79">
        <v>1E-3</v>
      </c>
      <c r="CH20" s="79">
        <v>1E-3</v>
      </c>
      <c r="CI20" s="79">
        <v>2E-3</v>
      </c>
    </row>
    <row r="21" spans="1:87" ht="34.200000000000003" x14ac:dyDescent="0.3">
      <c r="A21" s="76">
        <v>14495</v>
      </c>
      <c r="B21" s="76" t="s">
        <v>718</v>
      </c>
      <c r="C21" s="76" t="s">
        <v>859</v>
      </c>
      <c r="D21" s="76">
        <v>4066</v>
      </c>
      <c r="E21" s="76">
        <v>2021</v>
      </c>
      <c r="F21" s="76" t="s">
        <v>867</v>
      </c>
      <c r="G21" s="76">
        <v>5</v>
      </c>
      <c r="H21" s="76">
        <v>12</v>
      </c>
      <c r="I21" s="76" t="s">
        <v>877</v>
      </c>
      <c r="J21" s="77">
        <v>13459000</v>
      </c>
      <c r="K21" s="77">
        <v>14563000</v>
      </c>
      <c r="L21" s="77">
        <v>0</v>
      </c>
      <c r="M21" s="77">
        <v>10022000</v>
      </c>
      <c r="N21" s="77">
        <v>198000</v>
      </c>
      <c r="O21" s="77">
        <v>869000</v>
      </c>
      <c r="P21" s="77">
        <v>1545000</v>
      </c>
      <c r="Q21" s="78">
        <v>40656000</v>
      </c>
      <c r="R21" s="77">
        <v>13141000</v>
      </c>
      <c r="S21" s="77">
        <v>0</v>
      </c>
      <c r="T21" s="77">
        <v>2538000</v>
      </c>
      <c r="U21" s="77">
        <v>0</v>
      </c>
      <c r="V21" s="77">
        <v>109038000</v>
      </c>
      <c r="W21" s="77">
        <v>61441000</v>
      </c>
      <c r="X21" s="78">
        <v>47597000</v>
      </c>
      <c r="Y21" s="77">
        <v>477000</v>
      </c>
      <c r="Z21" s="78">
        <v>63753000</v>
      </c>
      <c r="AA21" s="78">
        <v>104409000</v>
      </c>
      <c r="AB21" s="77">
        <v>947000</v>
      </c>
      <c r="AC21" s="77">
        <v>3112000</v>
      </c>
      <c r="AD21" s="77">
        <v>7612000</v>
      </c>
      <c r="AE21" s="77">
        <v>23775000</v>
      </c>
      <c r="AF21" s="78">
        <v>35446000</v>
      </c>
      <c r="AG21" s="77">
        <v>23612000</v>
      </c>
      <c r="AH21" s="77">
        <v>0</v>
      </c>
      <c r="AI21" s="77">
        <v>1599000</v>
      </c>
      <c r="AJ21" s="78">
        <v>25211000</v>
      </c>
      <c r="AK21" s="78">
        <v>60657000</v>
      </c>
      <c r="AL21" s="77">
        <v>29086000</v>
      </c>
      <c r="AM21" s="77">
        <v>2780000</v>
      </c>
      <c r="AN21" s="77">
        <v>11886000</v>
      </c>
      <c r="AO21" s="78">
        <v>43752000</v>
      </c>
      <c r="AP21" s="78">
        <v>104409000</v>
      </c>
      <c r="AQ21" s="77">
        <v>88669000</v>
      </c>
      <c r="AR21" s="77">
        <v>0</v>
      </c>
      <c r="AS21" s="77">
        <v>8812000</v>
      </c>
      <c r="AT21" s="77">
        <v>0</v>
      </c>
      <c r="AU21" s="77">
        <v>0</v>
      </c>
      <c r="AV21" s="77">
        <v>16000</v>
      </c>
      <c r="AW21" s="78">
        <v>97497000</v>
      </c>
      <c r="AX21" s="77">
        <v>56000</v>
      </c>
      <c r="AY21" s="77">
        <v>0</v>
      </c>
      <c r="AZ21" s="77">
        <v>0</v>
      </c>
      <c r="BA21" s="77">
        <v>1501000</v>
      </c>
      <c r="BB21" s="77">
        <v>0</v>
      </c>
      <c r="BC21" s="78">
        <v>1557000</v>
      </c>
      <c r="BD21" s="78">
        <v>99054000</v>
      </c>
      <c r="BE21" s="77">
        <v>46482000</v>
      </c>
      <c r="BF21" s="77">
        <v>0</v>
      </c>
      <c r="BG21" s="77">
        <v>5720000</v>
      </c>
      <c r="BH21" s="77">
        <v>790000</v>
      </c>
      <c r="BI21" s="77">
        <v>240000</v>
      </c>
      <c r="BJ21" s="77">
        <v>38875000</v>
      </c>
      <c r="BK21" s="77">
        <v>6612000</v>
      </c>
      <c r="BL21" s="78">
        <v>98719000</v>
      </c>
      <c r="BM21" s="78">
        <v>335000</v>
      </c>
      <c r="BN21" s="77">
        <v>0</v>
      </c>
      <c r="BO21" s="77">
        <v>249000</v>
      </c>
      <c r="BP21" s="77">
        <v>584000</v>
      </c>
      <c r="BQ21" s="77">
        <v>1833000</v>
      </c>
      <c r="BR21" s="77">
        <v>0</v>
      </c>
      <c r="BS21" s="78">
        <v>2417000</v>
      </c>
      <c r="BT21" s="79">
        <v>-1.2E-2</v>
      </c>
      <c r="BU21" s="79">
        <v>1.6E-2</v>
      </c>
      <c r="BV21" s="79">
        <v>3.0000000000000001E-3</v>
      </c>
      <c r="BW21" s="80">
        <v>1.1000000000000001</v>
      </c>
      <c r="BX21" s="81">
        <v>41</v>
      </c>
      <c r="BY21" s="81">
        <v>127</v>
      </c>
      <c r="BZ21" s="82">
        <v>3.9</v>
      </c>
      <c r="CA21" s="79">
        <v>0.10299999999999999</v>
      </c>
      <c r="CB21" s="79">
        <v>0.41899999999999998</v>
      </c>
      <c r="CC21" s="83">
        <v>11</v>
      </c>
      <c r="CD21" s="83"/>
      <c r="CE21" s="83"/>
      <c r="CF21" s="78">
        <v>335000</v>
      </c>
      <c r="CG21" s="79">
        <v>-1.2E-2</v>
      </c>
      <c r="CH21" s="79">
        <v>1.6E-2</v>
      </c>
      <c r="CI21" s="79">
        <v>3.0000000000000001E-3</v>
      </c>
    </row>
    <row r="22" spans="1:87" ht="34.200000000000003" x14ac:dyDescent="0.3">
      <c r="A22" s="85">
        <v>3115</v>
      </c>
      <c r="B22" s="85" t="s">
        <v>772</v>
      </c>
      <c r="C22" s="85" t="s">
        <v>859</v>
      </c>
      <c r="D22" s="85">
        <v>6755</v>
      </c>
      <c r="E22" s="85">
        <v>2021</v>
      </c>
      <c r="F22" s="85" t="s">
        <v>867</v>
      </c>
      <c r="G22" s="85">
        <v>5</v>
      </c>
      <c r="H22" s="85">
        <v>12</v>
      </c>
      <c r="I22" s="85" t="s">
        <v>877</v>
      </c>
      <c r="J22" s="86">
        <v>190589000</v>
      </c>
      <c r="K22" s="86">
        <v>42791000</v>
      </c>
      <c r="L22" s="86">
        <v>0</v>
      </c>
      <c r="M22" s="86">
        <v>163272000</v>
      </c>
      <c r="N22" s="86">
        <v>92468000</v>
      </c>
      <c r="O22" s="86">
        <v>78291000</v>
      </c>
      <c r="P22" s="86">
        <v>107653000</v>
      </c>
      <c r="Q22" s="78">
        <v>675064000</v>
      </c>
      <c r="R22" s="86">
        <v>0</v>
      </c>
      <c r="S22" s="86">
        <v>0</v>
      </c>
      <c r="T22" s="86">
        <v>70379000</v>
      </c>
      <c r="U22" s="86">
        <v>0</v>
      </c>
      <c r="V22" s="86">
        <v>1429334000</v>
      </c>
      <c r="W22" s="86">
        <v>913808000</v>
      </c>
      <c r="X22" s="78">
        <v>515526000</v>
      </c>
      <c r="Y22" s="86">
        <v>228394000</v>
      </c>
      <c r="Z22" s="78">
        <v>814299000</v>
      </c>
      <c r="AA22" s="78">
        <v>1489363000</v>
      </c>
      <c r="AB22" s="86">
        <v>0</v>
      </c>
      <c r="AC22" s="86">
        <v>136153000</v>
      </c>
      <c r="AD22" s="86">
        <v>41258000</v>
      </c>
      <c r="AE22" s="86">
        <v>411365000</v>
      </c>
      <c r="AF22" s="78">
        <v>588776000</v>
      </c>
      <c r="AG22" s="86">
        <v>0</v>
      </c>
      <c r="AH22" s="86">
        <v>331887000</v>
      </c>
      <c r="AI22" s="86">
        <v>89418000</v>
      </c>
      <c r="AJ22" s="78">
        <v>421305000</v>
      </c>
      <c r="AK22" s="78">
        <v>1010081000</v>
      </c>
      <c r="AL22" s="86">
        <v>408903000</v>
      </c>
      <c r="AM22" s="86">
        <v>42633000</v>
      </c>
      <c r="AN22" s="86">
        <v>27746000</v>
      </c>
      <c r="AO22" s="78">
        <v>479282000</v>
      </c>
      <c r="AP22" s="78">
        <v>1489363000</v>
      </c>
      <c r="AQ22" s="86">
        <v>1998041553</v>
      </c>
      <c r="AR22" s="86">
        <v>0</v>
      </c>
      <c r="AS22" s="86">
        <v>131635000</v>
      </c>
      <c r="AT22" s="86">
        <v>22266447</v>
      </c>
      <c r="AU22" s="86">
        <v>0</v>
      </c>
      <c r="AV22" s="86">
        <v>2724000</v>
      </c>
      <c r="AW22" s="78">
        <v>2154667000</v>
      </c>
      <c r="AX22" s="86">
        <v>16185000</v>
      </c>
      <c r="AY22" s="86">
        <v>28870000</v>
      </c>
      <c r="AZ22" s="86">
        <v>0</v>
      </c>
      <c r="BA22" s="86">
        <v>4217000</v>
      </c>
      <c r="BB22" s="86">
        <v>0</v>
      </c>
      <c r="BC22" s="78">
        <v>49272000</v>
      </c>
      <c r="BD22" s="78">
        <v>2203939000</v>
      </c>
      <c r="BE22" s="86">
        <v>794013000</v>
      </c>
      <c r="BF22" s="86">
        <v>0</v>
      </c>
      <c r="BG22" s="86">
        <v>69181000</v>
      </c>
      <c r="BH22" s="86">
        <v>14926000</v>
      </c>
      <c r="BI22" s="86">
        <v>23203000</v>
      </c>
      <c r="BJ22" s="86">
        <v>1238213000</v>
      </c>
      <c r="BK22" s="86">
        <v>0</v>
      </c>
      <c r="BL22" s="78">
        <v>2139536000</v>
      </c>
      <c r="BM22" s="78">
        <v>64403000</v>
      </c>
      <c r="BN22" s="86">
        <v>-26683000</v>
      </c>
      <c r="BO22" s="86">
        <v>330000</v>
      </c>
      <c r="BP22" s="86">
        <v>38050000</v>
      </c>
      <c r="BQ22" s="86">
        <v>0</v>
      </c>
      <c r="BR22" s="86">
        <v>0</v>
      </c>
      <c r="BS22" s="78">
        <v>38050000</v>
      </c>
      <c r="BT22" s="79">
        <v>7.0000000000000001E-3</v>
      </c>
      <c r="BU22" s="79">
        <v>2.1999999999999999E-2</v>
      </c>
      <c r="BV22" s="79">
        <v>2.9000000000000001E-2</v>
      </c>
      <c r="BW22" s="80">
        <v>1.1000000000000001</v>
      </c>
      <c r="BX22" s="81">
        <v>30</v>
      </c>
      <c r="BY22" s="81">
        <v>80</v>
      </c>
      <c r="BZ22" s="82">
        <v>9.9</v>
      </c>
      <c r="CA22" s="79">
        <v>0.22700000000000001</v>
      </c>
      <c r="CB22" s="79">
        <v>0.32200000000000001</v>
      </c>
      <c r="CC22" s="83">
        <v>13</v>
      </c>
      <c r="CD22" s="83"/>
      <c r="CE22" s="83"/>
      <c r="CF22" s="78">
        <v>42136553</v>
      </c>
      <c r="CG22" s="79">
        <v>-3.0000000000000001E-3</v>
      </c>
      <c r="CH22" s="79">
        <v>2.3E-2</v>
      </c>
      <c r="CI22" s="79">
        <v>1.9E-2</v>
      </c>
    </row>
    <row r="23" spans="1:87" ht="34.200000000000003" x14ac:dyDescent="0.3">
      <c r="A23" s="76">
        <v>133</v>
      </c>
      <c r="B23" s="76" t="s">
        <v>742</v>
      </c>
      <c r="C23" s="76" t="s">
        <v>859</v>
      </c>
      <c r="D23" s="76">
        <v>6755</v>
      </c>
      <c r="E23" s="76">
        <v>2021</v>
      </c>
      <c r="F23" s="76" t="s">
        <v>867</v>
      </c>
      <c r="G23" s="76">
        <v>5</v>
      </c>
      <c r="H23" s="76">
        <v>12</v>
      </c>
      <c r="I23" s="76" t="s">
        <v>877</v>
      </c>
      <c r="J23" s="77">
        <v>42761000</v>
      </c>
      <c r="K23" s="77">
        <v>449000</v>
      </c>
      <c r="L23" s="77">
        <v>0</v>
      </c>
      <c r="M23" s="77">
        <v>8976000</v>
      </c>
      <c r="N23" s="77">
        <v>67000</v>
      </c>
      <c r="O23" s="77">
        <v>0</v>
      </c>
      <c r="P23" s="77">
        <v>3551000</v>
      </c>
      <c r="Q23" s="78">
        <v>55804000</v>
      </c>
      <c r="R23" s="77">
        <v>7152000</v>
      </c>
      <c r="S23" s="77">
        <v>0</v>
      </c>
      <c r="T23" s="77">
        <v>0</v>
      </c>
      <c r="U23" s="77">
        <v>0</v>
      </c>
      <c r="V23" s="77">
        <v>69738000</v>
      </c>
      <c r="W23" s="77">
        <v>40120000</v>
      </c>
      <c r="X23" s="78">
        <v>29618000</v>
      </c>
      <c r="Y23" s="77">
        <v>22837000</v>
      </c>
      <c r="Z23" s="78">
        <v>59607000</v>
      </c>
      <c r="AA23" s="78">
        <v>115411000</v>
      </c>
      <c r="AB23" s="77">
        <v>342000</v>
      </c>
      <c r="AC23" s="77">
        <v>6367000</v>
      </c>
      <c r="AD23" s="77">
        <v>26579000</v>
      </c>
      <c r="AE23" s="77">
        <v>9003000</v>
      </c>
      <c r="AF23" s="78">
        <v>42291000</v>
      </c>
      <c r="AG23" s="77">
        <v>6068000</v>
      </c>
      <c r="AH23" s="77">
        <v>6711000</v>
      </c>
      <c r="AI23" s="77">
        <v>1936000</v>
      </c>
      <c r="AJ23" s="78">
        <v>14715000</v>
      </c>
      <c r="AK23" s="78">
        <v>57006000</v>
      </c>
      <c r="AL23" s="77">
        <v>52645000</v>
      </c>
      <c r="AM23" s="77">
        <v>3624000</v>
      </c>
      <c r="AN23" s="77">
        <v>2136000</v>
      </c>
      <c r="AO23" s="78">
        <v>58405000</v>
      </c>
      <c r="AP23" s="78">
        <v>115411000</v>
      </c>
      <c r="AQ23" s="77">
        <v>95029485</v>
      </c>
      <c r="AR23" s="77">
        <v>0</v>
      </c>
      <c r="AS23" s="77">
        <v>10920000</v>
      </c>
      <c r="AT23" s="77">
        <v>772515</v>
      </c>
      <c r="AU23" s="77">
        <v>0</v>
      </c>
      <c r="AV23" s="77">
        <v>395000</v>
      </c>
      <c r="AW23" s="78">
        <v>107117000</v>
      </c>
      <c r="AX23" s="77">
        <v>563000</v>
      </c>
      <c r="AY23" s="77">
        <v>588000</v>
      </c>
      <c r="AZ23" s="77">
        <v>0</v>
      </c>
      <c r="BA23" s="77">
        <v>3302000</v>
      </c>
      <c r="BB23" s="77">
        <v>0</v>
      </c>
      <c r="BC23" s="78">
        <v>4453000</v>
      </c>
      <c r="BD23" s="78">
        <v>111570000</v>
      </c>
      <c r="BE23" s="77">
        <v>41291000</v>
      </c>
      <c r="BF23" s="77">
        <v>0</v>
      </c>
      <c r="BG23" s="77">
        <v>3835000</v>
      </c>
      <c r="BH23" s="77">
        <v>485000</v>
      </c>
      <c r="BI23" s="77">
        <v>1430000</v>
      </c>
      <c r="BJ23" s="77">
        <v>58522000</v>
      </c>
      <c r="BK23" s="77">
        <v>0</v>
      </c>
      <c r="BL23" s="78">
        <v>105563000</v>
      </c>
      <c r="BM23" s="78">
        <v>6007000</v>
      </c>
      <c r="BN23" s="77">
        <v>216000</v>
      </c>
      <c r="BO23" s="77">
        <v>416000</v>
      </c>
      <c r="BP23" s="77">
        <v>6639000</v>
      </c>
      <c r="BQ23" s="77">
        <v>0</v>
      </c>
      <c r="BR23" s="77">
        <v>0</v>
      </c>
      <c r="BS23" s="78">
        <v>6639000</v>
      </c>
      <c r="BT23" s="79">
        <v>1.4E-2</v>
      </c>
      <c r="BU23" s="79">
        <v>0.04</v>
      </c>
      <c r="BV23" s="79">
        <v>5.3999999999999999E-2</v>
      </c>
      <c r="BW23" s="80">
        <v>1.3</v>
      </c>
      <c r="BX23" s="81">
        <v>34</v>
      </c>
      <c r="BY23" s="81">
        <v>129</v>
      </c>
      <c r="BZ23" s="82">
        <v>12.5</v>
      </c>
      <c r="CA23" s="79">
        <v>0.20399999999999999</v>
      </c>
      <c r="CB23" s="79">
        <v>0.50600000000000001</v>
      </c>
      <c r="CC23" s="83">
        <v>10</v>
      </c>
      <c r="CD23" s="83"/>
      <c r="CE23" s="83"/>
      <c r="CF23" s="78">
        <v>5234485</v>
      </c>
      <c r="CG23" s="79">
        <v>7.0000000000000001E-3</v>
      </c>
      <c r="CH23" s="79">
        <v>0.04</v>
      </c>
      <c r="CI23" s="79">
        <v>4.7E-2</v>
      </c>
    </row>
    <row r="24" spans="1:87" ht="34.200000000000003" x14ac:dyDescent="0.3">
      <c r="A24" s="85">
        <v>14496</v>
      </c>
      <c r="B24" s="85" t="s">
        <v>871</v>
      </c>
      <c r="C24" s="85" t="s">
        <v>859</v>
      </c>
      <c r="D24" s="85">
        <v>6755</v>
      </c>
      <c r="E24" s="85">
        <v>2021</v>
      </c>
      <c r="F24" s="85" t="s">
        <v>867</v>
      </c>
      <c r="G24" s="85">
        <v>5</v>
      </c>
      <c r="H24" s="85">
        <v>12</v>
      </c>
      <c r="I24" s="85" t="s">
        <v>877</v>
      </c>
      <c r="J24" s="86">
        <v>40841000</v>
      </c>
      <c r="K24" s="86">
        <v>14797000</v>
      </c>
      <c r="L24" s="86">
        <v>0</v>
      </c>
      <c r="M24" s="86">
        <v>18294000</v>
      </c>
      <c r="N24" s="86">
        <v>2365000</v>
      </c>
      <c r="O24" s="86">
        <v>547000</v>
      </c>
      <c r="P24" s="86">
        <v>6888000</v>
      </c>
      <c r="Q24" s="78">
        <v>83732000</v>
      </c>
      <c r="R24" s="86">
        <v>25442000</v>
      </c>
      <c r="S24" s="86">
        <v>0</v>
      </c>
      <c r="T24" s="86">
        <v>9786000</v>
      </c>
      <c r="U24" s="86">
        <v>0</v>
      </c>
      <c r="V24" s="86">
        <v>333564000</v>
      </c>
      <c r="W24" s="86">
        <v>204388000</v>
      </c>
      <c r="X24" s="78">
        <v>129176000</v>
      </c>
      <c r="Y24" s="86">
        <v>73297000</v>
      </c>
      <c r="Z24" s="78">
        <v>237701000</v>
      </c>
      <c r="AA24" s="78">
        <v>321433000</v>
      </c>
      <c r="AB24" s="86">
        <v>0</v>
      </c>
      <c r="AC24" s="86">
        <v>15563000</v>
      </c>
      <c r="AD24" s="86">
        <v>47089000</v>
      </c>
      <c r="AE24" s="86">
        <v>16546000</v>
      </c>
      <c r="AF24" s="78">
        <v>79198000</v>
      </c>
      <c r="AG24" s="86">
        <v>0</v>
      </c>
      <c r="AH24" s="86">
        <v>60047000</v>
      </c>
      <c r="AI24" s="86">
        <v>3793000</v>
      </c>
      <c r="AJ24" s="78">
        <v>63840000</v>
      </c>
      <c r="AK24" s="78">
        <v>143038000</v>
      </c>
      <c r="AL24" s="86">
        <v>142024000</v>
      </c>
      <c r="AM24" s="86">
        <v>11206000</v>
      </c>
      <c r="AN24" s="86">
        <v>25165000</v>
      </c>
      <c r="AO24" s="78">
        <v>178395000</v>
      </c>
      <c r="AP24" s="78">
        <v>321433000</v>
      </c>
      <c r="AQ24" s="86">
        <v>208747857</v>
      </c>
      <c r="AR24" s="86">
        <v>0</v>
      </c>
      <c r="AS24" s="86">
        <v>7833000</v>
      </c>
      <c r="AT24" s="86">
        <v>1315143</v>
      </c>
      <c r="AU24" s="86">
        <v>0</v>
      </c>
      <c r="AV24" s="86">
        <v>759000</v>
      </c>
      <c r="AW24" s="78">
        <v>218655000</v>
      </c>
      <c r="AX24" s="86">
        <v>1172000</v>
      </c>
      <c r="AY24" s="86">
        <v>820000</v>
      </c>
      <c r="AZ24" s="86">
        <v>0</v>
      </c>
      <c r="BA24" s="86">
        <v>8673000</v>
      </c>
      <c r="BB24" s="86">
        <v>0</v>
      </c>
      <c r="BC24" s="78">
        <v>10665000</v>
      </c>
      <c r="BD24" s="78">
        <v>229320000</v>
      </c>
      <c r="BE24" s="86">
        <v>83687000</v>
      </c>
      <c r="BF24" s="86">
        <v>0</v>
      </c>
      <c r="BG24" s="86">
        <v>14072000</v>
      </c>
      <c r="BH24" s="86">
        <v>2585000</v>
      </c>
      <c r="BI24" s="86">
        <v>2233000</v>
      </c>
      <c r="BJ24" s="86">
        <v>115175000</v>
      </c>
      <c r="BK24" s="86">
        <v>0</v>
      </c>
      <c r="BL24" s="78">
        <v>217752000</v>
      </c>
      <c r="BM24" s="78">
        <v>11568000</v>
      </c>
      <c r="BN24" s="86">
        <v>592000</v>
      </c>
      <c r="BO24" s="86">
        <v>478000</v>
      </c>
      <c r="BP24" s="86">
        <v>12638000</v>
      </c>
      <c r="BQ24" s="86">
        <v>0</v>
      </c>
      <c r="BR24" s="86">
        <v>0</v>
      </c>
      <c r="BS24" s="78">
        <v>12638000</v>
      </c>
      <c r="BT24" s="79">
        <v>4.0000000000000001E-3</v>
      </c>
      <c r="BU24" s="79">
        <v>4.7E-2</v>
      </c>
      <c r="BV24" s="79">
        <v>0.05</v>
      </c>
      <c r="BW24" s="80">
        <v>1.1000000000000001</v>
      </c>
      <c r="BX24" s="81">
        <v>32</v>
      </c>
      <c r="BY24" s="81">
        <v>114</v>
      </c>
      <c r="BZ24" s="82">
        <v>10.9</v>
      </c>
      <c r="CA24" s="79">
        <v>0.32400000000000001</v>
      </c>
      <c r="CB24" s="79">
        <v>0.55500000000000005</v>
      </c>
      <c r="CC24" s="83">
        <v>15</v>
      </c>
      <c r="CD24" s="83"/>
      <c r="CE24" s="83"/>
      <c r="CF24" s="78">
        <v>10252857</v>
      </c>
      <c r="CG24" s="79">
        <v>-2E-3</v>
      </c>
      <c r="CH24" s="79">
        <v>4.7E-2</v>
      </c>
      <c r="CI24" s="79">
        <v>4.4999999999999998E-2</v>
      </c>
    </row>
    <row r="25" spans="1:87" ht="34.200000000000003" x14ac:dyDescent="0.3">
      <c r="A25" s="76">
        <v>25</v>
      </c>
      <c r="B25" s="76" t="s">
        <v>761</v>
      </c>
      <c r="C25" s="76" t="s">
        <v>859</v>
      </c>
      <c r="D25" s="76">
        <v>9991</v>
      </c>
      <c r="E25" s="76">
        <v>2021</v>
      </c>
      <c r="F25" s="76" t="s">
        <v>867</v>
      </c>
      <c r="G25" s="76">
        <v>5</v>
      </c>
      <c r="H25" s="76">
        <v>12</v>
      </c>
      <c r="I25" s="76" t="s">
        <v>877</v>
      </c>
      <c r="J25" s="77">
        <v>22094549</v>
      </c>
      <c r="K25" s="77">
        <v>0</v>
      </c>
      <c r="L25" s="77">
        <v>0</v>
      </c>
      <c r="M25" s="77">
        <v>31992729</v>
      </c>
      <c r="N25" s="77">
        <v>0</v>
      </c>
      <c r="O25" s="77">
        <v>9060109</v>
      </c>
      <c r="P25" s="77">
        <v>10026193</v>
      </c>
      <c r="Q25" s="78">
        <v>73173580</v>
      </c>
      <c r="R25" s="77">
        <v>104102282</v>
      </c>
      <c r="S25" s="77">
        <v>0</v>
      </c>
      <c r="T25" s="77">
        <v>0</v>
      </c>
      <c r="U25" s="77">
        <v>0</v>
      </c>
      <c r="V25" s="77">
        <v>263948950</v>
      </c>
      <c r="W25" s="77">
        <v>136026244</v>
      </c>
      <c r="X25" s="78">
        <v>127922706</v>
      </c>
      <c r="Y25" s="77">
        <v>7008296</v>
      </c>
      <c r="Z25" s="78">
        <v>239033284</v>
      </c>
      <c r="AA25" s="78">
        <v>312206864</v>
      </c>
      <c r="AB25" s="77">
        <v>4512026</v>
      </c>
      <c r="AC25" s="77">
        <v>5516249</v>
      </c>
      <c r="AD25" s="77">
        <v>0</v>
      </c>
      <c r="AE25" s="77">
        <v>89117563</v>
      </c>
      <c r="AF25" s="78">
        <v>99145838</v>
      </c>
      <c r="AG25" s="77">
        <v>77810684</v>
      </c>
      <c r="AH25" s="77">
        <v>0</v>
      </c>
      <c r="AI25" s="77">
        <v>42444528</v>
      </c>
      <c r="AJ25" s="78">
        <v>120255212</v>
      </c>
      <c r="AK25" s="78">
        <v>219401050</v>
      </c>
      <c r="AL25" s="77">
        <v>84371375</v>
      </c>
      <c r="AM25" s="77">
        <v>0</v>
      </c>
      <c r="AN25" s="77">
        <v>8434439</v>
      </c>
      <c r="AO25" s="78">
        <v>92805814</v>
      </c>
      <c r="AP25" s="78">
        <v>312206864</v>
      </c>
      <c r="AQ25" s="77">
        <v>270616808</v>
      </c>
      <c r="AR25" s="77">
        <v>15985460</v>
      </c>
      <c r="AS25" s="77">
        <v>37465355</v>
      </c>
      <c r="AT25" s="77">
        <v>15757828</v>
      </c>
      <c r="AU25" s="77">
        <v>0</v>
      </c>
      <c r="AV25" s="77">
        <v>221980</v>
      </c>
      <c r="AW25" s="78">
        <v>340047431</v>
      </c>
      <c r="AX25" s="77">
        <v>3452862</v>
      </c>
      <c r="AY25" s="77">
        <v>565122</v>
      </c>
      <c r="AZ25" s="77">
        <v>0</v>
      </c>
      <c r="BA25" s="77">
        <v>0</v>
      </c>
      <c r="BB25" s="77">
        <v>0</v>
      </c>
      <c r="BC25" s="78">
        <v>4017984</v>
      </c>
      <c r="BD25" s="78">
        <v>344065415</v>
      </c>
      <c r="BE25" s="77">
        <v>193748007</v>
      </c>
      <c r="BF25" s="77">
        <v>0</v>
      </c>
      <c r="BG25" s="77">
        <v>13101020</v>
      </c>
      <c r="BH25" s="77">
        <v>4474160</v>
      </c>
      <c r="BI25" s="77">
        <v>2758433</v>
      </c>
      <c r="BJ25" s="77">
        <v>112988955</v>
      </c>
      <c r="BK25" s="77">
        <v>0</v>
      </c>
      <c r="BL25" s="78">
        <v>327070575</v>
      </c>
      <c r="BM25" s="78">
        <v>16994840</v>
      </c>
      <c r="BN25" s="77">
        <v>-16895660</v>
      </c>
      <c r="BO25" s="77">
        <v>8823679</v>
      </c>
      <c r="BP25" s="77">
        <v>8922859</v>
      </c>
      <c r="BQ25" s="77">
        <v>16182263</v>
      </c>
      <c r="BR25" s="77">
        <v>0</v>
      </c>
      <c r="BS25" s="78">
        <v>25105122</v>
      </c>
      <c r="BT25" s="79">
        <v>3.7999999999999999E-2</v>
      </c>
      <c r="BU25" s="79">
        <v>1.2E-2</v>
      </c>
      <c r="BV25" s="79">
        <v>4.9000000000000002E-2</v>
      </c>
      <c r="BW25" s="80">
        <v>0.7</v>
      </c>
      <c r="BX25" s="81">
        <v>43</v>
      </c>
      <c r="BY25" s="81">
        <v>109</v>
      </c>
      <c r="BZ25" s="82">
        <v>3.8</v>
      </c>
      <c r="CA25" s="79">
        <v>0.17</v>
      </c>
      <c r="CB25" s="79">
        <v>0.29699999999999999</v>
      </c>
      <c r="CC25" s="83">
        <v>10</v>
      </c>
      <c r="CD25" s="83"/>
      <c r="CE25" s="83"/>
      <c r="CF25" s="78">
        <v>1237012</v>
      </c>
      <c r="CG25" s="79">
        <v>-8.0000000000000002E-3</v>
      </c>
      <c r="CH25" s="79">
        <v>1.2E-2</v>
      </c>
      <c r="CI25" s="79">
        <v>4.0000000000000001E-3</v>
      </c>
    </row>
    <row r="26" spans="1:87" ht="34.200000000000003" x14ac:dyDescent="0.3">
      <c r="A26" s="85">
        <v>42</v>
      </c>
      <c r="B26" s="85" t="s">
        <v>858</v>
      </c>
      <c r="C26" s="85" t="s">
        <v>859</v>
      </c>
      <c r="D26" s="85">
        <v>11273</v>
      </c>
      <c r="E26" s="85">
        <v>2021</v>
      </c>
      <c r="F26" s="85" t="s">
        <v>860</v>
      </c>
      <c r="G26" s="85">
        <v>5</v>
      </c>
      <c r="H26" s="85">
        <v>12</v>
      </c>
      <c r="I26" s="85" t="s">
        <v>878</v>
      </c>
      <c r="J26" s="86">
        <v>2560</v>
      </c>
      <c r="K26" s="86">
        <v>0</v>
      </c>
      <c r="L26" s="86">
        <v>0</v>
      </c>
      <c r="M26" s="86">
        <v>10142774</v>
      </c>
      <c r="N26" s="86">
        <v>0</v>
      </c>
      <c r="O26" s="86">
        <v>-162915.450000001</v>
      </c>
      <c r="P26" s="86">
        <v>6392561</v>
      </c>
      <c r="Q26" s="78">
        <v>16374979.550000001</v>
      </c>
      <c r="R26" s="86">
        <v>0</v>
      </c>
      <c r="S26" s="86">
        <v>0</v>
      </c>
      <c r="T26" s="86">
        <v>0</v>
      </c>
      <c r="U26" s="86">
        <v>28386564.93</v>
      </c>
      <c r="V26" s="86">
        <v>26869090.879999999</v>
      </c>
      <c r="W26" s="86">
        <v>12147178</v>
      </c>
      <c r="X26" s="78">
        <v>14721912.880000001</v>
      </c>
      <c r="Y26" s="86">
        <v>442912.34</v>
      </c>
      <c r="Z26" s="78">
        <v>43551390.149999999</v>
      </c>
      <c r="AA26" s="78">
        <v>59926369.700000003</v>
      </c>
      <c r="AB26" s="86">
        <v>75715.399999999994</v>
      </c>
      <c r="AC26" s="86">
        <v>405469.12000000098</v>
      </c>
      <c r="AD26" s="86">
        <v>0</v>
      </c>
      <c r="AE26" s="86">
        <v>14980623</v>
      </c>
      <c r="AF26" s="78">
        <v>15461807.52</v>
      </c>
      <c r="AG26" s="86">
        <v>68652.2</v>
      </c>
      <c r="AH26" s="86">
        <v>0</v>
      </c>
      <c r="AI26" s="86">
        <v>7111953.9699999997</v>
      </c>
      <c r="AJ26" s="78">
        <v>7180606.1699999999</v>
      </c>
      <c r="AK26" s="78">
        <v>22642413.690000001</v>
      </c>
      <c r="AL26" s="86">
        <v>37283956</v>
      </c>
      <c r="AM26" s="86">
        <v>0</v>
      </c>
      <c r="AN26" s="86">
        <v>0</v>
      </c>
      <c r="AO26" s="78">
        <v>37283956</v>
      </c>
      <c r="AP26" s="78">
        <v>59926369.689999998</v>
      </c>
      <c r="AQ26" s="86">
        <v>89093519</v>
      </c>
      <c r="AR26" s="86">
        <v>0</v>
      </c>
      <c r="AS26" s="86">
        <v>24093069.260000002</v>
      </c>
      <c r="AT26" s="86">
        <v>0</v>
      </c>
      <c r="AU26" s="86">
        <v>0</v>
      </c>
      <c r="AV26" s="86">
        <v>0</v>
      </c>
      <c r="AW26" s="78">
        <v>113186588.26000001</v>
      </c>
      <c r="AX26" s="86">
        <v>0</v>
      </c>
      <c r="AY26" s="86">
        <v>0</v>
      </c>
      <c r="AZ26" s="86">
        <v>0</v>
      </c>
      <c r="BA26" s="86">
        <v>14245652</v>
      </c>
      <c r="BB26" s="86">
        <v>0</v>
      </c>
      <c r="BC26" s="78">
        <v>14245652</v>
      </c>
      <c r="BD26" s="78">
        <v>127432240.26000001</v>
      </c>
      <c r="BE26" s="86">
        <v>64305104.100000001</v>
      </c>
      <c r="BF26" s="86">
        <v>0</v>
      </c>
      <c r="BG26" s="86">
        <v>-653405.64</v>
      </c>
      <c r="BH26" s="86">
        <v>862340.73</v>
      </c>
      <c r="BI26" s="86">
        <v>0</v>
      </c>
      <c r="BJ26" s="86">
        <v>75190188</v>
      </c>
      <c r="BK26" s="86">
        <v>0</v>
      </c>
      <c r="BL26" s="78">
        <v>139704227.19</v>
      </c>
      <c r="BM26" s="78">
        <v>-12271986.93</v>
      </c>
      <c r="BN26" s="86">
        <v>0</v>
      </c>
      <c r="BO26" s="86">
        <v>0</v>
      </c>
      <c r="BP26" s="86">
        <v>-12271986.93</v>
      </c>
      <c r="BQ26" s="86">
        <v>0</v>
      </c>
      <c r="BR26" s="86">
        <v>0</v>
      </c>
      <c r="BS26" s="78">
        <v>-12271986.93</v>
      </c>
      <c r="BT26" s="79">
        <v>-0.20799999999999999</v>
      </c>
      <c r="BU26" s="79">
        <v>0.112</v>
      </c>
      <c r="BV26" s="79">
        <v>-9.6000000000000002E-2</v>
      </c>
      <c r="BW26" s="80">
        <v>1.1000000000000001</v>
      </c>
      <c r="BX26" s="81">
        <v>42</v>
      </c>
      <c r="BY26" s="81">
        <v>39</v>
      </c>
      <c r="BZ26" s="82">
        <v>-12.9</v>
      </c>
      <c r="CA26" s="79">
        <v>-0.83199999999999996</v>
      </c>
      <c r="CB26" s="79">
        <v>0.622</v>
      </c>
      <c r="CC26" s="83">
        <v>-19</v>
      </c>
      <c r="CD26" s="83"/>
      <c r="CE26" s="83"/>
      <c r="CF26" s="78">
        <v>-12271986.93</v>
      </c>
      <c r="CG26" s="79">
        <v>-0.20799999999999999</v>
      </c>
      <c r="CH26" s="79">
        <v>0.112</v>
      </c>
      <c r="CI26" s="79">
        <v>-9.6000000000000002E-2</v>
      </c>
    </row>
    <row r="27" spans="1:87" ht="34.200000000000003" x14ac:dyDescent="0.3">
      <c r="A27" s="76">
        <v>8701</v>
      </c>
      <c r="B27" s="76" t="s">
        <v>765</v>
      </c>
      <c r="C27" s="76" t="s">
        <v>859</v>
      </c>
      <c r="D27" s="76">
        <v>11273</v>
      </c>
      <c r="E27" s="76">
        <v>2021</v>
      </c>
      <c r="F27" s="76" t="s">
        <v>860</v>
      </c>
      <c r="G27" s="76">
        <v>5</v>
      </c>
      <c r="H27" s="76">
        <v>12</v>
      </c>
      <c r="I27" s="76" t="s">
        <v>878</v>
      </c>
      <c r="J27" s="77">
        <v>2950</v>
      </c>
      <c r="K27" s="77">
        <v>0</v>
      </c>
      <c r="L27" s="77">
        <v>0</v>
      </c>
      <c r="M27" s="77">
        <v>29570291</v>
      </c>
      <c r="N27" s="77">
        <v>0</v>
      </c>
      <c r="O27" s="77">
        <v>582383.25</v>
      </c>
      <c r="P27" s="77">
        <v>4473372</v>
      </c>
      <c r="Q27" s="78">
        <v>34628996.25</v>
      </c>
      <c r="R27" s="77">
        <v>0</v>
      </c>
      <c r="S27" s="77">
        <v>0</v>
      </c>
      <c r="T27" s="77">
        <v>0</v>
      </c>
      <c r="U27" s="77">
        <v>30292252.890000001</v>
      </c>
      <c r="V27" s="77">
        <v>45627652.359999999</v>
      </c>
      <c r="W27" s="77">
        <v>30152769</v>
      </c>
      <c r="X27" s="78">
        <v>15474883.359999999</v>
      </c>
      <c r="Y27" s="77">
        <v>1029927.4</v>
      </c>
      <c r="Z27" s="78">
        <v>46797063.649999999</v>
      </c>
      <c r="AA27" s="78">
        <v>81426059.900000006</v>
      </c>
      <c r="AB27" s="77">
        <v>543102.82999999996</v>
      </c>
      <c r="AC27" s="77">
        <v>1789768.04</v>
      </c>
      <c r="AD27" s="77">
        <v>0</v>
      </c>
      <c r="AE27" s="77">
        <v>26508630</v>
      </c>
      <c r="AF27" s="78">
        <v>28841500.870000001</v>
      </c>
      <c r="AG27" s="77">
        <v>1536886.8</v>
      </c>
      <c r="AH27" s="77">
        <v>0</v>
      </c>
      <c r="AI27" s="77">
        <v>4978730.8600000003</v>
      </c>
      <c r="AJ27" s="78">
        <v>6515617.6600000001</v>
      </c>
      <c r="AK27" s="78">
        <v>35357118.530000001</v>
      </c>
      <c r="AL27" s="77">
        <v>46068941</v>
      </c>
      <c r="AM27" s="77">
        <v>0</v>
      </c>
      <c r="AN27" s="77">
        <v>0</v>
      </c>
      <c r="AO27" s="78">
        <v>46068941</v>
      </c>
      <c r="AP27" s="78">
        <v>81426059.530000001</v>
      </c>
      <c r="AQ27" s="77">
        <v>296531747.41000003</v>
      </c>
      <c r="AR27" s="77">
        <v>0</v>
      </c>
      <c r="AS27" s="77">
        <v>10375043.210000001</v>
      </c>
      <c r="AT27" s="77">
        <v>0</v>
      </c>
      <c r="AU27" s="77">
        <v>0</v>
      </c>
      <c r="AV27" s="77">
        <v>0</v>
      </c>
      <c r="AW27" s="78">
        <v>306906790.62</v>
      </c>
      <c r="AX27" s="77">
        <v>0</v>
      </c>
      <c r="AY27" s="77">
        <v>0</v>
      </c>
      <c r="AZ27" s="77">
        <v>0</v>
      </c>
      <c r="BA27" s="77">
        <v>2938898</v>
      </c>
      <c r="BB27" s="77">
        <v>0</v>
      </c>
      <c r="BC27" s="78">
        <v>2938898</v>
      </c>
      <c r="BD27" s="78">
        <v>309845688.62</v>
      </c>
      <c r="BE27" s="77">
        <v>140671058.05000001</v>
      </c>
      <c r="BF27" s="77">
        <v>0</v>
      </c>
      <c r="BG27" s="77">
        <v>2973398</v>
      </c>
      <c r="BH27" s="77">
        <v>138753.21</v>
      </c>
      <c r="BI27" s="77">
        <v>0</v>
      </c>
      <c r="BJ27" s="77">
        <v>143992206</v>
      </c>
      <c r="BK27" s="77">
        <v>0</v>
      </c>
      <c r="BL27" s="78">
        <v>287775415.25999999</v>
      </c>
      <c r="BM27" s="78">
        <v>22070273.359999999</v>
      </c>
      <c r="BN27" s="77">
        <v>0</v>
      </c>
      <c r="BO27" s="77">
        <v>0</v>
      </c>
      <c r="BP27" s="77">
        <v>22070273.359999999</v>
      </c>
      <c r="BQ27" s="77">
        <v>0</v>
      </c>
      <c r="BR27" s="77">
        <v>0</v>
      </c>
      <c r="BS27" s="78">
        <v>22070273.359999999</v>
      </c>
      <c r="BT27" s="79">
        <v>6.2E-2</v>
      </c>
      <c r="BU27" s="79">
        <v>8.9999999999999993E-3</v>
      </c>
      <c r="BV27" s="79">
        <v>7.0999999999999994E-2</v>
      </c>
      <c r="BW27" s="80">
        <v>1.2</v>
      </c>
      <c r="BX27" s="81">
        <v>36</v>
      </c>
      <c r="BY27" s="81">
        <v>35</v>
      </c>
      <c r="BZ27" s="82">
        <v>36.9</v>
      </c>
      <c r="CA27" s="79">
        <v>0.82399999999999995</v>
      </c>
      <c r="CB27" s="79">
        <v>0.56599999999999995</v>
      </c>
      <c r="CC27" s="83">
        <v>10</v>
      </c>
      <c r="CD27" s="83"/>
      <c r="CE27" s="83"/>
      <c r="CF27" s="78">
        <v>22070273.359999999</v>
      </c>
      <c r="CG27" s="79">
        <v>6.2E-2</v>
      </c>
      <c r="CH27" s="79">
        <v>8.9999999999999993E-3</v>
      </c>
      <c r="CI27" s="79">
        <v>7.0999999999999994E-2</v>
      </c>
    </row>
    <row r="28" spans="1:87" ht="34.200000000000003" x14ac:dyDescent="0.3">
      <c r="A28" s="85">
        <v>75</v>
      </c>
      <c r="B28" s="85" t="s">
        <v>861</v>
      </c>
      <c r="C28" s="85" t="s">
        <v>859</v>
      </c>
      <c r="D28" s="85">
        <v>11273</v>
      </c>
      <c r="E28" s="85">
        <v>2021</v>
      </c>
      <c r="F28" s="85" t="s">
        <v>860</v>
      </c>
      <c r="G28" s="85">
        <v>5</v>
      </c>
      <c r="H28" s="85">
        <v>12</v>
      </c>
      <c r="I28" s="85" t="s">
        <v>878</v>
      </c>
      <c r="J28" s="86">
        <v>1636.15</v>
      </c>
      <c r="K28" s="86">
        <v>0</v>
      </c>
      <c r="L28" s="86">
        <v>0</v>
      </c>
      <c r="M28" s="86">
        <v>27779732</v>
      </c>
      <c r="N28" s="86">
        <v>0</v>
      </c>
      <c r="O28" s="86">
        <v>-433775.78</v>
      </c>
      <c r="P28" s="86">
        <v>4757745</v>
      </c>
      <c r="Q28" s="78">
        <v>32105337.370000001</v>
      </c>
      <c r="R28" s="86">
        <v>0</v>
      </c>
      <c r="S28" s="86">
        <v>0</v>
      </c>
      <c r="T28" s="86">
        <v>0</v>
      </c>
      <c r="U28" s="86">
        <v>25577049.359999999</v>
      </c>
      <c r="V28" s="86">
        <v>47690829.670000002</v>
      </c>
      <c r="W28" s="86">
        <v>33654596</v>
      </c>
      <c r="X28" s="78">
        <v>14036233.67</v>
      </c>
      <c r="Y28" s="86">
        <v>1073172.6399999999</v>
      </c>
      <c r="Z28" s="78">
        <v>40686455.670000002</v>
      </c>
      <c r="AA28" s="78">
        <v>72791793.040000007</v>
      </c>
      <c r="AB28" s="86">
        <v>266798.12</v>
      </c>
      <c r="AC28" s="86">
        <v>88917.859999999695</v>
      </c>
      <c r="AD28" s="86">
        <v>0</v>
      </c>
      <c r="AE28" s="86">
        <v>22397079</v>
      </c>
      <c r="AF28" s="78">
        <v>22752794.98</v>
      </c>
      <c r="AG28" s="86">
        <v>352260.21</v>
      </c>
      <c r="AH28" s="86">
        <v>0</v>
      </c>
      <c r="AI28" s="86">
        <v>8172742.6600000001</v>
      </c>
      <c r="AJ28" s="78">
        <v>8525002.8699999992</v>
      </c>
      <c r="AK28" s="78">
        <v>31277797.850000001</v>
      </c>
      <c r="AL28" s="86">
        <v>41513995</v>
      </c>
      <c r="AM28" s="86">
        <v>0</v>
      </c>
      <c r="AN28" s="86">
        <v>0</v>
      </c>
      <c r="AO28" s="78">
        <v>41513995</v>
      </c>
      <c r="AP28" s="78">
        <v>72791792.849999994</v>
      </c>
      <c r="AQ28" s="86">
        <v>271486299</v>
      </c>
      <c r="AR28" s="86">
        <v>0</v>
      </c>
      <c r="AS28" s="86">
        <v>13487158.01</v>
      </c>
      <c r="AT28" s="86">
        <v>0</v>
      </c>
      <c r="AU28" s="86">
        <v>0</v>
      </c>
      <c r="AV28" s="86">
        <v>0</v>
      </c>
      <c r="AW28" s="78">
        <v>284973457.00999999</v>
      </c>
      <c r="AX28" s="86">
        <v>0</v>
      </c>
      <c r="AY28" s="86">
        <v>0</v>
      </c>
      <c r="AZ28" s="86">
        <v>0</v>
      </c>
      <c r="BA28" s="86">
        <v>12644011</v>
      </c>
      <c r="BB28" s="86">
        <v>0</v>
      </c>
      <c r="BC28" s="78">
        <v>12644011</v>
      </c>
      <c r="BD28" s="78">
        <v>297617468.00999999</v>
      </c>
      <c r="BE28" s="86">
        <v>136709848.97999999</v>
      </c>
      <c r="BF28" s="86">
        <v>0</v>
      </c>
      <c r="BG28" s="86">
        <v>637187.59999999905</v>
      </c>
      <c r="BH28" s="86">
        <v>325151.52</v>
      </c>
      <c r="BI28" s="86">
        <v>0</v>
      </c>
      <c r="BJ28" s="86">
        <v>135193986</v>
      </c>
      <c r="BK28" s="86">
        <v>0</v>
      </c>
      <c r="BL28" s="78">
        <v>272866174.10000002</v>
      </c>
      <c r="BM28" s="78">
        <v>24751293.91</v>
      </c>
      <c r="BN28" s="86">
        <v>0</v>
      </c>
      <c r="BO28" s="86">
        <v>0</v>
      </c>
      <c r="BP28" s="86">
        <v>24751293.91</v>
      </c>
      <c r="BQ28" s="86">
        <v>0</v>
      </c>
      <c r="BR28" s="86">
        <v>0</v>
      </c>
      <c r="BS28" s="78">
        <v>24751293.91</v>
      </c>
      <c r="BT28" s="79">
        <v>4.1000000000000002E-2</v>
      </c>
      <c r="BU28" s="79">
        <v>4.2000000000000003E-2</v>
      </c>
      <c r="BV28" s="79">
        <v>8.3000000000000004E-2</v>
      </c>
      <c r="BW28" s="80">
        <v>1.4</v>
      </c>
      <c r="BX28" s="81">
        <v>37</v>
      </c>
      <c r="BY28" s="81">
        <v>30</v>
      </c>
      <c r="BZ28" s="82">
        <v>43.4</v>
      </c>
      <c r="CA28" s="79">
        <v>1.099</v>
      </c>
      <c r="CB28" s="79">
        <v>0.56999999999999995</v>
      </c>
      <c r="CC28" s="83">
        <v>53</v>
      </c>
      <c r="CD28" s="83"/>
      <c r="CE28" s="83"/>
      <c r="CF28" s="78">
        <v>24751293.91</v>
      </c>
      <c r="CG28" s="79">
        <v>4.1000000000000002E-2</v>
      </c>
      <c r="CH28" s="79">
        <v>4.2000000000000003E-2</v>
      </c>
      <c r="CI28" s="79">
        <v>8.3000000000000004E-2</v>
      </c>
    </row>
    <row r="29" spans="1:87" ht="34.200000000000003" x14ac:dyDescent="0.3">
      <c r="A29" s="76">
        <v>41</v>
      </c>
      <c r="B29" s="76" t="s">
        <v>862</v>
      </c>
      <c r="C29" s="76" t="s">
        <v>859</v>
      </c>
      <c r="D29" s="76">
        <v>11273</v>
      </c>
      <c r="E29" s="76">
        <v>2021</v>
      </c>
      <c r="F29" s="76" t="s">
        <v>860</v>
      </c>
      <c r="G29" s="76">
        <v>5</v>
      </c>
      <c r="H29" s="76">
        <v>12</v>
      </c>
      <c r="I29" s="76" t="s">
        <v>878</v>
      </c>
      <c r="J29" s="77">
        <v>0</v>
      </c>
      <c r="K29" s="77">
        <v>0</v>
      </c>
      <c r="L29" s="77">
        <v>0</v>
      </c>
      <c r="M29" s="77">
        <v>2273175</v>
      </c>
      <c r="N29" s="77">
        <v>0</v>
      </c>
      <c r="O29" s="77">
        <v>-573946.04</v>
      </c>
      <c r="P29" s="77">
        <v>248895</v>
      </c>
      <c r="Q29" s="78">
        <v>1948123.96</v>
      </c>
      <c r="R29" s="77">
        <v>0</v>
      </c>
      <c r="S29" s="77">
        <v>0</v>
      </c>
      <c r="T29" s="77">
        <v>0</v>
      </c>
      <c r="U29" s="77">
        <v>22302622.280000001</v>
      </c>
      <c r="V29" s="77">
        <v>41513341.020000003</v>
      </c>
      <c r="W29" s="77">
        <v>29216537</v>
      </c>
      <c r="X29" s="78">
        <v>12296804.02</v>
      </c>
      <c r="Y29" s="77">
        <v>575848</v>
      </c>
      <c r="Z29" s="78">
        <v>35175274.299999997</v>
      </c>
      <c r="AA29" s="78">
        <v>37123398.259999998</v>
      </c>
      <c r="AB29" s="77">
        <v>190400.38</v>
      </c>
      <c r="AC29" s="77">
        <v>-349946.67</v>
      </c>
      <c r="AD29" s="77">
        <v>0</v>
      </c>
      <c r="AE29" s="77">
        <v>35520967</v>
      </c>
      <c r="AF29" s="78">
        <v>35361420.710000001</v>
      </c>
      <c r="AG29" s="77">
        <v>243292.35</v>
      </c>
      <c r="AH29" s="77">
        <v>0</v>
      </c>
      <c r="AI29" s="77">
        <v>5841302.8799999999</v>
      </c>
      <c r="AJ29" s="78">
        <v>6084595.2300000004</v>
      </c>
      <c r="AK29" s="78">
        <v>41446015.939999998</v>
      </c>
      <c r="AL29" s="77">
        <v>-4322618</v>
      </c>
      <c r="AM29" s="77">
        <v>0</v>
      </c>
      <c r="AN29" s="77">
        <v>0</v>
      </c>
      <c r="AO29" s="78">
        <v>-4322618</v>
      </c>
      <c r="AP29" s="78">
        <v>37123397.939999998</v>
      </c>
      <c r="AQ29" s="77">
        <v>24102808</v>
      </c>
      <c r="AR29" s="77">
        <v>0</v>
      </c>
      <c r="AS29" s="77">
        <v>3475025.78</v>
      </c>
      <c r="AT29" s="77">
        <v>0</v>
      </c>
      <c r="AU29" s="77">
        <v>0</v>
      </c>
      <c r="AV29" s="77">
        <v>0</v>
      </c>
      <c r="AW29" s="78">
        <v>27577833.780000001</v>
      </c>
      <c r="AX29" s="77">
        <v>0</v>
      </c>
      <c r="AY29" s="77">
        <v>0</v>
      </c>
      <c r="AZ29" s="77">
        <v>0</v>
      </c>
      <c r="BA29" s="77">
        <v>8999528</v>
      </c>
      <c r="BB29" s="77">
        <v>0</v>
      </c>
      <c r="BC29" s="78">
        <v>8999528</v>
      </c>
      <c r="BD29" s="78">
        <v>36577361.780000001</v>
      </c>
      <c r="BE29" s="77">
        <v>17056477.399999999</v>
      </c>
      <c r="BF29" s="77">
        <v>0</v>
      </c>
      <c r="BG29" s="77">
        <v>1933121.57</v>
      </c>
      <c r="BH29" s="77">
        <v>410512.61</v>
      </c>
      <c r="BI29" s="77">
        <v>0</v>
      </c>
      <c r="BJ29" s="77">
        <v>52755015</v>
      </c>
      <c r="BK29" s="77">
        <v>0</v>
      </c>
      <c r="BL29" s="78">
        <v>72155126.579999998</v>
      </c>
      <c r="BM29" s="78">
        <v>-35577764.799999997</v>
      </c>
      <c r="BN29" s="77">
        <v>0</v>
      </c>
      <c r="BO29" s="77">
        <v>0</v>
      </c>
      <c r="BP29" s="77">
        <v>-35577764.799999997</v>
      </c>
      <c r="BQ29" s="77">
        <v>0</v>
      </c>
      <c r="BR29" s="77">
        <v>0</v>
      </c>
      <c r="BS29" s="78">
        <v>-35577764.799999997</v>
      </c>
      <c r="BT29" s="79">
        <v>-1.2190000000000001</v>
      </c>
      <c r="BU29" s="79">
        <v>0.246</v>
      </c>
      <c r="BV29" s="79">
        <v>-0.97299999999999998</v>
      </c>
      <c r="BW29" s="80">
        <v>0.1</v>
      </c>
      <c r="BX29" s="81">
        <v>34</v>
      </c>
      <c r="BY29" s="81">
        <v>186</v>
      </c>
      <c r="BZ29" s="82">
        <v>-55.3</v>
      </c>
      <c r="CA29" s="79">
        <v>-0.94499999999999995</v>
      </c>
      <c r="CB29" s="79">
        <v>-0.11600000000000001</v>
      </c>
      <c r="CC29" s="83">
        <v>15</v>
      </c>
      <c r="CD29" s="83"/>
      <c r="CE29" s="83"/>
      <c r="CF29" s="78">
        <v>-35577764.799999997</v>
      </c>
      <c r="CG29" s="79">
        <v>-1.2190000000000001</v>
      </c>
      <c r="CH29" s="79">
        <v>0.246</v>
      </c>
      <c r="CI29" s="79">
        <v>-0.97299999999999998</v>
      </c>
    </row>
    <row r="30" spans="1:87" ht="34.200000000000003" x14ac:dyDescent="0.3">
      <c r="A30" s="85">
        <v>114</v>
      </c>
      <c r="B30" s="85" t="s">
        <v>863</v>
      </c>
      <c r="C30" s="85" t="s">
        <v>859</v>
      </c>
      <c r="D30" s="85">
        <v>11273</v>
      </c>
      <c r="E30" s="85">
        <v>2021</v>
      </c>
      <c r="F30" s="85" t="s">
        <v>860</v>
      </c>
      <c r="G30" s="85">
        <v>5</v>
      </c>
      <c r="H30" s="85">
        <v>12</v>
      </c>
      <c r="I30" s="85" t="s">
        <v>878</v>
      </c>
      <c r="J30" s="86">
        <v>633.13</v>
      </c>
      <c r="K30" s="86">
        <v>0</v>
      </c>
      <c r="L30" s="86">
        <v>0</v>
      </c>
      <c r="M30" s="86">
        <v>30165017</v>
      </c>
      <c r="N30" s="86">
        <v>0</v>
      </c>
      <c r="O30" s="86">
        <v>-127432.139999999</v>
      </c>
      <c r="P30" s="86">
        <v>5671496</v>
      </c>
      <c r="Q30" s="78">
        <v>35709713.990000002</v>
      </c>
      <c r="R30" s="86">
        <v>0</v>
      </c>
      <c r="S30" s="86">
        <v>0</v>
      </c>
      <c r="T30" s="86">
        <v>0</v>
      </c>
      <c r="U30" s="86">
        <v>23357115.34</v>
      </c>
      <c r="V30" s="86">
        <v>64364948.829999998</v>
      </c>
      <c r="W30" s="86">
        <v>44005064</v>
      </c>
      <c r="X30" s="78">
        <v>20359884.829999998</v>
      </c>
      <c r="Y30" s="86">
        <v>3053841.73</v>
      </c>
      <c r="Z30" s="78">
        <v>46770841.899999999</v>
      </c>
      <c r="AA30" s="78">
        <v>82480555.890000001</v>
      </c>
      <c r="AB30" s="86">
        <v>647569.18000000005</v>
      </c>
      <c r="AC30" s="86">
        <v>279405.43</v>
      </c>
      <c r="AD30" s="86">
        <v>0</v>
      </c>
      <c r="AE30" s="86">
        <v>26649560</v>
      </c>
      <c r="AF30" s="78">
        <v>27576534.609999999</v>
      </c>
      <c r="AG30" s="86">
        <v>1400430.91</v>
      </c>
      <c r="AH30" s="86">
        <v>0</v>
      </c>
      <c r="AI30" s="86">
        <v>4203220.13</v>
      </c>
      <c r="AJ30" s="78">
        <v>5603651.04</v>
      </c>
      <c r="AK30" s="78">
        <v>33180185.649999999</v>
      </c>
      <c r="AL30" s="86">
        <v>49300370</v>
      </c>
      <c r="AM30" s="86">
        <v>0</v>
      </c>
      <c r="AN30" s="86">
        <v>0</v>
      </c>
      <c r="AO30" s="78">
        <v>49300370</v>
      </c>
      <c r="AP30" s="78">
        <v>82480555.650000006</v>
      </c>
      <c r="AQ30" s="86">
        <v>315320950</v>
      </c>
      <c r="AR30" s="86">
        <v>0</v>
      </c>
      <c r="AS30" s="86">
        <v>6250729.1399999997</v>
      </c>
      <c r="AT30" s="86">
        <v>0</v>
      </c>
      <c r="AU30" s="86">
        <v>0</v>
      </c>
      <c r="AV30" s="86">
        <v>0</v>
      </c>
      <c r="AW30" s="78">
        <v>321571679.13999999</v>
      </c>
      <c r="AX30" s="86">
        <v>0</v>
      </c>
      <c r="AY30" s="86">
        <v>0</v>
      </c>
      <c r="AZ30" s="86">
        <v>0</v>
      </c>
      <c r="BA30" s="86">
        <v>2262040</v>
      </c>
      <c r="BB30" s="86">
        <v>0</v>
      </c>
      <c r="BC30" s="78">
        <v>2262040</v>
      </c>
      <c r="BD30" s="78">
        <v>323833719.13999999</v>
      </c>
      <c r="BE30" s="86">
        <v>110137596.81</v>
      </c>
      <c r="BF30" s="86">
        <v>0</v>
      </c>
      <c r="BG30" s="86">
        <v>1989851.72</v>
      </c>
      <c r="BH30" s="86">
        <v>62158.31</v>
      </c>
      <c r="BI30" s="86">
        <v>0</v>
      </c>
      <c r="BJ30" s="86">
        <v>172327222</v>
      </c>
      <c r="BK30" s="86">
        <v>0</v>
      </c>
      <c r="BL30" s="78">
        <v>284516828.83999997</v>
      </c>
      <c r="BM30" s="78">
        <v>39316890.299999997</v>
      </c>
      <c r="BN30" s="86">
        <v>0</v>
      </c>
      <c r="BO30" s="86">
        <v>0</v>
      </c>
      <c r="BP30" s="86">
        <v>39316890.299999997</v>
      </c>
      <c r="BQ30" s="86">
        <v>0</v>
      </c>
      <c r="BR30" s="86">
        <v>0</v>
      </c>
      <c r="BS30" s="78">
        <v>39316890.299999997</v>
      </c>
      <c r="BT30" s="79">
        <v>0.114</v>
      </c>
      <c r="BU30" s="79">
        <v>7.0000000000000001E-3</v>
      </c>
      <c r="BV30" s="79">
        <v>0.121</v>
      </c>
      <c r="BW30" s="80">
        <v>1.3</v>
      </c>
      <c r="BX30" s="81">
        <v>35</v>
      </c>
      <c r="BY30" s="81">
        <v>35</v>
      </c>
      <c r="BZ30" s="82">
        <v>58.3</v>
      </c>
      <c r="CA30" s="79">
        <v>1.4259999999999999</v>
      </c>
      <c r="CB30" s="79">
        <v>0.59799999999999998</v>
      </c>
      <c r="CC30" s="83">
        <v>22</v>
      </c>
      <c r="CD30" s="83"/>
      <c r="CE30" s="83"/>
      <c r="CF30" s="78">
        <v>39316890.299999997</v>
      </c>
      <c r="CG30" s="79">
        <v>0.114</v>
      </c>
      <c r="CH30" s="79">
        <v>7.0000000000000001E-3</v>
      </c>
      <c r="CI30" s="79">
        <v>0.121</v>
      </c>
    </row>
    <row r="31" spans="1:87" ht="34.200000000000003" x14ac:dyDescent="0.3">
      <c r="A31" s="76">
        <v>126</v>
      </c>
      <c r="B31" s="76" t="s">
        <v>864</v>
      </c>
      <c r="C31" s="76" t="s">
        <v>859</v>
      </c>
      <c r="D31" s="76">
        <v>11273</v>
      </c>
      <c r="E31" s="76">
        <v>2021</v>
      </c>
      <c r="F31" s="76" t="s">
        <v>860</v>
      </c>
      <c r="G31" s="76">
        <v>5</v>
      </c>
      <c r="H31" s="76">
        <v>12</v>
      </c>
      <c r="I31" s="76" t="s">
        <v>878</v>
      </c>
      <c r="J31" s="77">
        <v>525</v>
      </c>
      <c r="K31" s="77">
        <v>0</v>
      </c>
      <c r="L31" s="77">
        <v>0</v>
      </c>
      <c r="M31" s="77">
        <v>43521911</v>
      </c>
      <c r="N31" s="77">
        <v>0</v>
      </c>
      <c r="O31" s="77">
        <v>498105.17</v>
      </c>
      <c r="P31" s="77">
        <v>9863713</v>
      </c>
      <c r="Q31" s="78">
        <v>53884254.170000002</v>
      </c>
      <c r="R31" s="77">
        <v>0</v>
      </c>
      <c r="S31" s="77">
        <v>0</v>
      </c>
      <c r="T31" s="77">
        <v>0</v>
      </c>
      <c r="U31" s="77">
        <v>95802034.120000005</v>
      </c>
      <c r="V31" s="77">
        <v>92062963.25</v>
      </c>
      <c r="W31" s="77">
        <v>53544323</v>
      </c>
      <c r="X31" s="78">
        <v>38518640.25</v>
      </c>
      <c r="Y31" s="77">
        <v>941105.72</v>
      </c>
      <c r="Z31" s="78">
        <v>135261780.09</v>
      </c>
      <c r="AA31" s="78">
        <v>189146034.25999999</v>
      </c>
      <c r="AB31" s="77">
        <v>206937.2</v>
      </c>
      <c r="AC31" s="77">
        <v>876070.19</v>
      </c>
      <c r="AD31" s="77">
        <v>0</v>
      </c>
      <c r="AE31" s="77">
        <v>48355206</v>
      </c>
      <c r="AF31" s="78">
        <v>49438213.390000001</v>
      </c>
      <c r="AG31" s="77">
        <v>388982.11</v>
      </c>
      <c r="AH31" s="77">
        <v>0</v>
      </c>
      <c r="AI31" s="77">
        <v>8242016.4299999997</v>
      </c>
      <c r="AJ31" s="78">
        <v>8630998.5399999991</v>
      </c>
      <c r="AK31" s="78">
        <v>58069211.93</v>
      </c>
      <c r="AL31" s="77">
        <v>131076822</v>
      </c>
      <c r="AM31" s="77">
        <v>0</v>
      </c>
      <c r="AN31" s="77">
        <v>0</v>
      </c>
      <c r="AO31" s="78">
        <v>131076822</v>
      </c>
      <c r="AP31" s="78">
        <v>189146033.93000001</v>
      </c>
      <c r="AQ31" s="77">
        <v>422333568</v>
      </c>
      <c r="AR31" s="77">
        <v>0</v>
      </c>
      <c r="AS31" s="77">
        <v>11299002.300000001</v>
      </c>
      <c r="AT31" s="77">
        <v>0</v>
      </c>
      <c r="AU31" s="77">
        <v>0</v>
      </c>
      <c r="AV31" s="77">
        <v>0</v>
      </c>
      <c r="AW31" s="78">
        <v>433632570.30000001</v>
      </c>
      <c r="AX31" s="77">
        <v>0</v>
      </c>
      <c r="AY31" s="77">
        <v>0</v>
      </c>
      <c r="AZ31" s="77">
        <v>0</v>
      </c>
      <c r="BA31" s="77">
        <v>4652955</v>
      </c>
      <c r="BB31" s="77">
        <v>0</v>
      </c>
      <c r="BC31" s="78">
        <v>4652955</v>
      </c>
      <c r="BD31" s="78">
        <v>438285525.30000001</v>
      </c>
      <c r="BE31" s="77">
        <v>203215438.38999999</v>
      </c>
      <c r="BF31" s="77">
        <v>0</v>
      </c>
      <c r="BG31" s="77">
        <v>5186349.99</v>
      </c>
      <c r="BH31" s="77">
        <v>1704090.41</v>
      </c>
      <c r="BI31" s="77">
        <v>0</v>
      </c>
      <c r="BJ31" s="77">
        <v>217271315</v>
      </c>
      <c r="BK31" s="77">
        <v>0</v>
      </c>
      <c r="BL31" s="78">
        <v>427377193.79000002</v>
      </c>
      <c r="BM31" s="78">
        <v>10908331.5100001</v>
      </c>
      <c r="BN31" s="77">
        <v>0</v>
      </c>
      <c r="BO31" s="77">
        <v>0</v>
      </c>
      <c r="BP31" s="77">
        <v>10908331.5100001</v>
      </c>
      <c r="BQ31" s="77">
        <v>0</v>
      </c>
      <c r="BR31" s="77">
        <v>0</v>
      </c>
      <c r="BS31" s="78">
        <v>10908331.5100001</v>
      </c>
      <c r="BT31" s="79">
        <v>1.4E-2</v>
      </c>
      <c r="BU31" s="79">
        <v>1.0999999999999999E-2</v>
      </c>
      <c r="BV31" s="79">
        <v>2.5000000000000001E-2</v>
      </c>
      <c r="BW31" s="80">
        <v>1.1000000000000001</v>
      </c>
      <c r="BX31" s="81">
        <v>38</v>
      </c>
      <c r="BY31" s="81">
        <v>42</v>
      </c>
      <c r="BZ31" s="82">
        <v>9.3000000000000007</v>
      </c>
      <c r="CA31" s="79">
        <v>0.32300000000000001</v>
      </c>
      <c r="CB31" s="79">
        <v>0.69299999999999995</v>
      </c>
      <c r="CC31" s="83">
        <v>10</v>
      </c>
      <c r="CD31" s="83"/>
      <c r="CE31" s="83"/>
      <c r="CF31" s="78">
        <v>10908331.5100001</v>
      </c>
      <c r="CG31" s="79">
        <v>1.4E-2</v>
      </c>
      <c r="CH31" s="79">
        <v>1.0999999999999999E-2</v>
      </c>
      <c r="CI31" s="79">
        <v>2.5000000000000001E-2</v>
      </c>
    </row>
    <row r="32" spans="1:87" ht="34.200000000000003" x14ac:dyDescent="0.3">
      <c r="A32" s="85">
        <v>11467</v>
      </c>
      <c r="B32" s="85" t="s">
        <v>865</v>
      </c>
      <c r="C32" s="85" t="s">
        <v>859</v>
      </c>
      <c r="D32" s="85">
        <v>11273</v>
      </c>
      <c r="E32" s="85">
        <v>2021</v>
      </c>
      <c r="F32" s="85" t="s">
        <v>860</v>
      </c>
      <c r="G32" s="85">
        <v>5</v>
      </c>
      <c r="H32" s="85">
        <v>12</v>
      </c>
      <c r="I32" s="85" t="s">
        <v>878</v>
      </c>
      <c r="J32" s="86">
        <v>780</v>
      </c>
      <c r="K32" s="86">
        <v>0</v>
      </c>
      <c r="L32" s="86">
        <v>0</v>
      </c>
      <c r="M32" s="86">
        <v>6114184</v>
      </c>
      <c r="N32" s="86">
        <v>0</v>
      </c>
      <c r="O32" s="86">
        <v>-132281.32999999999</v>
      </c>
      <c r="P32" s="86">
        <v>1314158</v>
      </c>
      <c r="Q32" s="78">
        <v>7296840.6699999999</v>
      </c>
      <c r="R32" s="86">
        <v>0</v>
      </c>
      <c r="S32" s="86">
        <v>0</v>
      </c>
      <c r="T32" s="86">
        <v>0</v>
      </c>
      <c r="U32" s="86">
        <v>4234001.34</v>
      </c>
      <c r="V32" s="86">
        <v>12321405.68</v>
      </c>
      <c r="W32" s="86">
        <v>7344094</v>
      </c>
      <c r="X32" s="78">
        <v>4977311.68</v>
      </c>
      <c r="Y32" s="86">
        <v>0</v>
      </c>
      <c r="Z32" s="78">
        <v>9211313.0199999996</v>
      </c>
      <c r="AA32" s="78">
        <v>16508153.689999999</v>
      </c>
      <c r="AB32" s="86">
        <v>91393.81</v>
      </c>
      <c r="AC32" s="86">
        <v>-22430.39</v>
      </c>
      <c r="AD32" s="86">
        <v>0</v>
      </c>
      <c r="AE32" s="86">
        <v>5416359</v>
      </c>
      <c r="AF32" s="78">
        <v>5485322.4199999999</v>
      </c>
      <c r="AG32" s="86">
        <v>100280.31</v>
      </c>
      <c r="AH32" s="86">
        <v>0</v>
      </c>
      <c r="AI32" s="86">
        <v>2644497.13</v>
      </c>
      <c r="AJ32" s="78">
        <v>2744777.44</v>
      </c>
      <c r="AK32" s="78">
        <v>8230099.8600000003</v>
      </c>
      <c r="AL32" s="86">
        <v>8278054</v>
      </c>
      <c r="AM32" s="86">
        <v>0</v>
      </c>
      <c r="AN32" s="86">
        <v>0</v>
      </c>
      <c r="AO32" s="78">
        <v>8278054</v>
      </c>
      <c r="AP32" s="78">
        <v>16508153.859999999</v>
      </c>
      <c r="AQ32" s="86">
        <v>59470158.899999999</v>
      </c>
      <c r="AR32" s="86">
        <v>0</v>
      </c>
      <c r="AS32" s="86">
        <v>3636714.81</v>
      </c>
      <c r="AT32" s="86">
        <v>0</v>
      </c>
      <c r="AU32" s="86">
        <v>0</v>
      </c>
      <c r="AV32" s="86">
        <v>0</v>
      </c>
      <c r="AW32" s="78">
        <v>63106873.710000001</v>
      </c>
      <c r="AX32" s="86">
        <v>0</v>
      </c>
      <c r="AY32" s="86">
        <v>0</v>
      </c>
      <c r="AZ32" s="86">
        <v>0</v>
      </c>
      <c r="BA32" s="86">
        <v>4689613</v>
      </c>
      <c r="BB32" s="86">
        <v>0</v>
      </c>
      <c r="BC32" s="78">
        <v>4689613</v>
      </c>
      <c r="BD32" s="78">
        <v>67796486.709999993</v>
      </c>
      <c r="BE32" s="86">
        <v>32341082.300000001</v>
      </c>
      <c r="BF32" s="86">
        <v>0</v>
      </c>
      <c r="BG32" s="86">
        <v>966763.22</v>
      </c>
      <c r="BH32" s="86">
        <v>449109.86</v>
      </c>
      <c r="BI32" s="86">
        <v>0</v>
      </c>
      <c r="BJ32" s="86">
        <v>35688209</v>
      </c>
      <c r="BK32" s="86">
        <v>0</v>
      </c>
      <c r="BL32" s="78">
        <v>69445164.379999995</v>
      </c>
      <c r="BM32" s="78">
        <v>-1648677.6699999699</v>
      </c>
      <c r="BN32" s="86">
        <v>0</v>
      </c>
      <c r="BO32" s="86">
        <v>0</v>
      </c>
      <c r="BP32" s="86">
        <v>-1648677.6699999699</v>
      </c>
      <c r="BQ32" s="86">
        <v>0</v>
      </c>
      <c r="BR32" s="86">
        <v>0</v>
      </c>
      <c r="BS32" s="78">
        <v>-1648677.6699999699</v>
      </c>
      <c r="BT32" s="79">
        <v>-9.2999999999999999E-2</v>
      </c>
      <c r="BU32" s="79">
        <v>6.9000000000000006E-2</v>
      </c>
      <c r="BV32" s="79">
        <v>-2.4E-2</v>
      </c>
      <c r="BW32" s="80">
        <v>1.3</v>
      </c>
      <c r="BX32" s="81">
        <v>38</v>
      </c>
      <c r="BY32" s="81">
        <v>29</v>
      </c>
      <c r="BZ32" s="82">
        <v>-0.4</v>
      </c>
      <c r="CA32" s="79">
        <v>-0.122</v>
      </c>
      <c r="CB32" s="79">
        <v>0.501</v>
      </c>
      <c r="CC32" s="83">
        <v>8</v>
      </c>
      <c r="CD32" s="83"/>
      <c r="CE32" s="83"/>
      <c r="CF32" s="78">
        <v>-1648677.6699999699</v>
      </c>
      <c r="CG32" s="79">
        <v>-9.2999999999999999E-2</v>
      </c>
      <c r="CH32" s="79">
        <v>6.9000000000000006E-2</v>
      </c>
      <c r="CI32" s="79">
        <v>-2.4E-2</v>
      </c>
    </row>
    <row r="33" spans="1:87" ht="34.200000000000003" x14ac:dyDescent="0.3">
      <c r="A33" s="76">
        <v>99</v>
      </c>
      <c r="B33" s="76" t="s">
        <v>866</v>
      </c>
      <c r="C33" s="76" t="s">
        <v>859</v>
      </c>
      <c r="D33" s="76">
        <v>11273</v>
      </c>
      <c r="E33" s="76">
        <v>2021</v>
      </c>
      <c r="F33" s="76" t="s">
        <v>860</v>
      </c>
      <c r="G33" s="76">
        <v>5</v>
      </c>
      <c r="H33" s="76">
        <v>12</v>
      </c>
      <c r="I33" s="76" t="s">
        <v>878</v>
      </c>
      <c r="J33" s="77">
        <v>0</v>
      </c>
      <c r="K33" s="77">
        <v>0</v>
      </c>
      <c r="L33" s="77">
        <v>0</v>
      </c>
      <c r="M33" s="77">
        <v>14552748</v>
      </c>
      <c r="N33" s="77">
        <v>0</v>
      </c>
      <c r="O33" s="77">
        <v>-43801.690000000199</v>
      </c>
      <c r="P33" s="77">
        <v>2873370</v>
      </c>
      <c r="Q33" s="78">
        <v>17382316.309999999</v>
      </c>
      <c r="R33" s="77">
        <v>0</v>
      </c>
      <c r="S33" s="77">
        <v>0</v>
      </c>
      <c r="T33" s="77">
        <v>0</v>
      </c>
      <c r="U33" s="77">
        <v>22450755.260000002</v>
      </c>
      <c r="V33" s="77">
        <v>33581349.920000002</v>
      </c>
      <c r="W33" s="77">
        <v>18425044</v>
      </c>
      <c r="X33" s="78">
        <v>15156305.92</v>
      </c>
      <c r="Y33" s="77">
        <v>1535426.82</v>
      </c>
      <c r="Z33" s="78">
        <v>39142488</v>
      </c>
      <c r="AA33" s="78">
        <v>56524804.310000002</v>
      </c>
      <c r="AB33" s="77">
        <v>180669.18</v>
      </c>
      <c r="AC33" s="77">
        <v>-324031.61</v>
      </c>
      <c r="AD33" s="77">
        <v>0</v>
      </c>
      <c r="AE33" s="77">
        <v>14041546</v>
      </c>
      <c r="AF33" s="78">
        <v>13898183.57</v>
      </c>
      <c r="AG33" s="77">
        <v>281915.28000000003</v>
      </c>
      <c r="AH33" s="77">
        <v>0</v>
      </c>
      <c r="AI33" s="77">
        <v>4890457.66</v>
      </c>
      <c r="AJ33" s="78">
        <v>5172372.9400000004</v>
      </c>
      <c r="AK33" s="78">
        <v>19070556.510000002</v>
      </c>
      <c r="AL33" s="77">
        <v>37454247</v>
      </c>
      <c r="AM33" s="77">
        <v>0</v>
      </c>
      <c r="AN33" s="77">
        <v>0</v>
      </c>
      <c r="AO33" s="78">
        <v>37454247</v>
      </c>
      <c r="AP33" s="78">
        <v>56524803.509999998</v>
      </c>
      <c r="AQ33" s="77">
        <v>139056736.78</v>
      </c>
      <c r="AR33" s="77">
        <v>0</v>
      </c>
      <c r="AS33" s="77">
        <v>11586425.91</v>
      </c>
      <c r="AT33" s="77">
        <v>0</v>
      </c>
      <c r="AU33" s="77">
        <v>0</v>
      </c>
      <c r="AV33" s="77">
        <v>0</v>
      </c>
      <c r="AW33" s="78">
        <v>150643162.69</v>
      </c>
      <c r="AX33" s="77">
        <v>0</v>
      </c>
      <c r="AY33" s="77">
        <v>0</v>
      </c>
      <c r="AZ33" s="77">
        <v>0</v>
      </c>
      <c r="BA33" s="77">
        <v>2008841</v>
      </c>
      <c r="BB33" s="77">
        <v>0</v>
      </c>
      <c r="BC33" s="78">
        <v>2008841</v>
      </c>
      <c r="BD33" s="78">
        <v>152652003.69</v>
      </c>
      <c r="BE33" s="77">
        <v>80796007.170000002</v>
      </c>
      <c r="BF33" s="77">
        <v>0</v>
      </c>
      <c r="BG33" s="77">
        <v>2119574.67</v>
      </c>
      <c r="BH33" s="77">
        <v>-35567.25</v>
      </c>
      <c r="BI33" s="77">
        <v>0</v>
      </c>
      <c r="BJ33" s="77">
        <v>73987737</v>
      </c>
      <c r="BK33" s="77">
        <v>0</v>
      </c>
      <c r="BL33" s="78">
        <v>156867751.59</v>
      </c>
      <c r="BM33" s="78">
        <v>-4215747.9000000404</v>
      </c>
      <c r="BN33" s="77">
        <v>0</v>
      </c>
      <c r="BO33" s="77">
        <v>0</v>
      </c>
      <c r="BP33" s="77">
        <v>-4215747.9000000404</v>
      </c>
      <c r="BQ33" s="77">
        <v>0</v>
      </c>
      <c r="BR33" s="77">
        <v>0</v>
      </c>
      <c r="BS33" s="78">
        <v>-4215747.9000000404</v>
      </c>
      <c r="BT33" s="79">
        <v>-4.1000000000000002E-2</v>
      </c>
      <c r="BU33" s="79">
        <v>1.2999999999999999E-2</v>
      </c>
      <c r="BV33" s="79">
        <v>-2.8000000000000001E-2</v>
      </c>
      <c r="BW33" s="80">
        <v>1.3</v>
      </c>
      <c r="BX33" s="81">
        <v>38</v>
      </c>
      <c r="BY33" s="81">
        <v>34</v>
      </c>
      <c r="BZ33" s="82">
        <v>-14.7</v>
      </c>
      <c r="CA33" s="79">
        <v>-0.14799999999999999</v>
      </c>
      <c r="CB33" s="79">
        <v>0.66300000000000003</v>
      </c>
      <c r="CC33" s="83">
        <v>9</v>
      </c>
      <c r="CD33" s="83"/>
      <c r="CE33" s="83"/>
      <c r="CF33" s="78">
        <v>-4215747.9000000404</v>
      </c>
      <c r="CG33" s="79">
        <v>-4.1000000000000002E-2</v>
      </c>
      <c r="CH33" s="79">
        <v>1.2999999999999999E-2</v>
      </c>
      <c r="CI33" s="79">
        <v>-2.8000000000000001E-2</v>
      </c>
    </row>
    <row r="34" spans="1:87" ht="34.200000000000003" x14ac:dyDescent="0.3">
      <c r="A34" s="85">
        <v>122</v>
      </c>
      <c r="B34" s="85" t="s">
        <v>762</v>
      </c>
      <c r="C34" s="85" t="s">
        <v>859</v>
      </c>
      <c r="D34" s="85">
        <v>12759</v>
      </c>
      <c r="E34" s="85">
        <v>2021</v>
      </c>
      <c r="F34" s="85" t="s">
        <v>867</v>
      </c>
      <c r="G34" s="85">
        <v>5</v>
      </c>
      <c r="H34" s="85">
        <v>12</v>
      </c>
      <c r="I34" s="85" t="s">
        <v>877</v>
      </c>
      <c r="J34" s="86">
        <v>41734218</v>
      </c>
      <c r="K34" s="86">
        <v>0</v>
      </c>
      <c r="L34" s="86">
        <v>1988042</v>
      </c>
      <c r="M34" s="86">
        <v>76256378</v>
      </c>
      <c r="N34" s="86">
        <v>2335578</v>
      </c>
      <c r="O34" s="86">
        <v>0</v>
      </c>
      <c r="P34" s="86">
        <v>50127482</v>
      </c>
      <c r="Q34" s="78">
        <v>172441698</v>
      </c>
      <c r="R34" s="86">
        <v>328406355</v>
      </c>
      <c r="S34" s="86">
        <v>2596634</v>
      </c>
      <c r="T34" s="86">
        <v>0</v>
      </c>
      <c r="U34" s="86">
        <v>0</v>
      </c>
      <c r="V34" s="86">
        <v>578663304</v>
      </c>
      <c r="W34" s="86">
        <v>323436336</v>
      </c>
      <c r="X34" s="78">
        <v>255226968</v>
      </c>
      <c r="Y34" s="86">
        <v>67500936</v>
      </c>
      <c r="Z34" s="78">
        <v>653730893</v>
      </c>
      <c r="AA34" s="78">
        <v>826172591</v>
      </c>
      <c r="AB34" s="86">
        <v>12477163</v>
      </c>
      <c r="AC34" s="86">
        <v>4245232</v>
      </c>
      <c r="AD34" s="86">
        <v>0</v>
      </c>
      <c r="AE34" s="86">
        <v>159853338</v>
      </c>
      <c r="AF34" s="78">
        <v>176575733</v>
      </c>
      <c r="AG34" s="86">
        <v>205728032</v>
      </c>
      <c r="AH34" s="86">
        <v>0</v>
      </c>
      <c r="AI34" s="86">
        <v>40417717</v>
      </c>
      <c r="AJ34" s="78">
        <v>246145749</v>
      </c>
      <c r="AK34" s="78">
        <v>422721482</v>
      </c>
      <c r="AL34" s="86">
        <v>377141862</v>
      </c>
      <c r="AM34" s="86">
        <v>24209171</v>
      </c>
      <c r="AN34" s="86">
        <v>2100076</v>
      </c>
      <c r="AO34" s="78">
        <v>403451109</v>
      </c>
      <c r="AP34" s="78">
        <v>826172591</v>
      </c>
      <c r="AQ34" s="86">
        <v>695022628</v>
      </c>
      <c r="AR34" s="86">
        <v>0</v>
      </c>
      <c r="AS34" s="86">
        <v>42830935</v>
      </c>
      <c r="AT34" s="86">
        <v>306174</v>
      </c>
      <c r="AU34" s="86">
        <v>0</v>
      </c>
      <c r="AV34" s="86">
        <v>8339961</v>
      </c>
      <c r="AW34" s="78">
        <v>746499698</v>
      </c>
      <c r="AX34" s="86">
        <v>53871596</v>
      </c>
      <c r="AY34" s="86">
        <v>-521177</v>
      </c>
      <c r="AZ34" s="86">
        <v>0</v>
      </c>
      <c r="BA34" s="86">
        <v>0</v>
      </c>
      <c r="BB34" s="86">
        <v>0</v>
      </c>
      <c r="BC34" s="78">
        <v>53350419</v>
      </c>
      <c r="BD34" s="78">
        <v>799850117</v>
      </c>
      <c r="BE34" s="86">
        <v>428460371</v>
      </c>
      <c r="BF34" s="86">
        <v>0</v>
      </c>
      <c r="BG34" s="86">
        <v>31144615</v>
      </c>
      <c r="BH34" s="86">
        <v>8180876</v>
      </c>
      <c r="BI34" s="86">
        <v>5374063</v>
      </c>
      <c r="BJ34" s="86">
        <v>276810215</v>
      </c>
      <c r="BK34" s="86">
        <v>0</v>
      </c>
      <c r="BL34" s="78">
        <v>749970140</v>
      </c>
      <c r="BM34" s="78">
        <v>49879977</v>
      </c>
      <c r="BN34" s="86">
        <v>-5500000</v>
      </c>
      <c r="BO34" s="86">
        <v>2353336</v>
      </c>
      <c r="BP34" s="86">
        <v>46733313</v>
      </c>
      <c r="BQ34" s="86">
        <v>-10043687</v>
      </c>
      <c r="BR34" s="86">
        <v>0</v>
      </c>
      <c r="BS34" s="78">
        <v>36689626</v>
      </c>
      <c r="BT34" s="79">
        <v>-4.0000000000000001E-3</v>
      </c>
      <c r="BU34" s="79">
        <v>6.7000000000000004E-2</v>
      </c>
      <c r="BV34" s="79">
        <v>6.2E-2</v>
      </c>
      <c r="BW34" s="80">
        <v>1</v>
      </c>
      <c r="BX34" s="81">
        <v>40</v>
      </c>
      <c r="BY34" s="81">
        <v>88</v>
      </c>
      <c r="BZ34" s="82">
        <v>4.3</v>
      </c>
      <c r="CA34" s="79">
        <v>0.21199999999999999</v>
      </c>
      <c r="CB34" s="79">
        <v>0.48799999999999999</v>
      </c>
      <c r="CC34" s="83">
        <v>10</v>
      </c>
      <c r="CD34" s="83"/>
      <c r="CE34" s="83"/>
      <c r="CF34" s="78">
        <v>49573803</v>
      </c>
      <c r="CG34" s="79">
        <v>-5.0000000000000001E-3</v>
      </c>
      <c r="CH34" s="79">
        <v>6.7000000000000004E-2</v>
      </c>
      <c r="CI34" s="79">
        <v>6.2E-2</v>
      </c>
    </row>
    <row r="35" spans="1:87" ht="34.200000000000003" x14ac:dyDescent="0.3">
      <c r="A35" s="76">
        <v>77</v>
      </c>
      <c r="B35" s="76" t="s">
        <v>738</v>
      </c>
      <c r="C35" s="76" t="s">
        <v>859</v>
      </c>
      <c r="D35" s="76">
        <v>12767</v>
      </c>
      <c r="E35" s="76">
        <v>2021</v>
      </c>
      <c r="F35" s="76" t="s">
        <v>867</v>
      </c>
      <c r="G35" s="76">
        <v>5</v>
      </c>
      <c r="H35" s="76">
        <v>12</v>
      </c>
      <c r="I35" s="76" t="s">
        <v>877</v>
      </c>
      <c r="J35" s="77">
        <v>12817813</v>
      </c>
      <c r="K35" s="77">
        <v>4853687</v>
      </c>
      <c r="L35" s="77">
        <v>0</v>
      </c>
      <c r="M35" s="77">
        <v>21801739</v>
      </c>
      <c r="N35" s="77">
        <v>19178</v>
      </c>
      <c r="O35" s="77">
        <v>0</v>
      </c>
      <c r="P35" s="77">
        <v>7518999</v>
      </c>
      <c r="Q35" s="78">
        <v>47011416</v>
      </c>
      <c r="R35" s="77">
        <v>1966192</v>
      </c>
      <c r="S35" s="77">
        <v>0</v>
      </c>
      <c r="T35" s="77">
        <v>4030386</v>
      </c>
      <c r="U35" s="77">
        <v>0</v>
      </c>
      <c r="V35" s="77">
        <v>163599530</v>
      </c>
      <c r="W35" s="77">
        <v>117150423</v>
      </c>
      <c r="X35" s="78">
        <v>46449107</v>
      </c>
      <c r="Y35" s="77">
        <v>13871078</v>
      </c>
      <c r="Z35" s="78">
        <v>66316763</v>
      </c>
      <c r="AA35" s="78">
        <v>113328179</v>
      </c>
      <c r="AB35" s="77">
        <v>2240904</v>
      </c>
      <c r="AC35" s="77">
        <v>4203772</v>
      </c>
      <c r="AD35" s="77">
        <v>0</v>
      </c>
      <c r="AE35" s="77">
        <v>29445487</v>
      </c>
      <c r="AF35" s="78">
        <v>35890163</v>
      </c>
      <c r="AG35" s="77">
        <v>22756993</v>
      </c>
      <c r="AH35" s="77">
        <v>0</v>
      </c>
      <c r="AI35" s="77">
        <v>44144488</v>
      </c>
      <c r="AJ35" s="78">
        <v>66901481</v>
      </c>
      <c r="AK35" s="78">
        <v>102791644</v>
      </c>
      <c r="AL35" s="77">
        <v>5031963</v>
      </c>
      <c r="AM35" s="77">
        <v>2617902</v>
      </c>
      <c r="AN35" s="77">
        <v>2886670</v>
      </c>
      <c r="AO35" s="78">
        <v>10536535</v>
      </c>
      <c r="AP35" s="78">
        <v>113328179</v>
      </c>
      <c r="AQ35" s="77">
        <v>151257836</v>
      </c>
      <c r="AR35" s="77">
        <v>0</v>
      </c>
      <c r="AS35" s="77">
        <v>34154458</v>
      </c>
      <c r="AT35" s="77">
        <v>0</v>
      </c>
      <c r="AU35" s="77">
        <v>0</v>
      </c>
      <c r="AV35" s="77">
        <v>99900</v>
      </c>
      <c r="AW35" s="78">
        <v>185512194</v>
      </c>
      <c r="AX35" s="77">
        <v>438376</v>
      </c>
      <c r="AY35" s="77">
        <v>81545</v>
      </c>
      <c r="AZ35" s="77">
        <v>0</v>
      </c>
      <c r="BA35" s="77">
        <v>-1247267</v>
      </c>
      <c r="BB35" s="77">
        <v>0</v>
      </c>
      <c r="BC35" s="78">
        <v>-727346</v>
      </c>
      <c r="BD35" s="78">
        <v>184784848</v>
      </c>
      <c r="BE35" s="77">
        <v>109211570</v>
      </c>
      <c r="BF35" s="77">
        <v>0</v>
      </c>
      <c r="BG35" s="77">
        <v>5002770</v>
      </c>
      <c r="BH35" s="77">
        <v>984975</v>
      </c>
      <c r="BI35" s="77">
        <v>1564817</v>
      </c>
      <c r="BJ35" s="77">
        <v>67238971</v>
      </c>
      <c r="BK35" s="77">
        <v>0</v>
      </c>
      <c r="BL35" s="78">
        <v>184003103</v>
      </c>
      <c r="BM35" s="78">
        <v>781745</v>
      </c>
      <c r="BN35" s="77">
        <v>-2477000</v>
      </c>
      <c r="BO35" s="77">
        <v>5100000</v>
      </c>
      <c r="BP35" s="77">
        <v>3404745</v>
      </c>
      <c r="BQ35" s="77">
        <v>17326606</v>
      </c>
      <c r="BR35" s="77">
        <v>0</v>
      </c>
      <c r="BS35" s="78">
        <v>20731351</v>
      </c>
      <c r="BT35" s="79">
        <v>8.0000000000000002E-3</v>
      </c>
      <c r="BU35" s="79">
        <v>-4.0000000000000001E-3</v>
      </c>
      <c r="BV35" s="79">
        <v>4.0000000000000001E-3</v>
      </c>
      <c r="BW35" s="80">
        <v>1.3</v>
      </c>
      <c r="BX35" s="81">
        <v>53</v>
      </c>
      <c r="BY35" s="81">
        <v>65</v>
      </c>
      <c r="BZ35" s="82">
        <v>2.1</v>
      </c>
      <c r="CA35" s="79">
        <v>9.9000000000000005E-2</v>
      </c>
      <c r="CB35" s="79">
        <v>9.2999999999999999E-2</v>
      </c>
      <c r="CC35" s="83">
        <v>23</v>
      </c>
      <c r="CD35" s="83"/>
      <c r="CE35" s="83"/>
      <c r="CF35" s="78">
        <v>781745</v>
      </c>
      <c r="CG35" s="79">
        <v>8.0000000000000002E-3</v>
      </c>
      <c r="CH35" s="79">
        <v>-4.0000000000000001E-3</v>
      </c>
      <c r="CI35" s="79">
        <v>4.0000000000000001E-3</v>
      </c>
    </row>
    <row r="36" spans="1:87" ht="34.200000000000003" x14ac:dyDescent="0.3">
      <c r="A36" s="85">
        <v>129</v>
      </c>
      <c r="B36" s="85" t="s">
        <v>770</v>
      </c>
      <c r="C36" s="85" t="s">
        <v>859</v>
      </c>
      <c r="D36" s="85">
        <v>12773</v>
      </c>
      <c r="E36" s="85">
        <v>2021</v>
      </c>
      <c r="F36" s="85" t="s">
        <v>867</v>
      </c>
      <c r="G36" s="85">
        <v>5</v>
      </c>
      <c r="H36" s="85">
        <v>12</v>
      </c>
      <c r="I36" s="85" t="s">
        <v>877</v>
      </c>
      <c r="J36" s="86">
        <v>12787437</v>
      </c>
      <c r="K36" s="86">
        <v>0</v>
      </c>
      <c r="L36" s="86">
        <v>0</v>
      </c>
      <c r="M36" s="86">
        <v>27238758</v>
      </c>
      <c r="N36" s="86">
        <v>2857058</v>
      </c>
      <c r="O36" s="86">
        <v>0</v>
      </c>
      <c r="P36" s="86">
        <v>12066456</v>
      </c>
      <c r="Q36" s="78">
        <v>54949709</v>
      </c>
      <c r="R36" s="86">
        <v>975436</v>
      </c>
      <c r="S36" s="86">
        <v>0</v>
      </c>
      <c r="T36" s="86">
        <v>0</v>
      </c>
      <c r="U36" s="86">
        <v>0</v>
      </c>
      <c r="V36" s="86">
        <v>195937361</v>
      </c>
      <c r="W36" s="86">
        <v>129807492</v>
      </c>
      <c r="X36" s="78">
        <v>66129869</v>
      </c>
      <c r="Y36" s="86">
        <v>450039213</v>
      </c>
      <c r="Z36" s="78">
        <v>517144518</v>
      </c>
      <c r="AA36" s="78">
        <v>572094227</v>
      </c>
      <c r="AB36" s="86">
        <v>0</v>
      </c>
      <c r="AC36" s="86">
        <v>15882263</v>
      </c>
      <c r="AD36" s="86">
        <v>1871670</v>
      </c>
      <c r="AE36" s="86">
        <v>29579022</v>
      </c>
      <c r="AF36" s="78">
        <v>47332955</v>
      </c>
      <c r="AG36" s="86">
        <v>0</v>
      </c>
      <c r="AH36" s="86">
        <v>0</v>
      </c>
      <c r="AI36" s="86">
        <v>9821568</v>
      </c>
      <c r="AJ36" s="78">
        <v>9821568</v>
      </c>
      <c r="AK36" s="78">
        <v>57154523</v>
      </c>
      <c r="AL36" s="86">
        <v>514917113</v>
      </c>
      <c r="AM36" s="86">
        <v>22591</v>
      </c>
      <c r="AN36" s="86">
        <v>0</v>
      </c>
      <c r="AO36" s="78">
        <v>514939704</v>
      </c>
      <c r="AP36" s="78">
        <v>572094227</v>
      </c>
      <c r="AQ36" s="86">
        <v>211219190</v>
      </c>
      <c r="AR36" s="86">
        <v>314578</v>
      </c>
      <c r="AS36" s="86">
        <v>12238413</v>
      </c>
      <c r="AT36" s="86">
        <v>0</v>
      </c>
      <c r="AU36" s="86">
        <v>0</v>
      </c>
      <c r="AV36" s="86">
        <v>129521</v>
      </c>
      <c r="AW36" s="78">
        <v>223901702</v>
      </c>
      <c r="AX36" s="86">
        <v>36387984</v>
      </c>
      <c r="AY36" s="86">
        <v>0</v>
      </c>
      <c r="AZ36" s="86">
        <v>0</v>
      </c>
      <c r="BA36" s="86">
        <v>28864925</v>
      </c>
      <c r="BB36" s="86">
        <v>284116</v>
      </c>
      <c r="BC36" s="78">
        <v>65537025</v>
      </c>
      <c r="BD36" s="78">
        <v>289438727</v>
      </c>
      <c r="BE36" s="86">
        <v>134261239</v>
      </c>
      <c r="BF36" s="86">
        <v>0</v>
      </c>
      <c r="BG36" s="86">
        <v>8713554</v>
      </c>
      <c r="BH36" s="86">
        <v>0</v>
      </c>
      <c r="BI36" s="86">
        <v>744973</v>
      </c>
      <c r="BJ36" s="86">
        <v>84223685</v>
      </c>
      <c r="BK36" s="86">
        <v>0</v>
      </c>
      <c r="BL36" s="78">
        <v>227943451</v>
      </c>
      <c r="BM36" s="78">
        <v>61495276</v>
      </c>
      <c r="BN36" s="86">
        <v>-4000000</v>
      </c>
      <c r="BO36" s="86">
        <v>-9953709</v>
      </c>
      <c r="BP36" s="86">
        <v>47541567</v>
      </c>
      <c r="BQ36" s="86">
        <v>57416100</v>
      </c>
      <c r="BR36" s="86">
        <v>0</v>
      </c>
      <c r="BS36" s="78">
        <v>104957667</v>
      </c>
      <c r="BT36" s="79">
        <v>-1.4E-2</v>
      </c>
      <c r="BU36" s="79">
        <v>0.22600000000000001</v>
      </c>
      <c r="BV36" s="79">
        <v>0.21199999999999999</v>
      </c>
      <c r="BW36" s="80">
        <v>1.2</v>
      </c>
      <c r="BX36" s="81">
        <v>47</v>
      </c>
      <c r="BY36" s="81">
        <v>52</v>
      </c>
      <c r="BZ36" s="82">
        <v>0</v>
      </c>
      <c r="CA36" s="79">
        <v>1.4830000000000001</v>
      </c>
      <c r="CB36" s="79">
        <v>0.9</v>
      </c>
      <c r="CC36" s="83">
        <v>15</v>
      </c>
      <c r="CD36" s="83"/>
      <c r="CE36" s="83"/>
      <c r="CF36" s="78">
        <v>61495276</v>
      </c>
      <c r="CG36" s="79">
        <v>-1.4E-2</v>
      </c>
      <c r="CH36" s="79">
        <v>0.22600000000000001</v>
      </c>
      <c r="CI36" s="79">
        <v>0.21199999999999999</v>
      </c>
    </row>
    <row r="37" spans="1:87" ht="34.200000000000003" x14ac:dyDescent="0.3">
      <c r="A37" s="76">
        <v>104</v>
      </c>
      <c r="B37" s="76" t="s">
        <v>771</v>
      </c>
      <c r="C37" s="76" t="s">
        <v>859</v>
      </c>
      <c r="D37" s="76">
        <v>12775</v>
      </c>
      <c r="E37" s="76">
        <v>2021</v>
      </c>
      <c r="F37" s="76" t="s">
        <v>867</v>
      </c>
      <c r="G37" s="76">
        <v>5</v>
      </c>
      <c r="H37" s="76">
        <v>12</v>
      </c>
      <c r="I37" s="76" t="s">
        <v>877</v>
      </c>
      <c r="J37" s="77">
        <v>19787000</v>
      </c>
      <c r="K37" s="77">
        <v>0</v>
      </c>
      <c r="L37" s="77">
        <v>6863000</v>
      </c>
      <c r="M37" s="77">
        <v>116101000</v>
      </c>
      <c r="N37" s="77">
        <v>82549000</v>
      </c>
      <c r="O37" s="77">
        <v>7650000</v>
      </c>
      <c r="P37" s="77">
        <v>77283000</v>
      </c>
      <c r="Q37" s="78">
        <v>310233000</v>
      </c>
      <c r="R37" s="77">
        <v>126615000</v>
      </c>
      <c r="S37" s="77">
        <v>0</v>
      </c>
      <c r="T37" s="77">
        <v>0</v>
      </c>
      <c r="U37" s="77">
        <v>803000</v>
      </c>
      <c r="V37" s="77">
        <v>666759000</v>
      </c>
      <c r="W37" s="77">
        <v>419384000</v>
      </c>
      <c r="X37" s="78">
        <v>247375000</v>
      </c>
      <c r="Y37" s="77">
        <v>530495000</v>
      </c>
      <c r="Z37" s="78">
        <v>905288000</v>
      </c>
      <c r="AA37" s="78">
        <v>1215521000</v>
      </c>
      <c r="AB37" s="77">
        <v>11185000</v>
      </c>
      <c r="AC37" s="77">
        <v>8582000</v>
      </c>
      <c r="AD37" s="77">
        <v>20423000</v>
      </c>
      <c r="AE37" s="77">
        <v>189159000</v>
      </c>
      <c r="AF37" s="78">
        <v>229349000</v>
      </c>
      <c r="AG37" s="77">
        <v>455931000</v>
      </c>
      <c r="AH37" s="77">
        <v>0</v>
      </c>
      <c r="AI37" s="77">
        <v>142298000</v>
      </c>
      <c r="AJ37" s="78">
        <v>598229000</v>
      </c>
      <c r="AK37" s="78">
        <v>827578000</v>
      </c>
      <c r="AL37" s="77">
        <v>374240000</v>
      </c>
      <c r="AM37" s="77">
        <v>6599000</v>
      </c>
      <c r="AN37" s="77">
        <v>7104000</v>
      </c>
      <c r="AO37" s="78">
        <v>387943000</v>
      </c>
      <c r="AP37" s="78">
        <v>1215521000</v>
      </c>
      <c r="AQ37" s="77">
        <v>852870000</v>
      </c>
      <c r="AR37" s="77">
        <v>0</v>
      </c>
      <c r="AS37" s="77">
        <v>260030000</v>
      </c>
      <c r="AT37" s="77">
        <v>7557000</v>
      </c>
      <c r="AU37" s="77">
        <v>0</v>
      </c>
      <c r="AV37" s="77">
        <v>1642000</v>
      </c>
      <c r="AW37" s="78">
        <v>1122099000</v>
      </c>
      <c r="AX37" s="77">
        <v>2453000</v>
      </c>
      <c r="AY37" s="77">
        <v>0</v>
      </c>
      <c r="AZ37" s="77">
        <v>0</v>
      </c>
      <c r="BA37" s="77">
        <v>78528000</v>
      </c>
      <c r="BB37" s="77">
        <v>0</v>
      </c>
      <c r="BC37" s="78">
        <v>80981000</v>
      </c>
      <c r="BD37" s="78">
        <v>1203080000</v>
      </c>
      <c r="BE37" s="77">
        <v>485418000</v>
      </c>
      <c r="BF37" s="77">
        <v>0</v>
      </c>
      <c r="BG37" s="77">
        <v>25960000</v>
      </c>
      <c r="BH37" s="77">
        <v>20264000</v>
      </c>
      <c r="BI37" s="77">
        <v>12056000</v>
      </c>
      <c r="BJ37" s="77">
        <v>524048000</v>
      </c>
      <c r="BK37" s="77">
        <v>0</v>
      </c>
      <c r="BL37" s="78">
        <v>1067746000</v>
      </c>
      <c r="BM37" s="78">
        <v>135334000</v>
      </c>
      <c r="BN37" s="77">
        <v>23805000</v>
      </c>
      <c r="BO37" s="77">
        <v>68000</v>
      </c>
      <c r="BP37" s="77">
        <v>159207000</v>
      </c>
      <c r="BQ37" s="77">
        <v>42078000</v>
      </c>
      <c r="BR37" s="77">
        <v>0</v>
      </c>
      <c r="BS37" s="78">
        <v>201285000</v>
      </c>
      <c r="BT37" s="79">
        <v>4.4999999999999998E-2</v>
      </c>
      <c r="BU37" s="79">
        <v>6.7000000000000004E-2</v>
      </c>
      <c r="BV37" s="79">
        <v>0.112</v>
      </c>
      <c r="BW37" s="80">
        <v>1.4</v>
      </c>
      <c r="BX37" s="81">
        <v>50</v>
      </c>
      <c r="BY37" s="81">
        <v>77</v>
      </c>
      <c r="BZ37" s="82">
        <v>5.8</v>
      </c>
      <c r="CA37" s="79">
        <v>0.23499999999999999</v>
      </c>
      <c r="CB37" s="79">
        <v>0.31900000000000001</v>
      </c>
      <c r="CC37" s="83">
        <v>16</v>
      </c>
      <c r="CD37" s="83"/>
      <c r="CE37" s="83"/>
      <c r="CF37" s="78">
        <v>127777000</v>
      </c>
      <c r="CG37" s="79">
        <v>3.9E-2</v>
      </c>
      <c r="CH37" s="79">
        <v>6.8000000000000005E-2</v>
      </c>
      <c r="CI37" s="79">
        <v>0.107</v>
      </c>
    </row>
    <row r="38" spans="1:87" ht="34.200000000000003" x14ac:dyDescent="0.3">
      <c r="A38" s="85">
        <v>85</v>
      </c>
      <c r="B38" s="85" t="s">
        <v>741</v>
      </c>
      <c r="C38" s="85" t="s">
        <v>859</v>
      </c>
      <c r="D38" s="85">
        <v>12775</v>
      </c>
      <c r="E38" s="85">
        <v>2021</v>
      </c>
      <c r="F38" s="85" t="s">
        <v>867</v>
      </c>
      <c r="G38" s="85">
        <v>5</v>
      </c>
      <c r="H38" s="85">
        <v>12</v>
      </c>
      <c r="I38" s="85" t="s">
        <v>877</v>
      </c>
      <c r="J38" s="86">
        <v>21601000</v>
      </c>
      <c r="K38" s="86">
        <v>0</v>
      </c>
      <c r="L38" s="86">
        <v>5926000</v>
      </c>
      <c r="M38" s="86">
        <v>46007000</v>
      </c>
      <c r="N38" s="86">
        <v>80627000</v>
      </c>
      <c r="O38" s="86">
        <v>1877000</v>
      </c>
      <c r="P38" s="86">
        <v>22769000</v>
      </c>
      <c r="Q38" s="78">
        <v>178807000</v>
      </c>
      <c r="R38" s="86">
        <v>60142000</v>
      </c>
      <c r="S38" s="86">
        <v>0</v>
      </c>
      <c r="T38" s="86">
        <v>0</v>
      </c>
      <c r="U38" s="86">
        <v>16891000</v>
      </c>
      <c r="V38" s="86">
        <v>519309000</v>
      </c>
      <c r="W38" s="86">
        <v>305395000</v>
      </c>
      <c r="X38" s="78">
        <v>213914000</v>
      </c>
      <c r="Y38" s="86">
        <v>117890000</v>
      </c>
      <c r="Z38" s="78">
        <v>408837000</v>
      </c>
      <c r="AA38" s="78">
        <v>587644000</v>
      </c>
      <c r="AB38" s="86">
        <v>8726000</v>
      </c>
      <c r="AC38" s="86">
        <v>1803000</v>
      </c>
      <c r="AD38" s="86">
        <v>4676000</v>
      </c>
      <c r="AE38" s="86">
        <v>136851000</v>
      </c>
      <c r="AF38" s="78">
        <v>152056000</v>
      </c>
      <c r="AG38" s="86">
        <v>215297000</v>
      </c>
      <c r="AH38" s="86">
        <v>0</v>
      </c>
      <c r="AI38" s="86">
        <v>59887000</v>
      </c>
      <c r="AJ38" s="78">
        <v>275184000</v>
      </c>
      <c r="AK38" s="78">
        <v>427240000</v>
      </c>
      <c r="AL38" s="86">
        <v>151170000</v>
      </c>
      <c r="AM38" s="86">
        <v>3976000</v>
      </c>
      <c r="AN38" s="86">
        <v>5258000</v>
      </c>
      <c r="AO38" s="78">
        <v>160404000</v>
      </c>
      <c r="AP38" s="78">
        <v>587644000</v>
      </c>
      <c r="AQ38" s="86">
        <v>462457000</v>
      </c>
      <c r="AR38" s="86">
        <v>0</v>
      </c>
      <c r="AS38" s="86">
        <v>26455000</v>
      </c>
      <c r="AT38" s="86">
        <v>11462000</v>
      </c>
      <c r="AU38" s="86">
        <v>44000</v>
      </c>
      <c r="AV38" s="86">
        <v>1071000</v>
      </c>
      <c r="AW38" s="78">
        <v>501489000</v>
      </c>
      <c r="AX38" s="86">
        <v>1221000</v>
      </c>
      <c r="AY38" s="86">
        <v>0</v>
      </c>
      <c r="AZ38" s="86">
        <v>0</v>
      </c>
      <c r="BA38" s="86">
        <v>18006000</v>
      </c>
      <c r="BB38" s="86">
        <v>0</v>
      </c>
      <c r="BC38" s="78">
        <v>19227000</v>
      </c>
      <c r="BD38" s="78">
        <v>520716000</v>
      </c>
      <c r="BE38" s="86">
        <v>228655000</v>
      </c>
      <c r="BF38" s="86">
        <v>0</v>
      </c>
      <c r="BG38" s="86">
        <v>21898000</v>
      </c>
      <c r="BH38" s="86">
        <v>8220000</v>
      </c>
      <c r="BI38" s="86">
        <v>5362000</v>
      </c>
      <c r="BJ38" s="86">
        <v>228654000</v>
      </c>
      <c r="BK38" s="86">
        <v>0</v>
      </c>
      <c r="BL38" s="78">
        <v>492789000</v>
      </c>
      <c r="BM38" s="78">
        <v>27927000</v>
      </c>
      <c r="BN38" s="86">
        <v>-14170000</v>
      </c>
      <c r="BO38" s="86">
        <v>2225000</v>
      </c>
      <c r="BP38" s="86">
        <v>15982000</v>
      </c>
      <c r="BQ38" s="86">
        <v>20524000</v>
      </c>
      <c r="BR38" s="86">
        <v>0</v>
      </c>
      <c r="BS38" s="78">
        <v>36506000</v>
      </c>
      <c r="BT38" s="79">
        <v>1.7000000000000001E-2</v>
      </c>
      <c r="BU38" s="79">
        <v>3.6999999999999998E-2</v>
      </c>
      <c r="BV38" s="79">
        <v>5.3999999999999999E-2</v>
      </c>
      <c r="BW38" s="80">
        <v>1.2</v>
      </c>
      <c r="BX38" s="81">
        <v>36</v>
      </c>
      <c r="BY38" s="81">
        <v>116</v>
      </c>
      <c r="BZ38" s="82">
        <v>3.4</v>
      </c>
      <c r="CA38" s="79">
        <v>0.13600000000000001</v>
      </c>
      <c r="CB38" s="79">
        <v>0.27300000000000002</v>
      </c>
      <c r="CC38" s="83">
        <v>14</v>
      </c>
      <c r="CD38" s="83"/>
      <c r="CE38" s="83"/>
      <c r="CF38" s="78">
        <v>16421000</v>
      </c>
      <c r="CG38" s="79">
        <v>-6.0000000000000001E-3</v>
      </c>
      <c r="CH38" s="79">
        <v>3.7999999999999999E-2</v>
      </c>
      <c r="CI38" s="79">
        <v>3.2000000000000001E-2</v>
      </c>
    </row>
    <row r="39" spans="1:87" ht="34.200000000000003" x14ac:dyDescent="0.3">
      <c r="A39" s="76">
        <v>3111</v>
      </c>
      <c r="B39" s="76" t="s">
        <v>872</v>
      </c>
      <c r="C39" s="76" t="s">
        <v>859</v>
      </c>
      <c r="D39" s="76">
        <v>12775</v>
      </c>
      <c r="E39" s="76">
        <v>2021</v>
      </c>
      <c r="F39" s="76" t="s">
        <v>867</v>
      </c>
      <c r="G39" s="76">
        <v>5</v>
      </c>
      <c r="H39" s="76">
        <v>12</v>
      </c>
      <c r="I39" s="76" t="s">
        <v>877</v>
      </c>
      <c r="J39" s="77">
        <v>6411000</v>
      </c>
      <c r="K39" s="77">
        <v>0</v>
      </c>
      <c r="L39" s="77">
        <v>1144000</v>
      </c>
      <c r="M39" s="77">
        <v>26823000</v>
      </c>
      <c r="N39" s="77">
        <v>10013000</v>
      </c>
      <c r="O39" s="77">
        <v>0</v>
      </c>
      <c r="P39" s="77">
        <v>8000000</v>
      </c>
      <c r="Q39" s="78">
        <v>52391000</v>
      </c>
      <c r="R39" s="77">
        <v>88243000</v>
      </c>
      <c r="S39" s="77">
        <v>0</v>
      </c>
      <c r="T39" s="77">
        <v>0</v>
      </c>
      <c r="U39" s="77">
        <v>249000</v>
      </c>
      <c r="V39" s="77">
        <v>462053000</v>
      </c>
      <c r="W39" s="77">
        <v>381574000</v>
      </c>
      <c r="X39" s="78">
        <v>80479000</v>
      </c>
      <c r="Y39" s="77">
        <v>221163000</v>
      </c>
      <c r="Z39" s="78">
        <v>390134000</v>
      </c>
      <c r="AA39" s="78">
        <v>442525000</v>
      </c>
      <c r="AB39" s="77">
        <v>4413000</v>
      </c>
      <c r="AC39" s="77">
        <v>6880000</v>
      </c>
      <c r="AD39" s="77">
        <v>7312000</v>
      </c>
      <c r="AE39" s="77">
        <v>61493000</v>
      </c>
      <c r="AF39" s="78">
        <v>80098000</v>
      </c>
      <c r="AG39" s="77">
        <v>154968000</v>
      </c>
      <c r="AH39" s="77">
        <v>0</v>
      </c>
      <c r="AI39" s="77">
        <v>16394000</v>
      </c>
      <c r="AJ39" s="78">
        <v>171362000</v>
      </c>
      <c r="AK39" s="78">
        <v>251460000</v>
      </c>
      <c r="AL39" s="77">
        <v>164533000</v>
      </c>
      <c r="AM39" s="77">
        <v>8227000</v>
      </c>
      <c r="AN39" s="77">
        <v>18305000</v>
      </c>
      <c r="AO39" s="78">
        <v>191065000</v>
      </c>
      <c r="AP39" s="78">
        <v>442525000</v>
      </c>
      <c r="AQ39" s="77">
        <v>217726000</v>
      </c>
      <c r="AR39" s="77">
        <v>0</v>
      </c>
      <c r="AS39" s="77">
        <v>18791000</v>
      </c>
      <c r="AT39" s="77">
        <v>1455000</v>
      </c>
      <c r="AU39" s="77">
        <v>0</v>
      </c>
      <c r="AV39" s="77">
        <v>516000</v>
      </c>
      <c r="AW39" s="78">
        <v>238488000</v>
      </c>
      <c r="AX39" s="77">
        <v>3388000</v>
      </c>
      <c r="AY39" s="77">
        <v>0</v>
      </c>
      <c r="AZ39" s="77">
        <v>0</v>
      </c>
      <c r="BA39" s="77">
        <v>27657000</v>
      </c>
      <c r="BB39" s="77">
        <v>0</v>
      </c>
      <c r="BC39" s="78">
        <v>31045000</v>
      </c>
      <c r="BD39" s="78">
        <v>269533000</v>
      </c>
      <c r="BE39" s="77">
        <v>129380000</v>
      </c>
      <c r="BF39" s="77">
        <v>0</v>
      </c>
      <c r="BG39" s="77">
        <v>12346000</v>
      </c>
      <c r="BH39" s="77">
        <v>5678000</v>
      </c>
      <c r="BI39" s="77">
        <v>2713000</v>
      </c>
      <c r="BJ39" s="77">
        <v>98139000</v>
      </c>
      <c r="BK39" s="77">
        <v>0</v>
      </c>
      <c r="BL39" s="78">
        <v>248256000</v>
      </c>
      <c r="BM39" s="78">
        <v>21277000</v>
      </c>
      <c r="BN39" s="77">
        <v>-15083000</v>
      </c>
      <c r="BO39" s="77">
        <v>-1483000</v>
      </c>
      <c r="BP39" s="77">
        <v>4711000</v>
      </c>
      <c r="BQ39" s="77">
        <v>3672000</v>
      </c>
      <c r="BR39" s="77">
        <v>0</v>
      </c>
      <c r="BS39" s="78">
        <v>8383000</v>
      </c>
      <c r="BT39" s="79">
        <v>-3.5999999999999997E-2</v>
      </c>
      <c r="BU39" s="79">
        <v>0.115</v>
      </c>
      <c r="BV39" s="79">
        <v>7.9000000000000001E-2</v>
      </c>
      <c r="BW39" s="80">
        <v>0.7</v>
      </c>
      <c r="BX39" s="81">
        <v>45</v>
      </c>
      <c r="BY39" s="81">
        <v>113</v>
      </c>
      <c r="BZ39" s="82">
        <v>3.9</v>
      </c>
      <c r="CA39" s="79">
        <v>0.14299999999999999</v>
      </c>
      <c r="CB39" s="79">
        <v>0.432</v>
      </c>
      <c r="CC39" s="83">
        <v>31</v>
      </c>
      <c r="CD39" s="83"/>
      <c r="CE39" s="83"/>
      <c r="CF39" s="78">
        <v>19822000</v>
      </c>
      <c r="CG39" s="79">
        <v>-4.2000000000000003E-2</v>
      </c>
      <c r="CH39" s="79">
        <v>0.11600000000000001</v>
      </c>
      <c r="CI39" s="79">
        <v>7.3999999999999996E-2</v>
      </c>
    </row>
    <row r="40" spans="1:87" ht="34.200000000000003" x14ac:dyDescent="0.3">
      <c r="A40" s="85">
        <v>57</v>
      </c>
      <c r="B40" s="85" t="s">
        <v>732</v>
      </c>
      <c r="C40" s="85" t="s">
        <v>859</v>
      </c>
      <c r="D40" s="85">
        <v>12776</v>
      </c>
      <c r="E40" s="85">
        <v>2021</v>
      </c>
      <c r="F40" s="85" t="s">
        <v>867</v>
      </c>
      <c r="G40" s="85">
        <v>5</v>
      </c>
      <c r="H40" s="85">
        <v>12</v>
      </c>
      <c r="I40" s="85" t="s">
        <v>877</v>
      </c>
      <c r="J40" s="86">
        <v>48560897</v>
      </c>
      <c r="K40" s="86">
        <v>0</v>
      </c>
      <c r="L40" s="86">
        <v>0</v>
      </c>
      <c r="M40" s="86">
        <v>36375155</v>
      </c>
      <c r="N40" s="86">
        <v>1512699</v>
      </c>
      <c r="O40" s="86">
        <v>0</v>
      </c>
      <c r="P40" s="86">
        <v>33856683</v>
      </c>
      <c r="Q40" s="78">
        <v>120305434</v>
      </c>
      <c r="R40" s="86">
        <v>296599</v>
      </c>
      <c r="S40" s="86">
        <v>0</v>
      </c>
      <c r="T40" s="86">
        <v>0</v>
      </c>
      <c r="U40" s="86">
        <v>7095210</v>
      </c>
      <c r="V40" s="86">
        <v>377443726.24000001</v>
      </c>
      <c r="W40" s="86">
        <v>254842115.47</v>
      </c>
      <c r="X40" s="78">
        <v>122601610.77</v>
      </c>
      <c r="Y40" s="86">
        <v>15666031</v>
      </c>
      <c r="Z40" s="78">
        <v>145659450.77000001</v>
      </c>
      <c r="AA40" s="78">
        <v>265964884.77000001</v>
      </c>
      <c r="AB40" s="86">
        <v>7725121</v>
      </c>
      <c r="AC40" s="86">
        <v>9889647</v>
      </c>
      <c r="AD40" s="86">
        <v>0</v>
      </c>
      <c r="AE40" s="86">
        <v>52106880</v>
      </c>
      <c r="AF40" s="78">
        <v>69721648</v>
      </c>
      <c r="AG40" s="86">
        <v>71558745</v>
      </c>
      <c r="AH40" s="86">
        <v>0</v>
      </c>
      <c r="AI40" s="86">
        <v>36482282</v>
      </c>
      <c r="AJ40" s="78">
        <v>108041027</v>
      </c>
      <c r="AK40" s="78">
        <v>177762675</v>
      </c>
      <c r="AL40" s="86">
        <v>88202210</v>
      </c>
      <c r="AM40" s="86">
        <v>0</v>
      </c>
      <c r="AN40" s="86">
        <v>0</v>
      </c>
      <c r="AO40" s="78">
        <v>88202210</v>
      </c>
      <c r="AP40" s="78">
        <v>265964885</v>
      </c>
      <c r="AQ40" s="86">
        <v>300936943</v>
      </c>
      <c r="AR40" s="86">
        <v>0</v>
      </c>
      <c r="AS40" s="86">
        <v>12615444</v>
      </c>
      <c r="AT40" s="86">
        <v>17587</v>
      </c>
      <c r="AU40" s="86">
        <v>0</v>
      </c>
      <c r="AV40" s="86">
        <v>2515141</v>
      </c>
      <c r="AW40" s="78">
        <v>316085115</v>
      </c>
      <c r="AX40" s="86">
        <v>573507</v>
      </c>
      <c r="AY40" s="86">
        <v>0</v>
      </c>
      <c r="AZ40" s="86">
        <v>0</v>
      </c>
      <c r="BA40" s="86">
        <v>31197844</v>
      </c>
      <c r="BB40" s="86">
        <v>0</v>
      </c>
      <c r="BC40" s="78">
        <v>31771351</v>
      </c>
      <c r="BD40" s="78">
        <v>347856466</v>
      </c>
      <c r="BE40" s="86">
        <v>166455736</v>
      </c>
      <c r="BF40" s="86">
        <v>0</v>
      </c>
      <c r="BG40" s="86">
        <v>10633283</v>
      </c>
      <c r="BH40" s="86">
        <v>2650772</v>
      </c>
      <c r="BI40" s="86">
        <v>5690263</v>
      </c>
      <c r="BJ40" s="86">
        <v>129394704</v>
      </c>
      <c r="BK40" s="86">
        <v>0</v>
      </c>
      <c r="BL40" s="78">
        <v>314824758</v>
      </c>
      <c r="BM40" s="78">
        <v>33031708</v>
      </c>
      <c r="BN40" s="86">
        <v>2176406</v>
      </c>
      <c r="BO40" s="86">
        <v>170527</v>
      </c>
      <c r="BP40" s="86">
        <v>35378641</v>
      </c>
      <c r="BQ40" s="86">
        <v>7021392</v>
      </c>
      <c r="BR40" s="86">
        <v>0</v>
      </c>
      <c r="BS40" s="78">
        <v>42400033</v>
      </c>
      <c r="BT40" s="79">
        <v>4.0000000000000001E-3</v>
      </c>
      <c r="BU40" s="79">
        <v>9.0999999999999998E-2</v>
      </c>
      <c r="BV40" s="79">
        <v>9.5000000000000001E-2</v>
      </c>
      <c r="BW40" s="80">
        <v>1.7</v>
      </c>
      <c r="BX40" s="81">
        <v>44</v>
      </c>
      <c r="BY40" s="81">
        <v>72</v>
      </c>
      <c r="BZ40" s="82">
        <v>4.5</v>
      </c>
      <c r="CA40" s="79">
        <v>0.309</v>
      </c>
      <c r="CB40" s="79">
        <v>0.33200000000000002</v>
      </c>
      <c r="CC40" s="83">
        <v>24</v>
      </c>
      <c r="CD40" s="83"/>
      <c r="CE40" s="83"/>
      <c r="CF40" s="78">
        <v>33014121</v>
      </c>
      <c r="CG40" s="79">
        <v>4.0000000000000001E-3</v>
      </c>
      <c r="CH40" s="79">
        <v>9.0999999999999998E-2</v>
      </c>
      <c r="CI40" s="79">
        <v>9.5000000000000001E-2</v>
      </c>
    </row>
    <row r="41" spans="1:87" ht="34.200000000000003" x14ac:dyDescent="0.3">
      <c r="A41" s="76">
        <v>68</v>
      </c>
      <c r="B41" s="76" t="s">
        <v>735</v>
      </c>
      <c r="C41" s="76" t="s">
        <v>859</v>
      </c>
      <c r="D41" s="76">
        <v>12805</v>
      </c>
      <c r="E41" s="76">
        <v>2021</v>
      </c>
      <c r="F41" s="76" t="s">
        <v>867</v>
      </c>
      <c r="G41" s="76">
        <v>5</v>
      </c>
      <c r="H41" s="76">
        <v>12</v>
      </c>
      <c r="I41" s="76" t="s">
        <v>877</v>
      </c>
      <c r="J41" s="77">
        <v>7736005</v>
      </c>
      <c r="K41" s="77">
        <v>0</v>
      </c>
      <c r="L41" s="77">
        <v>58211879</v>
      </c>
      <c r="M41" s="77">
        <v>16841158</v>
      </c>
      <c r="N41" s="77">
        <v>501608</v>
      </c>
      <c r="O41" s="77">
        <v>0</v>
      </c>
      <c r="P41" s="77">
        <v>4195774</v>
      </c>
      <c r="Q41" s="78">
        <v>87486424</v>
      </c>
      <c r="R41" s="77">
        <v>10133509</v>
      </c>
      <c r="S41" s="77">
        <v>71184</v>
      </c>
      <c r="T41" s="77">
        <v>0</v>
      </c>
      <c r="U41" s="77">
        <v>0</v>
      </c>
      <c r="V41" s="77">
        <v>158565691</v>
      </c>
      <c r="W41" s="77">
        <v>108851153</v>
      </c>
      <c r="X41" s="78">
        <v>49714538</v>
      </c>
      <c r="Y41" s="77">
        <v>2373675</v>
      </c>
      <c r="Z41" s="78">
        <v>62292906</v>
      </c>
      <c r="AA41" s="78">
        <v>149779330</v>
      </c>
      <c r="AB41" s="77">
        <v>1390261</v>
      </c>
      <c r="AC41" s="77">
        <v>722760</v>
      </c>
      <c r="AD41" s="77">
        <v>321059</v>
      </c>
      <c r="AE41" s="77">
        <v>37601958</v>
      </c>
      <c r="AF41" s="78">
        <v>40036038</v>
      </c>
      <c r="AG41" s="77">
        <v>26306824</v>
      </c>
      <c r="AH41" s="77">
        <v>0</v>
      </c>
      <c r="AI41" s="77">
        <v>2861925</v>
      </c>
      <c r="AJ41" s="78">
        <v>29168749</v>
      </c>
      <c r="AK41" s="78">
        <v>69204787</v>
      </c>
      <c r="AL41" s="77">
        <v>71307839</v>
      </c>
      <c r="AM41" s="77">
        <v>1453003</v>
      </c>
      <c r="AN41" s="77">
        <v>7813701</v>
      </c>
      <c r="AO41" s="78">
        <v>80574543</v>
      </c>
      <c r="AP41" s="78">
        <v>149779330</v>
      </c>
      <c r="AQ41" s="77">
        <v>140346538</v>
      </c>
      <c r="AR41" s="77">
        <v>0</v>
      </c>
      <c r="AS41" s="77">
        <v>13590035</v>
      </c>
      <c r="AT41" s="77">
        <v>0</v>
      </c>
      <c r="AU41" s="77">
        <v>0</v>
      </c>
      <c r="AV41" s="77">
        <v>196821</v>
      </c>
      <c r="AW41" s="78">
        <v>154133394</v>
      </c>
      <c r="AX41" s="77">
        <v>973288</v>
      </c>
      <c r="AY41" s="77">
        <v>72586</v>
      </c>
      <c r="AZ41" s="77">
        <v>0</v>
      </c>
      <c r="BA41" s="77">
        <v>2836364</v>
      </c>
      <c r="BB41" s="77">
        <v>0</v>
      </c>
      <c r="BC41" s="78">
        <v>3882238</v>
      </c>
      <c r="BD41" s="78">
        <v>158015632</v>
      </c>
      <c r="BE41" s="77">
        <v>81647147</v>
      </c>
      <c r="BF41" s="77">
        <v>0</v>
      </c>
      <c r="BG41" s="77">
        <v>5925075</v>
      </c>
      <c r="BH41" s="77">
        <v>1069454</v>
      </c>
      <c r="BI41" s="77">
        <v>1385611</v>
      </c>
      <c r="BJ41" s="77">
        <v>53375238</v>
      </c>
      <c r="BK41" s="77">
        <v>0</v>
      </c>
      <c r="BL41" s="78">
        <v>143402525</v>
      </c>
      <c r="BM41" s="78">
        <v>14613107</v>
      </c>
      <c r="BN41" s="77">
        <v>-9243312</v>
      </c>
      <c r="BO41" s="77">
        <v>452045</v>
      </c>
      <c r="BP41" s="77">
        <v>5821840</v>
      </c>
      <c r="BQ41" s="77">
        <v>0</v>
      </c>
      <c r="BR41" s="77">
        <v>0</v>
      </c>
      <c r="BS41" s="78">
        <v>5821840</v>
      </c>
      <c r="BT41" s="79">
        <v>6.8000000000000005E-2</v>
      </c>
      <c r="BU41" s="79">
        <v>2.5000000000000001E-2</v>
      </c>
      <c r="BV41" s="79">
        <v>9.1999999999999998E-2</v>
      </c>
      <c r="BW41" s="80">
        <v>2.2000000000000002</v>
      </c>
      <c r="BX41" s="81">
        <v>44</v>
      </c>
      <c r="BY41" s="81">
        <v>104</v>
      </c>
      <c r="BZ41" s="82">
        <v>8.8000000000000007</v>
      </c>
      <c r="CA41" s="79">
        <v>0.31</v>
      </c>
      <c r="CB41" s="79">
        <v>0.53800000000000003</v>
      </c>
      <c r="CC41" s="83">
        <v>18</v>
      </c>
      <c r="CD41" s="83"/>
      <c r="CE41" s="83"/>
      <c r="CF41" s="78">
        <v>14613107</v>
      </c>
      <c r="CG41" s="79">
        <v>6.8000000000000005E-2</v>
      </c>
      <c r="CH41" s="79">
        <v>2.5000000000000001E-2</v>
      </c>
      <c r="CI41" s="79">
        <v>9.1999999999999998E-2</v>
      </c>
    </row>
    <row r="42" spans="1:87" ht="34.200000000000003" x14ac:dyDescent="0.3">
      <c r="A42" s="85">
        <v>73</v>
      </c>
      <c r="B42" s="85" t="s">
        <v>737</v>
      </c>
      <c r="C42" s="85" t="s">
        <v>859</v>
      </c>
      <c r="D42" s="85">
        <v>12807</v>
      </c>
      <c r="E42" s="85">
        <v>2021</v>
      </c>
      <c r="F42" s="85" t="s">
        <v>867</v>
      </c>
      <c r="G42" s="85">
        <v>5</v>
      </c>
      <c r="H42" s="85">
        <v>12</v>
      </c>
      <c r="I42" s="85" t="s">
        <v>877</v>
      </c>
      <c r="J42" s="86">
        <v>3198609</v>
      </c>
      <c r="K42" s="86">
        <v>681084</v>
      </c>
      <c r="L42" s="86">
        <v>1414211</v>
      </c>
      <c r="M42" s="86">
        <v>12588790</v>
      </c>
      <c r="N42" s="86">
        <v>0</v>
      </c>
      <c r="O42" s="86">
        <v>6939926</v>
      </c>
      <c r="P42" s="86">
        <v>4528491</v>
      </c>
      <c r="Q42" s="78">
        <v>29351111</v>
      </c>
      <c r="R42" s="86">
        <v>37692807</v>
      </c>
      <c r="S42" s="86">
        <v>0</v>
      </c>
      <c r="T42" s="86">
        <v>0</v>
      </c>
      <c r="U42" s="86">
        <v>0</v>
      </c>
      <c r="V42" s="86">
        <v>130544662</v>
      </c>
      <c r="W42" s="86">
        <v>71668633</v>
      </c>
      <c r="X42" s="78">
        <v>58876029</v>
      </c>
      <c r="Y42" s="86">
        <v>3077207</v>
      </c>
      <c r="Z42" s="78">
        <v>99646043</v>
      </c>
      <c r="AA42" s="78">
        <v>128997154</v>
      </c>
      <c r="AB42" s="86">
        <v>2163208</v>
      </c>
      <c r="AC42" s="86">
        <v>15139043</v>
      </c>
      <c r="AD42" s="86">
        <v>0</v>
      </c>
      <c r="AE42" s="86">
        <v>31294729</v>
      </c>
      <c r="AF42" s="78">
        <v>48596980</v>
      </c>
      <c r="AG42" s="86">
        <v>50839149</v>
      </c>
      <c r="AH42" s="86">
        <v>0</v>
      </c>
      <c r="AI42" s="86">
        <v>2324469</v>
      </c>
      <c r="AJ42" s="78">
        <v>53163618</v>
      </c>
      <c r="AK42" s="78">
        <v>101760598</v>
      </c>
      <c r="AL42" s="86">
        <v>22010606</v>
      </c>
      <c r="AM42" s="86">
        <v>5225950</v>
      </c>
      <c r="AN42" s="86">
        <v>0</v>
      </c>
      <c r="AO42" s="78">
        <v>27236556</v>
      </c>
      <c r="AP42" s="78">
        <v>128997154</v>
      </c>
      <c r="AQ42" s="86">
        <v>117272263</v>
      </c>
      <c r="AR42" s="86">
        <v>0</v>
      </c>
      <c r="AS42" s="86">
        <v>13631529</v>
      </c>
      <c r="AT42" s="86">
        <v>0</v>
      </c>
      <c r="AU42" s="86">
        <v>0</v>
      </c>
      <c r="AV42" s="86">
        <v>158249</v>
      </c>
      <c r="AW42" s="78">
        <v>131062041</v>
      </c>
      <c r="AX42" s="86">
        <v>509760</v>
      </c>
      <c r="AY42" s="86">
        <v>5968</v>
      </c>
      <c r="AZ42" s="86">
        <v>0</v>
      </c>
      <c r="BA42" s="86">
        <v>3679355</v>
      </c>
      <c r="BB42" s="86">
        <v>0</v>
      </c>
      <c r="BC42" s="78">
        <v>4195083</v>
      </c>
      <c r="BD42" s="78">
        <v>135257124</v>
      </c>
      <c r="BE42" s="86">
        <v>77104111</v>
      </c>
      <c r="BF42" s="86">
        <v>0</v>
      </c>
      <c r="BG42" s="86">
        <v>3281672</v>
      </c>
      <c r="BH42" s="86">
        <v>1892870</v>
      </c>
      <c r="BI42" s="86">
        <v>1874519</v>
      </c>
      <c r="BJ42" s="86">
        <v>66834421</v>
      </c>
      <c r="BK42" s="86">
        <v>0</v>
      </c>
      <c r="BL42" s="78">
        <v>150987593</v>
      </c>
      <c r="BM42" s="78">
        <v>-15730469</v>
      </c>
      <c r="BN42" s="86">
        <v>0</v>
      </c>
      <c r="BO42" s="86">
        <v>51009</v>
      </c>
      <c r="BP42" s="86">
        <v>-15679460</v>
      </c>
      <c r="BQ42" s="86">
        <v>0</v>
      </c>
      <c r="BR42" s="86">
        <v>0</v>
      </c>
      <c r="BS42" s="78">
        <v>-15679460</v>
      </c>
      <c r="BT42" s="79">
        <v>-0.14699999999999999</v>
      </c>
      <c r="BU42" s="79">
        <v>3.1E-2</v>
      </c>
      <c r="BV42" s="79">
        <v>-0.11600000000000001</v>
      </c>
      <c r="BW42" s="80">
        <v>0.6</v>
      </c>
      <c r="BX42" s="81">
        <v>39</v>
      </c>
      <c r="BY42" s="81">
        <v>83</v>
      </c>
      <c r="BZ42" s="82">
        <v>-2.6</v>
      </c>
      <c r="CA42" s="79">
        <v>-0.125</v>
      </c>
      <c r="CB42" s="79">
        <v>0.21099999999999999</v>
      </c>
      <c r="CC42" s="83">
        <v>22</v>
      </c>
      <c r="CD42" s="83"/>
      <c r="CE42" s="83"/>
      <c r="CF42" s="78">
        <v>-15730469</v>
      </c>
      <c r="CG42" s="79">
        <v>-0.14699999999999999</v>
      </c>
      <c r="CH42" s="79">
        <v>3.1E-2</v>
      </c>
      <c r="CI42" s="79">
        <v>-0.11600000000000001</v>
      </c>
    </row>
    <row r="43" spans="1:87" ht="34.200000000000003" x14ac:dyDescent="0.3">
      <c r="A43" s="76">
        <v>2</v>
      </c>
      <c r="B43" s="76" t="s">
        <v>714</v>
      </c>
      <c r="C43" s="76" t="s">
        <v>859</v>
      </c>
      <c r="D43" s="76">
        <v>12807</v>
      </c>
      <c r="E43" s="76">
        <v>2021</v>
      </c>
      <c r="F43" s="76" t="s">
        <v>867</v>
      </c>
      <c r="G43" s="76">
        <v>5</v>
      </c>
      <c r="H43" s="76">
        <v>12</v>
      </c>
      <c r="I43" s="76" t="s">
        <v>877</v>
      </c>
      <c r="J43" s="77">
        <v>1387356</v>
      </c>
      <c r="K43" s="77">
        <v>0</v>
      </c>
      <c r="L43" s="77">
        <v>0</v>
      </c>
      <c r="M43" s="77">
        <v>4572269</v>
      </c>
      <c r="N43" s="77">
        <v>0</v>
      </c>
      <c r="O43" s="77">
        <v>3809149</v>
      </c>
      <c r="P43" s="77">
        <v>860925</v>
      </c>
      <c r="Q43" s="78">
        <v>10629699</v>
      </c>
      <c r="R43" s="77">
        <v>1963015</v>
      </c>
      <c r="S43" s="77">
        <v>0</v>
      </c>
      <c r="T43" s="77">
        <v>0</v>
      </c>
      <c r="U43" s="77">
        <v>0</v>
      </c>
      <c r="V43" s="77">
        <v>18797999</v>
      </c>
      <c r="W43" s="77">
        <v>12897946</v>
      </c>
      <c r="X43" s="78">
        <v>5900053</v>
      </c>
      <c r="Y43" s="77">
        <v>11444300</v>
      </c>
      <c r="Z43" s="78">
        <v>19307368</v>
      </c>
      <c r="AA43" s="78">
        <v>29937067</v>
      </c>
      <c r="AB43" s="77">
        <v>120957</v>
      </c>
      <c r="AC43" s="77">
        <v>6225584</v>
      </c>
      <c r="AD43" s="77">
        <v>0</v>
      </c>
      <c r="AE43" s="77">
        <v>7998227</v>
      </c>
      <c r="AF43" s="78">
        <v>14344768</v>
      </c>
      <c r="AG43" s="77">
        <v>513535</v>
      </c>
      <c r="AH43" s="77">
        <v>0</v>
      </c>
      <c r="AI43" s="77">
        <v>5000</v>
      </c>
      <c r="AJ43" s="78">
        <v>518535</v>
      </c>
      <c r="AK43" s="78">
        <v>14863303</v>
      </c>
      <c r="AL43" s="77">
        <v>12502649</v>
      </c>
      <c r="AM43" s="77">
        <v>1971115</v>
      </c>
      <c r="AN43" s="77">
        <v>0</v>
      </c>
      <c r="AO43" s="78">
        <v>14473764</v>
      </c>
      <c r="AP43" s="78">
        <v>29337067</v>
      </c>
      <c r="AQ43" s="77">
        <v>34726607</v>
      </c>
      <c r="AR43" s="77">
        <v>0</v>
      </c>
      <c r="AS43" s="77">
        <v>1656299</v>
      </c>
      <c r="AT43" s="77">
        <v>0</v>
      </c>
      <c r="AU43" s="77">
        <v>0</v>
      </c>
      <c r="AV43" s="77">
        <v>28000</v>
      </c>
      <c r="AW43" s="78">
        <v>36410906</v>
      </c>
      <c r="AX43" s="77">
        <v>0</v>
      </c>
      <c r="AY43" s="77">
        <v>23697</v>
      </c>
      <c r="AZ43" s="77">
        <v>0</v>
      </c>
      <c r="BA43" s="77">
        <v>12707</v>
      </c>
      <c r="BB43" s="77">
        <v>0</v>
      </c>
      <c r="BC43" s="78">
        <v>36404</v>
      </c>
      <c r="BD43" s="78">
        <v>36447310</v>
      </c>
      <c r="BE43" s="77">
        <v>12329031</v>
      </c>
      <c r="BF43" s="77">
        <v>0</v>
      </c>
      <c r="BG43" s="77">
        <v>723193</v>
      </c>
      <c r="BH43" s="77">
        <v>-4738</v>
      </c>
      <c r="BI43" s="77">
        <v>434991</v>
      </c>
      <c r="BJ43" s="77">
        <v>22740747</v>
      </c>
      <c r="BK43" s="77">
        <v>0</v>
      </c>
      <c r="BL43" s="78">
        <v>36223224</v>
      </c>
      <c r="BM43" s="78">
        <v>224086</v>
      </c>
      <c r="BN43" s="77">
        <v>0</v>
      </c>
      <c r="BO43" s="77">
        <v>0</v>
      </c>
      <c r="BP43" s="77">
        <v>224086</v>
      </c>
      <c r="BQ43" s="77">
        <v>0</v>
      </c>
      <c r="BR43" s="77">
        <v>0</v>
      </c>
      <c r="BS43" s="78">
        <v>224086</v>
      </c>
      <c r="BT43" s="79">
        <v>5.0000000000000001E-3</v>
      </c>
      <c r="BU43" s="79">
        <v>1E-3</v>
      </c>
      <c r="BV43" s="79">
        <v>6.0000000000000001E-3</v>
      </c>
      <c r="BW43" s="80">
        <v>0.7</v>
      </c>
      <c r="BX43" s="81">
        <v>48</v>
      </c>
      <c r="BY43" s="81">
        <v>83</v>
      </c>
      <c r="BZ43" s="82">
        <v>8.1</v>
      </c>
      <c r="CA43" s="79">
        <v>6.4000000000000001E-2</v>
      </c>
      <c r="CB43" s="79">
        <v>0.48299999999999998</v>
      </c>
      <c r="CC43" s="83">
        <v>18</v>
      </c>
      <c r="CD43" s="83"/>
      <c r="CE43" s="83"/>
      <c r="CF43" s="78">
        <v>224086</v>
      </c>
      <c r="CG43" s="79">
        <v>5.0000000000000001E-3</v>
      </c>
      <c r="CH43" s="79">
        <v>1E-3</v>
      </c>
      <c r="CI43" s="79">
        <v>6.0000000000000001E-3</v>
      </c>
    </row>
    <row r="44" spans="1:87" ht="34.200000000000003" x14ac:dyDescent="0.3">
      <c r="A44" s="85">
        <v>51</v>
      </c>
      <c r="B44" s="85" t="s">
        <v>731</v>
      </c>
      <c r="C44" s="85" t="s">
        <v>859</v>
      </c>
      <c r="D44" s="85">
        <v>13155</v>
      </c>
      <c r="E44" s="85">
        <v>2021</v>
      </c>
      <c r="F44" s="85" t="s">
        <v>867</v>
      </c>
      <c r="G44" s="85">
        <v>5</v>
      </c>
      <c r="H44" s="85">
        <v>12</v>
      </c>
      <c r="I44" s="85" t="s">
        <v>877</v>
      </c>
      <c r="J44" s="86">
        <v>148704091.52399999</v>
      </c>
      <c r="K44" s="86">
        <v>0</v>
      </c>
      <c r="L44" s="86">
        <v>725863.93</v>
      </c>
      <c r="M44" s="86">
        <v>174771544.294</v>
      </c>
      <c r="N44" s="86">
        <v>0</v>
      </c>
      <c r="O44" s="86">
        <v>0</v>
      </c>
      <c r="P44" s="86">
        <v>317836617.94</v>
      </c>
      <c r="Q44" s="78">
        <v>642038117.68799996</v>
      </c>
      <c r="R44" s="86">
        <v>0</v>
      </c>
      <c r="S44" s="86">
        <v>45202283.5</v>
      </c>
      <c r="T44" s="86">
        <v>0</v>
      </c>
      <c r="U44" s="86">
        <v>0</v>
      </c>
      <c r="V44" s="86">
        <v>2101809013.8499999</v>
      </c>
      <c r="W44" s="86">
        <v>1098133349.5799999</v>
      </c>
      <c r="X44" s="78">
        <v>1003675664.27</v>
      </c>
      <c r="Y44" s="86">
        <v>2855434072.77</v>
      </c>
      <c r="Z44" s="78">
        <v>3904312020.54</v>
      </c>
      <c r="AA44" s="78">
        <v>4546350138.2279997</v>
      </c>
      <c r="AB44" s="86">
        <v>6257121.6900000004</v>
      </c>
      <c r="AC44" s="86">
        <v>50808196.890000001</v>
      </c>
      <c r="AD44" s="86">
        <v>0</v>
      </c>
      <c r="AE44" s="86">
        <v>478810260.39399999</v>
      </c>
      <c r="AF44" s="78">
        <v>535875578.97399998</v>
      </c>
      <c r="AG44" s="86">
        <v>568525694.87</v>
      </c>
      <c r="AH44" s="86">
        <v>0</v>
      </c>
      <c r="AI44" s="86">
        <v>499145293.61000001</v>
      </c>
      <c r="AJ44" s="78">
        <v>1067670988.48</v>
      </c>
      <c r="AK44" s="78">
        <v>1603546567.454</v>
      </c>
      <c r="AL44" s="86">
        <v>1353169947.701</v>
      </c>
      <c r="AM44" s="86">
        <v>1331967949.9389999</v>
      </c>
      <c r="AN44" s="86">
        <v>257665673.25</v>
      </c>
      <c r="AO44" s="78">
        <v>2942803570.8899999</v>
      </c>
      <c r="AP44" s="78">
        <v>4546350138.3439999</v>
      </c>
      <c r="AQ44" s="86">
        <v>1589860623.2</v>
      </c>
      <c r="AR44" s="86">
        <v>0</v>
      </c>
      <c r="AS44" s="86">
        <v>336524904.44999999</v>
      </c>
      <c r="AT44" s="86">
        <v>23517215.41</v>
      </c>
      <c r="AU44" s="86">
        <v>0</v>
      </c>
      <c r="AV44" s="86">
        <v>102237861.08</v>
      </c>
      <c r="AW44" s="78">
        <v>2052140604.1400001</v>
      </c>
      <c r="AX44" s="86">
        <v>-721248.21000000101</v>
      </c>
      <c r="AY44" s="86">
        <v>232281500.11000001</v>
      </c>
      <c r="AZ44" s="86">
        <v>0</v>
      </c>
      <c r="BA44" s="86">
        <v>279127590.44</v>
      </c>
      <c r="BB44" s="86">
        <v>0</v>
      </c>
      <c r="BC44" s="78">
        <v>510687842.33999997</v>
      </c>
      <c r="BD44" s="78">
        <v>2562828446.48</v>
      </c>
      <c r="BE44" s="86">
        <v>685231894.63999999</v>
      </c>
      <c r="BF44" s="86">
        <v>0</v>
      </c>
      <c r="BG44" s="86">
        <v>97913830.269999996</v>
      </c>
      <c r="BH44" s="86">
        <v>15635142</v>
      </c>
      <c r="BI44" s="86">
        <v>25681132.760000002</v>
      </c>
      <c r="BJ44" s="86">
        <v>1412317377.0699999</v>
      </c>
      <c r="BK44" s="86">
        <v>0</v>
      </c>
      <c r="BL44" s="78">
        <v>2236779376.7399998</v>
      </c>
      <c r="BM44" s="78">
        <v>326049069.74000001</v>
      </c>
      <c r="BN44" s="86">
        <v>0</v>
      </c>
      <c r="BO44" s="86">
        <v>1514026.06</v>
      </c>
      <c r="BP44" s="86">
        <v>327563095.80000001</v>
      </c>
      <c r="BQ44" s="86">
        <v>7027779</v>
      </c>
      <c r="BR44" s="86">
        <v>0</v>
      </c>
      <c r="BS44" s="78">
        <v>334590874.80000001</v>
      </c>
      <c r="BT44" s="79">
        <v>-7.1999999999999995E-2</v>
      </c>
      <c r="BU44" s="79">
        <v>0.19900000000000001</v>
      </c>
      <c r="BV44" s="79">
        <v>0.127</v>
      </c>
      <c r="BW44" s="80">
        <v>1.2</v>
      </c>
      <c r="BX44" s="81">
        <v>40</v>
      </c>
      <c r="BY44" s="81">
        <v>83</v>
      </c>
      <c r="BZ44" s="82">
        <v>20.100000000000001</v>
      </c>
      <c r="CA44" s="79">
        <v>0.38400000000000001</v>
      </c>
      <c r="CB44" s="79">
        <v>0.64700000000000002</v>
      </c>
      <c r="CC44" s="83">
        <v>11</v>
      </c>
      <c r="CD44" s="83"/>
      <c r="CE44" s="83"/>
      <c r="CF44" s="78">
        <v>302531854.32999998</v>
      </c>
      <c r="CG44" s="79">
        <v>-8.2000000000000003E-2</v>
      </c>
      <c r="CH44" s="79">
        <v>0.20100000000000001</v>
      </c>
      <c r="CI44" s="79">
        <v>0.11899999999999999</v>
      </c>
    </row>
    <row r="45" spans="1:87" ht="34.200000000000003" x14ac:dyDescent="0.3">
      <c r="A45" s="76">
        <v>83</v>
      </c>
      <c r="B45" s="76" t="s">
        <v>740</v>
      </c>
      <c r="C45" s="76" t="s">
        <v>859</v>
      </c>
      <c r="D45" s="76">
        <v>13156</v>
      </c>
      <c r="E45" s="76">
        <v>2021</v>
      </c>
      <c r="F45" s="76" t="s">
        <v>867</v>
      </c>
      <c r="G45" s="76">
        <v>5</v>
      </c>
      <c r="H45" s="76">
        <v>12</v>
      </c>
      <c r="I45" s="76" t="s">
        <v>877</v>
      </c>
      <c r="J45" s="77">
        <v>21291000</v>
      </c>
      <c r="K45" s="77">
        <v>0</v>
      </c>
      <c r="L45" s="77">
        <v>0</v>
      </c>
      <c r="M45" s="77">
        <v>36919000</v>
      </c>
      <c r="N45" s="77">
        <v>5093000</v>
      </c>
      <c r="O45" s="77">
        <v>2075000</v>
      </c>
      <c r="P45" s="77">
        <v>38287000</v>
      </c>
      <c r="Q45" s="78">
        <v>103665000</v>
      </c>
      <c r="R45" s="77">
        <v>19660000</v>
      </c>
      <c r="S45" s="77">
        <v>0</v>
      </c>
      <c r="T45" s="77">
        <v>19771000</v>
      </c>
      <c r="U45" s="77">
        <v>0</v>
      </c>
      <c r="V45" s="77">
        <v>259018000</v>
      </c>
      <c r="W45" s="77">
        <v>156699000</v>
      </c>
      <c r="X45" s="78">
        <v>102319000</v>
      </c>
      <c r="Y45" s="77">
        <v>58513000</v>
      </c>
      <c r="Z45" s="78">
        <v>200263000</v>
      </c>
      <c r="AA45" s="78">
        <v>303928000</v>
      </c>
      <c r="AB45" s="77">
        <v>1352000</v>
      </c>
      <c r="AC45" s="77">
        <v>0</v>
      </c>
      <c r="AD45" s="77">
        <v>632000</v>
      </c>
      <c r="AE45" s="77">
        <v>75175000</v>
      </c>
      <c r="AF45" s="78">
        <v>77159000</v>
      </c>
      <c r="AG45" s="77">
        <v>71698000</v>
      </c>
      <c r="AH45" s="77">
        <v>0</v>
      </c>
      <c r="AI45" s="77">
        <v>82237000</v>
      </c>
      <c r="AJ45" s="78">
        <v>153935000</v>
      </c>
      <c r="AK45" s="78">
        <v>231094000</v>
      </c>
      <c r="AL45" s="77">
        <v>71734000</v>
      </c>
      <c r="AM45" s="77">
        <v>0</v>
      </c>
      <c r="AN45" s="77">
        <v>1100000</v>
      </c>
      <c r="AO45" s="78">
        <v>72834000</v>
      </c>
      <c r="AP45" s="78">
        <v>303928000</v>
      </c>
      <c r="AQ45" s="77">
        <v>282885000</v>
      </c>
      <c r="AR45" s="77">
        <v>0</v>
      </c>
      <c r="AS45" s="77">
        <v>32746000</v>
      </c>
      <c r="AT45" s="77">
        <v>0</v>
      </c>
      <c r="AU45" s="77">
        <v>0</v>
      </c>
      <c r="AV45" s="77">
        <v>0</v>
      </c>
      <c r="AW45" s="78">
        <v>315631000</v>
      </c>
      <c r="AX45" s="77">
        <v>125000</v>
      </c>
      <c r="AY45" s="77">
        <v>0</v>
      </c>
      <c r="AZ45" s="77">
        <v>2173000</v>
      </c>
      <c r="BA45" s="77">
        <v>874000</v>
      </c>
      <c r="BB45" s="77">
        <v>0</v>
      </c>
      <c r="BC45" s="78">
        <v>3172000</v>
      </c>
      <c r="BD45" s="78">
        <v>318803000</v>
      </c>
      <c r="BE45" s="77">
        <v>136485000</v>
      </c>
      <c r="BF45" s="77">
        <v>0</v>
      </c>
      <c r="BG45" s="77">
        <v>13429000</v>
      </c>
      <c r="BH45" s="77">
        <v>3955000</v>
      </c>
      <c r="BI45" s="77">
        <v>3520468</v>
      </c>
      <c r="BJ45" s="77">
        <v>168959532</v>
      </c>
      <c r="BK45" s="77">
        <v>0</v>
      </c>
      <c r="BL45" s="78">
        <v>326349000</v>
      </c>
      <c r="BM45" s="78">
        <v>-7546000</v>
      </c>
      <c r="BN45" s="77">
        <v>-13688000</v>
      </c>
      <c r="BO45" s="77">
        <v>211000</v>
      </c>
      <c r="BP45" s="77">
        <v>-21023000</v>
      </c>
      <c r="BQ45" s="77">
        <v>0</v>
      </c>
      <c r="BR45" s="77">
        <v>0</v>
      </c>
      <c r="BS45" s="78">
        <v>-21023000</v>
      </c>
      <c r="BT45" s="79">
        <v>-3.4000000000000002E-2</v>
      </c>
      <c r="BU45" s="79">
        <v>0.01</v>
      </c>
      <c r="BV45" s="79">
        <v>-2.4E-2</v>
      </c>
      <c r="BW45" s="80">
        <v>1.3</v>
      </c>
      <c r="BX45" s="81">
        <v>48</v>
      </c>
      <c r="BY45" s="81">
        <v>90</v>
      </c>
      <c r="BZ45" s="82">
        <v>1.9</v>
      </c>
      <c r="CA45" s="79">
        <v>0.04</v>
      </c>
      <c r="CB45" s="79">
        <v>0.24</v>
      </c>
      <c r="CC45" s="83">
        <v>12</v>
      </c>
      <c r="CD45" s="83"/>
      <c r="CE45" s="83"/>
      <c r="CF45" s="78">
        <v>-7546000</v>
      </c>
      <c r="CG45" s="79">
        <v>-3.4000000000000002E-2</v>
      </c>
      <c r="CH45" s="79">
        <v>0.01</v>
      </c>
      <c r="CI45" s="79">
        <v>-2.4E-2</v>
      </c>
    </row>
    <row r="46" spans="1:87" ht="34.200000000000003" x14ac:dyDescent="0.3">
      <c r="A46" s="85">
        <v>97</v>
      </c>
      <c r="B46" s="85" t="s">
        <v>749</v>
      </c>
      <c r="C46" s="85" t="s">
        <v>859</v>
      </c>
      <c r="D46" s="85">
        <v>13157</v>
      </c>
      <c r="E46" s="85">
        <v>2021</v>
      </c>
      <c r="F46" s="85" t="s">
        <v>867</v>
      </c>
      <c r="G46" s="85">
        <v>5</v>
      </c>
      <c r="H46" s="85">
        <v>12</v>
      </c>
      <c r="I46" s="85" t="s">
        <v>877</v>
      </c>
      <c r="J46" s="86">
        <v>1796831</v>
      </c>
      <c r="K46" s="86">
        <v>64081536</v>
      </c>
      <c r="L46" s="86">
        <v>4155480</v>
      </c>
      <c r="M46" s="86">
        <v>28039180</v>
      </c>
      <c r="N46" s="86">
        <v>0</v>
      </c>
      <c r="O46" s="86">
        <v>0</v>
      </c>
      <c r="P46" s="86">
        <v>10474176</v>
      </c>
      <c r="Q46" s="78">
        <v>108547203</v>
      </c>
      <c r="R46" s="86">
        <v>20852542</v>
      </c>
      <c r="S46" s="86">
        <v>6556773</v>
      </c>
      <c r="T46" s="86">
        <v>0</v>
      </c>
      <c r="U46" s="86">
        <v>0</v>
      </c>
      <c r="V46" s="86">
        <v>275548816</v>
      </c>
      <c r="W46" s="86">
        <v>130871911</v>
      </c>
      <c r="X46" s="78">
        <v>144676905</v>
      </c>
      <c r="Y46" s="86">
        <v>13758705</v>
      </c>
      <c r="Z46" s="78">
        <v>185844925</v>
      </c>
      <c r="AA46" s="78">
        <v>294392128</v>
      </c>
      <c r="AB46" s="86">
        <v>1995000</v>
      </c>
      <c r="AC46" s="86">
        <v>32575130</v>
      </c>
      <c r="AD46" s="86">
        <v>0</v>
      </c>
      <c r="AE46" s="86">
        <v>24229957</v>
      </c>
      <c r="AF46" s="78">
        <v>58800087</v>
      </c>
      <c r="AG46" s="86">
        <v>102061593</v>
      </c>
      <c r="AH46" s="86">
        <v>0</v>
      </c>
      <c r="AI46" s="86">
        <v>14156398</v>
      </c>
      <c r="AJ46" s="78">
        <v>116217991</v>
      </c>
      <c r="AK46" s="78">
        <v>175018078</v>
      </c>
      <c r="AL46" s="86">
        <v>110456551</v>
      </c>
      <c r="AM46" s="86">
        <v>0</v>
      </c>
      <c r="AN46" s="86">
        <v>8917499</v>
      </c>
      <c r="AO46" s="78">
        <v>119374050</v>
      </c>
      <c r="AP46" s="78">
        <v>294392128</v>
      </c>
      <c r="AQ46" s="86">
        <v>232203284</v>
      </c>
      <c r="AR46" s="86">
        <v>0</v>
      </c>
      <c r="AS46" s="86">
        <v>7992715</v>
      </c>
      <c r="AT46" s="86">
        <v>0</v>
      </c>
      <c r="AU46" s="86">
        <v>1896497</v>
      </c>
      <c r="AV46" s="86">
        <v>0</v>
      </c>
      <c r="AW46" s="78">
        <v>242092496</v>
      </c>
      <c r="AX46" s="86">
        <v>7264531</v>
      </c>
      <c r="AY46" s="86">
        <v>288581</v>
      </c>
      <c r="AZ46" s="86">
        <v>0</v>
      </c>
      <c r="BA46" s="86">
        <v>-71643</v>
      </c>
      <c r="BB46" s="86">
        <v>0</v>
      </c>
      <c r="BC46" s="78">
        <v>7481469</v>
      </c>
      <c r="BD46" s="78">
        <v>249573965</v>
      </c>
      <c r="BE46" s="86">
        <v>135005496</v>
      </c>
      <c r="BF46" s="86">
        <v>0</v>
      </c>
      <c r="BG46" s="86">
        <v>11286235</v>
      </c>
      <c r="BH46" s="86">
        <v>4763020</v>
      </c>
      <c r="BI46" s="86">
        <v>3505739</v>
      </c>
      <c r="BJ46" s="86">
        <v>96786365</v>
      </c>
      <c r="BK46" s="86">
        <v>0</v>
      </c>
      <c r="BL46" s="78">
        <v>251346855</v>
      </c>
      <c r="BM46" s="78">
        <v>-1772890</v>
      </c>
      <c r="BN46" s="86">
        <v>-7648156</v>
      </c>
      <c r="BO46" s="86">
        <v>1999237</v>
      </c>
      <c r="BP46" s="86">
        <v>-7421809</v>
      </c>
      <c r="BQ46" s="86">
        <v>0</v>
      </c>
      <c r="BR46" s="86">
        <v>-39510</v>
      </c>
      <c r="BS46" s="78">
        <v>-7461319</v>
      </c>
      <c r="BT46" s="79">
        <v>-3.6999999999999998E-2</v>
      </c>
      <c r="BU46" s="79">
        <v>0.03</v>
      </c>
      <c r="BV46" s="79">
        <v>-7.0000000000000001E-3</v>
      </c>
      <c r="BW46" s="80">
        <v>1.8</v>
      </c>
      <c r="BX46" s="81">
        <v>44</v>
      </c>
      <c r="BY46" s="81">
        <v>40</v>
      </c>
      <c r="BZ46" s="82">
        <v>2.1</v>
      </c>
      <c r="CA46" s="79">
        <v>5.8999999999999997E-2</v>
      </c>
      <c r="CB46" s="79">
        <v>0.40500000000000003</v>
      </c>
      <c r="CC46" s="83">
        <v>12</v>
      </c>
      <c r="CD46" s="83"/>
      <c r="CE46" s="83"/>
      <c r="CF46" s="78">
        <v>-3669387</v>
      </c>
      <c r="CG46" s="79">
        <v>-4.4999999999999998E-2</v>
      </c>
      <c r="CH46" s="79">
        <v>0.03</v>
      </c>
      <c r="CI46" s="79">
        <v>-1.4999999999999999E-2</v>
      </c>
    </row>
    <row r="47" spans="1:87" ht="34.200000000000003" x14ac:dyDescent="0.3">
      <c r="A47" s="76">
        <v>6963</v>
      </c>
      <c r="B47" s="76" t="s">
        <v>759</v>
      </c>
      <c r="C47" s="76" t="s">
        <v>859</v>
      </c>
      <c r="D47" s="76">
        <v>13158</v>
      </c>
      <c r="E47" s="76">
        <v>2021</v>
      </c>
      <c r="F47" s="76" t="s">
        <v>860</v>
      </c>
      <c r="G47" s="76">
        <v>5</v>
      </c>
      <c r="H47" s="76">
        <v>12</v>
      </c>
      <c r="I47" s="76" t="s">
        <v>878</v>
      </c>
      <c r="J47" s="77">
        <v>631000</v>
      </c>
      <c r="K47" s="77">
        <v>0</v>
      </c>
      <c r="L47" s="77">
        <v>0</v>
      </c>
      <c r="M47" s="77">
        <v>765000</v>
      </c>
      <c r="N47" s="77">
        <v>230000</v>
      </c>
      <c r="O47" s="77">
        <v>0</v>
      </c>
      <c r="P47" s="77">
        <v>562000</v>
      </c>
      <c r="Q47" s="78">
        <v>2188000</v>
      </c>
      <c r="R47" s="77">
        <v>0</v>
      </c>
      <c r="S47" s="77">
        <v>0</v>
      </c>
      <c r="T47" s="77">
        <v>0</v>
      </c>
      <c r="U47" s="77">
        <v>0</v>
      </c>
      <c r="V47" s="77">
        <v>122357752</v>
      </c>
      <c r="W47" s="77">
        <v>78385566</v>
      </c>
      <c r="X47" s="78">
        <v>43972186</v>
      </c>
      <c r="Y47" s="77">
        <v>2061854</v>
      </c>
      <c r="Z47" s="78">
        <v>46034040</v>
      </c>
      <c r="AA47" s="78">
        <v>48222040</v>
      </c>
      <c r="AB47" s="77">
        <v>0</v>
      </c>
      <c r="AC47" s="77">
        <v>0</v>
      </c>
      <c r="AD47" s="77">
        <v>3732000</v>
      </c>
      <c r="AE47" s="77">
        <v>0</v>
      </c>
      <c r="AF47" s="78">
        <v>3732000</v>
      </c>
      <c r="AG47" s="77">
        <v>0</v>
      </c>
      <c r="AH47" s="77">
        <v>0</v>
      </c>
      <c r="AI47" s="77">
        <v>0</v>
      </c>
      <c r="AJ47" s="78">
        <v>0</v>
      </c>
      <c r="AK47" s="78">
        <v>3732000</v>
      </c>
      <c r="AL47" s="77">
        <v>44490000</v>
      </c>
      <c r="AM47" s="77">
        <v>0</v>
      </c>
      <c r="AN47" s="77">
        <v>0</v>
      </c>
      <c r="AO47" s="78">
        <v>44490000</v>
      </c>
      <c r="AP47" s="78">
        <v>48222000</v>
      </c>
      <c r="AQ47" s="77">
        <v>4686000</v>
      </c>
      <c r="AR47" s="77">
        <v>0</v>
      </c>
      <c r="AS47" s="77">
        <v>6231905</v>
      </c>
      <c r="AT47" s="77">
        <v>0</v>
      </c>
      <c r="AU47" s="77">
        <v>0</v>
      </c>
      <c r="AV47" s="77">
        <v>0</v>
      </c>
      <c r="AW47" s="78">
        <v>10917905</v>
      </c>
      <c r="AX47" s="77">
        <v>0</v>
      </c>
      <c r="AY47" s="77">
        <v>0</v>
      </c>
      <c r="AZ47" s="77">
        <v>0</v>
      </c>
      <c r="BA47" s="77">
        <v>0</v>
      </c>
      <c r="BB47" s="77">
        <v>0</v>
      </c>
      <c r="BC47" s="78">
        <v>0</v>
      </c>
      <c r="BD47" s="78">
        <v>10917905</v>
      </c>
      <c r="BE47" s="77">
        <v>15707719</v>
      </c>
      <c r="BF47" s="77">
        <v>0</v>
      </c>
      <c r="BG47" s="77">
        <v>4338686</v>
      </c>
      <c r="BH47" s="77">
        <v>0</v>
      </c>
      <c r="BI47" s="77">
        <v>97905</v>
      </c>
      <c r="BJ47" s="77">
        <v>20070595</v>
      </c>
      <c r="BK47" s="77">
        <v>0</v>
      </c>
      <c r="BL47" s="78">
        <v>40214905</v>
      </c>
      <c r="BM47" s="78">
        <v>-29297000</v>
      </c>
      <c r="BN47" s="77">
        <v>25067000</v>
      </c>
      <c r="BO47" s="77">
        <v>0</v>
      </c>
      <c r="BP47" s="77">
        <v>-4230000</v>
      </c>
      <c r="BQ47" s="77">
        <v>0</v>
      </c>
      <c r="BR47" s="77">
        <v>0</v>
      </c>
      <c r="BS47" s="78">
        <v>-4230000</v>
      </c>
      <c r="BT47" s="79">
        <v>-2.6829999999999998</v>
      </c>
      <c r="BU47" s="79">
        <v>0</v>
      </c>
      <c r="BV47" s="79">
        <v>-2.6829999999999998</v>
      </c>
      <c r="BW47" s="80">
        <v>0.6</v>
      </c>
      <c r="BX47" s="81">
        <v>60</v>
      </c>
      <c r="BY47" s="81">
        <v>38</v>
      </c>
      <c r="BZ47" s="82">
        <v>0</v>
      </c>
      <c r="CA47" s="79">
        <v>-6.6879999999999997</v>
      </c>
      <c r="CB47" s="79">
        <v>0.92300000000000004</v>
      </c>
      <c r="CC47" s="83">
        <v>18</v>
      </c>
      <c r="CD47" s="83"/>
      <c r="CE47" s="83"/>
      <c r="CF47" s="78">
        <v>-29297000</v>
      </c>
      <c r="CG47" s="79">
        <v>-2.6829999999999998</v>
      </c>
      <c r="CH47" s="79">
        <v>0</v>
      </c>
      <c r="CI47" s="79">
        <v>-2.6829999999999998</v>
      </c>
    </row>
    <row r="48" spans="1:87" ht="34.200000000000003" x14ac:dyDescent="0.3">
      <c r="A48" s="85">
        <v>11718</v>
      </c>
      <c r="B48" s="85" t="s">
        <v>760</v>
      </c>
      <c r="C48" s="85" t="s">
        <v>859</v>
      </c>
      <c r="D48" s="85">
        <v>13158</v>
      </c>
      <c r="E48" s="85">
        <v>2021</v>
      </c>
      <c r="F48" s="85" t="s">
        <v>860</v>
      </c>
      <c r="G48" s="85">
        <v>5</v>
      </c>
      <c r="H48" s="85">
        <v>12</v>
      </c>
      <c r="I48" s="85" t="s">
        <v>878</v>
      </c>
      <c r="J48" s="86">
        <v>273000</v>
      </c>
      <c r="K48" s="86">
        <v>0</v>
      </c>
      <c r="L48" s="86">
        <v>0</v>
      </c>
      <c r="M48" s="86">
        <v>1070000</v>
      </c>
      <c r="N48" s="86">
        <v>30000</v>
      </c>
      <c r="O48" s="86">
        <v>0</v>
      </c>
      <c r="P48" s="86">
        <v>362000</v>
      </c>
      <c r="Q48" s="78">
        <v>1735000</v>
      </c>
      <c r="R48" s="86">
        <v>0</v>
      </c>
      <c r="S48" s="86">
        <v>0</v>
      </c>
      <c r="T48" s="86">
        <v>0</v>
      </c>
      <c r="U48" s="86">
        <v>0</v>
      </c>
      <c r="V48" s="86">
        <v>38697214</v>
      </c>
      <c r="W48" s="86">
        <v>28363618</v>
      </c>
      <c r="X48" s="78">
        <v>10333596</v>
      </c>
      <c r="Y48" s="86">
        <v>7645</v>
      </c>
      <c r="Z48" s="78">
        <v>10341241</v>
      </c>
      <c r="AA48" s="78">
        <v>12076241</v>
      </c>
      <c r="AB48" s="86">
        <v>0</v>
      </c>
      <c r="AC48" s="86">
        <v>0</v>
      </c>
      <c r="AD48" s="86">
        <v>2111000</v>
      </c>
      <c r="AE48" s="86">
        <v>0</v>
      </c>
      <c r="AF48" s="78">
        <v>2111000</v>
      </c>
      <c r="AG48" s="86">
        <v>0</v>
      </c>
      <c r="AH48" s="86">
        <v>0</v>
      </c>
      <c r="AI48" s="86">
        <v>0</v>
      </c>
      <c r="AJ48" s="78">
        <v>0</v>
      </c>
      <c r="AK48" s="78">
        <v>2111000</v>
      </c>
      <c r="AL48" s="86">
        <v>9965000</v>
      </c>
      <c r="AM48" s="86">
        <v>0</v>
      </c>
      <c r="AN48" s="86">
        <v>0</v>
      </c>
      <c r="AO48" s="78">
        <v>9965000</v>
      </c>
      <c r="AP48" s="78">
        <v>12076000</v>
      </c>
      <c r="AQ48" s="86">
        <v>7622000</v>
      </c>
      <c r="AR48" s="86">
        <v>0</v>
      </c>
      <c r="AS48" s="86">
        <v>3813220</v>
      </c>
      <c r="AT48" s="86">
        <v>0</v>
      </c>
      <c r="AU48" s="86">
        <v>0</v>
      </c>
      <c r="AV48" s="86">
        <v>0</v>
      </c>
      <c r="AW48" s="78">
        <v>11435220</v>
      </c>
      <c r="AX48" s="86">
        <v>0</v>
      </c>
      <c r="AY48" s="86">
        <v>0</v>
      </c>
      <c r="AZ48" s="86">
        <v>0</v>
      </c>
      <c r="BA48" s="86">
        <v>0</v>
      </c>
      <c r="BB48" s="86">
        <v>0</v>
      </c>
      <c r="BC48" s="78">
        <v>0</v>
      </c>
      <c r="BD48" s="78">
        <v>11435220</v>
      </c>
      <c r="BE48" s="86">
        <v>13568062</v>
      </c>
      <c r="BF48" s="86">
        <v>0</v>
      </c>
      <c r="BG48" s="86">
        <v>1237741</v>
      </c>
      <c r="BH48" s="86">
        <v>0</v>
      </c>
      <c r="BI48" s="86">
        <v>199220</v>
      </c>
      <c r="BJ48" s="86">
        <v>7934197</v>
      </c>
      <c r="BK48" s="86">
        <v>0</v>
      </c>
      <c r="BL48" s="78">
        <v>22939220</v>
      </c>
      <c r="BM48" s="78">
        <v>-11504000</v>
      </c>
      <c r="BN48" s="86">
        <v>10901000</v>
      </c>
      <c r="BO48" s="86">
        <v>0</v>
      </c>
      <c r="BP48" s="86">
        <v>-603000</v>
      </c>
      <c r="BQ48" s="86">
        <v>0</v>
      </c>
      <c r="BR48" s="86">
        <v>0</v>
      </c>
      <c r="BS48" s="78">
        <v>-603000</v>
      </c>
      <c r="BT48" s="79">
        <v>-1.006</v>
      </c>
      <c r="BU48" s="79">
        <v>0</v>
      </c>
      <c r="BV48" s="79">
        <v>-1.006</v>
      </c>
      <c r="BW48" s="80">
        <v>0.8</v>
      </c>
      <c r="BX48" s="81">
        <v>51</v>
      </c>
      <c r="BY48" s="81">
        <v>36</v>
      </c>
      <c r="BZ48" s="82">
        <v>0</v>
      </c>
      <c r="CA48" s="79">
        <v>-4.8630000000000004</v>
      </c>
      <c r="CB48" s="79">
        <v>0.82499999999999996</v>
      </c>
      <c r="CC48" s="83">
        <v>23</v>
      </c>
      <c r="CD48" s="83"/>
      <c r="CE48" s="83"/>
      <c r="CF48" s="78">
        <v>-11504000</v>
      </c>
      <c r="CG48" s="79">
        <v>-1.006</v>
      </c>
      <c r="CH48" s="79">
        <v>0</v>
      </c>
      <c r="CI48" s="79">
        <v>-1.006</v>
      </c>
    </row>
    <row r="49" spans="1:87" ht="34.200000000000003" x14ac:dyDescent="0.3">
      <c r="A49" s="76">
        <v>3108</v>
      </c>
      <c r="B49" s="76" t="s">
        <v>728</v>
      </c>
      <c r="C49" s="76" t="s">
        <v>859</v>
      </c>
      <c r="D49" s="76">
        <v>13159</v>
      </c>
      <c r="E49" s="76">
        <v>2021</v>
      </c>
      <c r="F49" s="76" t="s">
        <v>873</v>
      </c>
      <c r="G49" s="76">
        <v>5</v>
      </c>
      <c r="H49" s="76">
        <v>12</v>
      </c>
      <c r="I49" s="76" t="s">
        <v>879</v>
      </c>
      <c r="J49" s="77">
        <v>275299738</v>
      </c>
      <c r="K49" s="77">
        <v>73524290</v>
      </c>
      <c r="L49" s="77">
        <v>0</v>
      </c>
      <c r="M49" s="77">
        <v>26140667</v>
      </c>
      <c r="N49" s="77">
        <v>0</v>
      </c>
      <c r="O49" s="77">
        <v>105059750</v>
      </c>
      <c r="P49" s="77">
        <v>22276400</v>
      </c>
      <c r="Q49" s="78">
        <v>502300845</v>
      </c>
      <c r="R49" s="77">
        <v>6821883</v>
      </c>
      <c r="S49" s="77">
        <v>0</v>
      </c>
      <c r="T49" s="77">
        <v>0</v>
      </c>
      <c r="U49" s="77">
        <v>0</v>
      </c>
      <c r="V49" s="77">
        <v>612953774</v>
      </c>
      <c r="W49" s="77">
        <v>452460124</v>
      </c>
      <c r="X49" s="78">
        <v>160493650</v>
      </c>
      <c r="Y49" s="77">
        <v>30304491</v>
      </c>
      <c r="Z49" s="78">
        <v>197620024</v>
      </c>
      <c r="AA49" s="78">
        <v>699920869</v>
      </c>
      <c r="AB49" s="77">
        <v>69042</v>
      </c>
      <c r="AC49" s="77">
        <v>22339763</v>
      </c>
      <c r="AD49" s="77">
        <v>0</v>
      </c>
      <c r="AE49" s="77">
        <v>100950492</v>
      </c>
      <c r="AF49" s="78">
        <v>123359297</v>
      </c>
      <c r="AG49" s="77">
        <v>5582666</v>
      </c>
      <c r="AH49" s="77">
        <v>0</v>
      </c>
      <c r="AI49" s="77">
        <v>271797394</v>
      </c>
      <c r="AJ49" s="78">
        <v>277380060</v>
      </c>
      <c r="AK49" s="78">
        <v>400739357</v>
      </c>
      <c r="AL49" s="77">
        <v>292423301</v>
      </c>
      <c r="AM49" s="77">
        <v>0</v>
      </c>
      <c r="AN49" s="77">
        <v>6758208</v>
      </c>
      <c r="AO49" s="78">
        <v>299181509</v>
      </c>
      <c r="AP49" s="78">
        <v>699920866</v>
      </c>
      <c r="AQ49" s="77">
        <v>618292898</v>
      </c>
      <c r="AR49" s="77">
        <v>0</v>
      </c>
      <c r="AS49" s="77">
        <v>138541151</v>
      </c>
      <c r="AT49" s="77">
        <v>0</v>
      </c>
      <c r="AU49" s="77">
        <v>0</v>
      </c>
      <c r="AV49" s="77">
        <v>0</v>
      </c>
      <c r="AW49" s="78">
        <v>756834049</v>
      </c>
      <c r="AX49" s="77">
        <v>-921564</v>
      </c>
      <c r="AY49" s="77">
        <v>18091988</v>
      </c>
      <c r="AZ49" s="77">
        <v>0</v>
      </c>
      <c r="BA49" s="77">
        <v>63312115</v>
      </c>
      <c r="BB49" s="77">
        <v>0</v>
      </c>
      <c r="BC49" s="78">
        <v>80482539</v>
      </c>
      <c r="BD49" s="78">
        <v>837316588</v>
      </c>
      <c r="BE49" s="77">
        <v>501720313</v>
      </c>
      <c r="BF49" s="77">
        <v>0</v>
      </c>
      <c r="BG49" s="77">
        <v>23785910</v>
      </c>
      <c r="BH49" s="77">
        <v>5058</v>
      </c>
      <c r="BI49" s="77">
        <v>2067331</v>
      </c>
      <c r="BJ49" s="77">
        <v>259683211</v>
      </c>
      <c r="BK49" s="77">
        <v>0</v>
      </c>
      <c r="BL49" s="78">
        <v>787261823</v>
      </c>
      <c r="BM49" s="78">
        <v>50054765</v>
      </c>
      <c r="BN49" s="77">
        <v>0</v>
      </c>
      <c r="BO49" s="77">
        <v>0</v>
      </c>
      <c r="BP49" s="77">
        <v>50054765</v>
      </c>
      <c r="BQ49" s="77">
        <v>0</v>
      </c>
      <c r="BR49" s="77">
        <v>0</v>
      </c>
      <c r="BS49" s="78">
        <v>50054765</v>
      </c>
      <c r="BT49" s="79">
        <v>-3.5999999999999997E-2</v>
      </c>
      <c r="BU49" s="79">
        <v>9.6000000000000002E-2</v>
      </c>
      <c r="BV49" s="79">
        <v>0.06</v>
      </c>
      <c r="BW49" s="80">
        <v>4.0999999999999996</v>
      </c>
      <c r="BX49" s="81">
        <v>15</v>
      </c>
      <c r="BY49" s="81">
        <v>48</v>
      </c>
      <c r="BZ49" s="82">
        <v>996.6</v>
      </c>
      <c r="CA49" s="79">
        <v>0.57299999999999995</v>
      </c>
      <c r="CB49" s="79">
        <v>0.42699999999999999</v>
      </c>
      <c r="CC49" s="83">
        <v>19</v>
      </c>
      <c r="CD49" s="83"/>
      <c r="CE49" s="83"/>
      <c r="CF49" s="78">
        <v>50054765</v>
      </c>
      <c r="CG49" s="79">
        <v>-3.5999999999999997E-2</v>
      </c>
      <c r="CH49" s="79">
        <v>9.6000000000000002E-2</v>
      </c>
      <c r="CI49" s="79">
        <v>0.06</v>
      </c>
    </row>
    <row r="50" spans="1:87" ht="34.200000000000003" x14ac:dyDescent="0.3">
      <c r="A50" s="85">
        <v>46</v>
      </c>
      <c r="B50" s="85" t="s">
        <v>724</v>
      </c>
      <c r="C50" s="85" t="s">
        <v>859</v>
      </c>
      <c r="D50" s="85">
        <v>14286</v>
      </c>
      <c r="E50" s="85">
        <v>2021</v>
      </c>
      <c r="F50" s="85" t="s">
        <v>867</v>
      </c>
      <c r="G50" s="85">
        <v>5</v>
      </c>
      <c r="H50" s="85">
        <v>12</v>
      </c>
      <c r="I50" s="85" t="s">
        <v>877</v>
      </c>
      <c r="J50" s="86">
        <v>1862000</v>
      </c>
      <c r="K50" s="86">
        <v>0</v>
      </c>
      <c r="L50" s="86">
        <v>0</v>
      </c>
      <c r="M50" s="86">
        <v>261510000</v>
      </c>
      <c r="N50" s="86">
        <v>3182384000</v>
      </c>
      <c r="O50" s="86">
        <v>69000</v>
      </c>
      <c r="P50" s="86">
        <v>282346000</v>
      </c>
      <c r="Q50" s="78">
        <v>3728171000</v>
      </c>
      <c r="R50" s="86">
        <v>1790766000</v>
      </c>
      <c r="S50" s="86">
        <v>77523000</v>
      </c>
      <c r="T50" s="86">
        <v>0</v>
      </c>
      <c r="U50" s="86">
        <v>0</v>
      </c>
      <c r="V50" s="86">
        <v>3960230000</v>
      </c>
      <c r="W50" s="86">
        <v>2079921000</v>
      </c>
      <c r="X50" s="78">
        <v>1880309000</v>
      </c>
      <c r="Y50" s="86">
        <v>424031000</v>
      </c>
      <c r="Z50" s="78">
        <v>4172629000</v>
      </c>
      <c r="AA50" s="78">
        <v>7900800000</v>
      </c>
      <c r="AB50" s="86">
        <v>0</v>
      </c>
      <c r="AC50" s="86">
        <v>14359000</v>
      </c>
      <c r="AD50" s="86">
        <v>0</v>
      </c>
      <c r="AE50" s="86">
        <v>550222000</v>
      </c>
      <c r="AF50" s="78">
        <v>564581000</v>
      </c>
      <c r="AG50" s="86">
        <v>1516123000</v>
      </c>
      <c r="AH50" s="86">
        <v>0</v>
      </c>
      <c r="AI50" s="86">
        <v>649371000</v>
      </c>
      <c r="AJ50" s="78">
        <v>2165494000</v>
      </c>
      <c r="AK50" s="78">
        <v>2730075000</v>
      </c>
      <c r="AL50" s="86">
        <v>3031680000</v>
      </c>
      <c r="AM50" s="86">
        <v>1194750000</v>
      </c>
      <c r="AN50" s="86">
        <v>944295000</v>
      </c>
      <c r="AO50" s="78">
        <v>5170725000</v>
      </c>
      <c r="AP50" s="78">
        <v>7900800000</v>
      </c>
      <c r="AQ50" s="86">
        <v>1485073000</v>
      </c>
      <c r="AR50" s="86">
        <v>0</v>
      </c>
      <c r="AS50" s="86">
        <v>436059000</v>
      </c>
      <c r="AT50" s="86">
        <v>0</v>
      </c>
      <c r="AU50" s="86">
        <v>0</v>
      </c>
      <c r="AV50" s="86">
        <v>84151000</v>
      </c>
      <c r="AW50" s="78">
        <v>2005283000</v>
      </c>
      <c r="AX50" s="86">
        <v>16023000</v>
      </c>
      <c r="AY50" s="86">
        <v>8066000</v>
      </c>
      <c r="AZ50" s="86">
        <v>0</v>
      </c>
      <c r="BA50" s="86">
        <v>50759000</v>
      </c>
      <c r="BB50" s="86">
        <v>16872000</v>
      </c>
      <c r="BC50" s="78">
        <v>91720000</v>
      </c>
      <c r="BD50" s="78">
        <v>2097003000</v>
      </c>
      <c r="BE50" s="86">
        <v>889346000</v>
      </c>
      <c r="BF50" s="86">
        <v>0</v>
      </c>
      <c r="BG50" s="86">
        <v>119826000</v>
      </c>
      <c r="BH50" s="86">
        <v>29525000</v>
      </c>
      <c r="BI50" s="86">
        <v>26482000</v>
      </c>
      <c r="BJ50" s="86">
        <v>956692000</v>
      </c>
      <c r="BK50" s="86">
        <v>0</v>
      </c>
      <c r="BL50" s="78">
        <v>2021871000</v>
      </c>
      <c r="BM50" s="78">
        <v>75132000</v>
      </c>
      <c r="BN50" s="86">
        <v>-17933000</v>
      </c>
      <c r="BO50" s="86">
        <v>26242000</v>
      </c>
      <c r="BP50" s="86">
        <v>83441000</v>
      </c>
      <c r="BQ50" s="86">
        <v>131240000</v>
      </c>
      <c r="BR50" s="86">
        <v>0</v>
      </c>
      <c r="BS50" s="78">
        <v>214681000</v>
      </c>
      <c r="BT50" s="79">
        <v>-8.0000000000000002E-3</v>
      </c>
      <c r="BU50" s="79">
        <v>4.3999999999999997E-2</v>
      </c>
      <c r="BV50" s="79">
        <v>3.5999999999999997E-2</v>
      </c>
      <c r="BW50" s="80">
        <v>6.6</v>
      </c>
      <c r="BX50" s="81">
        <v>64</v>
      </c>
      <c r="BY50" s="81">
        <v>106</v>
      </c>
      <c r="BZ50" s="82">
        <v>7.6</v>
      </c>
      <c r="CA50" s="79">
        <v>9.4E-2</v>
      </c>
      <c r="CB50" s="79">
        <v>0.65400000000000003</v>
      </c>
      <c r="CC50" s="83">
        <v>17</v>
      </c>
      <c r="CD50" s="83"/>
      <c r="CE50" s="83"/>
      <c r="CF50" s="78">
        <v>75132000</v>
      </c>
      <c r="CG50" s="79">
        <v>-8.0000000000000002E-3</v>
      </c>
      <c r="CH50" s="79">
        <v>4.3999999999999997E-2</v>
      </c>
      <c r="CI50" s="79">
        <v>3.5999999999999997E-2</v>
      </c>
    </row>
    <row r="51" spans="1:87" ht="34.200000000000003" x14ac:dyDescent="0.3">
      <c r="A51" s="76">
        <v>3107</v>
      </c>
      <c r="B51" s="76" t="s">
        <v>725</v>
      </c>
      <c r="C51" s="76" t="s">
        <v>859</v>
      </c>
      <c r="D51" s="76">
        <v>14287</v>
      </c>
      <c r="E51" s="76">
        <v>2021</v>
      </c>
      <c r="F51" s="76" t="s">
        <v>867</v>
      </c>
      <c r="G51" s="76">
        <v>5</v>
      </c>
      <c r="H51" s="76">
        <v>12</v>
      </c>
      <c r="I51" s="76" t="s">
        <v>877</v>
      </c>
      <c r="J51" s="77">
        <v>339850000</v>
      </c>
      <c r="K51" s="77">
        <v>150383000</v>
      </c>
      <c r="L51" s="77">
        <v>0</v>
      </c>
      <c r="M51" s="77">
        <v>113421000</v>
      </c>
      <c r="N51" s="77">
        <v>90548000</v>
      </c>
      <c r="O51" s="77">
        <v>6987000</v>
      </c>
      <c r="P51" s="77">
        <v>148279000</v>
      </c>
      <c r="Q51" s="78">
        <v>849468000</v>
      </c>
      <c r="R51" s="77">
        <v>774720000</v>
      </c>
      <c r="S51" s="77">
        <v>14826000</v>
      </c>
      <c r="T51" s="77">
        <v>0</v>
      </c>
      <c r="U51" s="77">
        <v>0</v>
      </c>
      <c r="V51" s="77">
        <v>2072652000</v>
      </c>
      <c r="W51" s="77">
        <v>1084346000</v>
      </c>
      <c r="X51" s="78">
        <v>988306000</v>
      </c>
      <c r="Y51" s="77">
        <v>117424000</v>
      </c>
      <c r="Z51" s="78">
        <v>1895276000</v>
      </c>
      <c r="AA51" s="78">
        <v>2744744000</v>
      </c>
      <c r="AB51" s="77">
        <v>8408000</v>
      </c>
      <c r="AC51" s="77">
        <v>80855000</v>
      </c>
      <c r="AD51" s="77">
        <v>13748000</v>
      </c>
      <c r="AE51" s="77">
        <v>348773000</v>
      </c>
      <c r="AF51" s="78">
        <v>451784000</v>
      </c>
      <c r="AG51" s="77">
        <v>684697000</v>
      </c>
      <c r="AH51" s="77">
        <v>0</v>
      </c>
      <c r="AI51" s="77">
        <v>187734000</v>
      </c>
      <c r="AJ51" s="78">
        <v>872431000</v>
      </c>
      <c r="AK51" s="78">
        <v>1324215000</v>
      </c>
      <c r="AL51" s="77">
        <v>1008436000</v>
      </c>
      <c r="AM51" s="77">
        <v>371486000</v>
      </c>
      <c r="AN51" s="77">
        <v>40606000</v>
      </c>
      <c r="AO51" s="78">
        <v>1420528000</v>
      </c>
      <c r="AP51" s="78">
        <v>2744743000</v>
      </c>
      <c r="AQ51" s="77">
        <v>1165412000</v>
      </c>
      <c r="AR51" s="77">
        <v>0</v>
      </c>
      <c r="AS51" s="77">
        <v>673867000</v>
      </c>
      <c r="AT51" s="77">
        <v>60000000</v>
      </c>
      <c r="AU51" s="77">
        <v>0</v>
      </c>
      <c r="AV51" s="77">
        <v>30413000</v>
      </c>
      <c r="AW51" s="78">
        <v>1929692000</v>
      </c>
      <c r="AX51" s="77">
        <v>34715000</v>
      </c>
      <c r="AY51" s="77">
        <v>0</v>
      </c>
      <c r="AZ51" s="77">
        <v>0</v>
      </c>
      <c r="BA51" s="77">
        <v>1726000</v>
      </c>
      <c r="BB51" s="77">
        <v>0</v>
      </c>
      <c r="BC51" s="78">
        <v>36441000</v>
      </c>
      <c r="BD51" s="78">
        <v>1966133000</v>
      </c>
      <c r="BE51" s="77">
        <v>693063000</v>
      </c>
      <c r="BF51" s="77">
        <v>0</v>
      </c>
      <c r="BG51" s="77">
        <v>99302000</v>
      </c>
      <c r="BH51" s="77">
        <v>24520000</v>
      </c>
      <c r="BI51" s="77">
        <v>12918000</v>
      </c>
      <c r="BJ51" s="77">
        <v>1090309000</v>
      </c>
      <c r="BK51" s="77">
        <v>0</v>
      </c>
      <c r="BL51" s="78">
        <v>1920112000</v>
      </c>
      <c r="BM51" s="78">
        <v>46021000</v>
      </c>
      <c r="BN51" s="77">
        <v>-28000000</v>
      </c>
      <c r="BO51" s="77">
        <v>14698000</v>
      </c>
      <c r="BP51" s="77">
        <v>32719000</v>
      </c>
      <c r="BQ51" s="77">
        <v>14381000</v>
      </c>
      <c r="BR51" s="77">
        <v>0</v>
      </c>
      <c r="BS51" s="78">
        <v>47100000</v>
      </c>
      <c r="BT51" s="79">
        <v>5.0000000000000001E-3</v>
      </c>
      <c r="BU51" s="79">
        <v>1.9E-2</v>
      </c>
      <c r="BV51" s="79">
        <v>2.3E-2</v>
      </c>
      <c r="BW51" s="80">
        <v>1.9</v>
      </c>
      <c r="BX51" s="81">
        <v>36</v>
      </c>
      <c r="BY51" s="81">
        <v>74</v>
      </c>
      <c r="BZ51" s="82">
        <v>5.2</v>
      </c>
      <c r="CA51" s="79">
        <v>0.128</v>
      </c>
      <c r="CB51" s="79">
        <v>0.51800000000000002</v>
      </c>
      <c r="CC51" s="83">
        <v>11</v>
      </c>
      <c r="CD51" s="83"/>
      <c r="CE51" s="83"/>
      <c r="CF51" s="78">
        <v>-13979000</v>
      </c>
      <c r="CG51" s="79">
        <v>-2.5999999999999999E-2</v>
      </c>
      <c r="CH51" s="79">
        <v>1.9E-2</v>
      </c>
      <c r="CI51" s="79">
        <v>-7.0000000000000001E-3</v>
      </c>
    </row>
    <row r="52" spans="1:87" ht="34.200000000000003" x14ac:dyDescent="0.3">
      <c r="A52" s="85">
        <v>6547</v>
      </c>
      <c r="B52" s="85" t="s">
        <v>747</v>
      </c>
      <c r="C52" s="85" t="s">
        <v>859</v>
      </c>
      <c r="D52" s="85">
        <v>14288</v>
      </c>
      <c r="E52" s="85">
        <v>2021</v>
      </c>
      <c r="F52" s="85" t="s">
        <v>873</v>
      </c>
      <c r="G52" s="85">
        <v>5</v>
      </c>
      <c r="H52" s="85">
        <v>12</v>
      </c>
      <c r="I52" s="85" t="s">
        <v>879</v>
      </c>
      <c r="J52" s="86">
        <v>2328099</v>
      </c>
      <c r="K52" s="86">
        <v>301313698</v>
      </c>
      <c r="L52" s="86">
        <v>250</v>
      </c>
      <c r="M52" s="86">
        <v>34714178</v>
      </c>
      <c r="N52" s="86">
        <v>83167707</v>
      </c>
      <c r="O52" s="86">
        <v>0</v>
      </c>
      <c r="P52" s="86">
        <v>25111513</v>
      </c>
      <c r="Q52" s="78">
        <v>446635445</v>
      </c>
      <c r="R52" s="86">
        <v>5135630</v>
      </c>
      <c r="S52" s="86">
        <v>7640</v>
      </c>
      <c r="T52" s="86">
        <v>0</v>
      </c>
      <c r="U52" s="86">
        <v>0</v>
      </c>
      <c r="V52" s="86">
        <v>286760309</v>
      </c>
      <c r="W52" s="86">
        <v>209901864</v>
      </c>
      <c r="X52" s="78">
        <v>76858445</v>
      </c>
      <c r="Y52" s="86">
        <v>34777154</v>
      </c>
      <c r="Z52" s="78">
        <v>116778869</v>
      </c>
      <c r="AA52" s="78">
        <v>563414314</v>
      </c>
      <c r="AB52" s="86">
        <v>2238214</v>
      </c>
      <c r="AC52" s="86">
        <v>4611853</v>
      </c>
      <c r="AD52" s="86">
        <v>173270470</v>
      </c>
      <c r="AE52" s="86">
        <v>68589511</v>
      </c>
      <c r="AF52" s="78">
        <v>248710048</v>
      </c>
      <c r="AG52" s="86">
        <v>105783187</v>
      </c>
      <c r="AH52" s="86">
        <v>0</v>
      </c>
      <c r="AI52" s="86">
        <v>9453365</v>
      </c>
      <c r="AJ52" s="78">
        <v>115236552</v>
      </c>
      <c r="AK52" s="78">
        <v>363946600</v>
      </c>
      <c r="AL52" s="86">
        <v>194324194</v>
      </c>
      <c r="AM52" s="86">
        <v>4652817</v>
      </c>
      <c r="AN52" s="86">
        <v>490703</v>
      </c>
      <c r="AO52" s="78">
        <v>199467714</v>
      </c>
      <c r="AP52" s="78">
        <v>563414314</v>
      </c>
      <c r="AQ52" s="86">
        <v>291175801</v>
      </c>
      <c r="AR52" s="86">
        <v>2882297</v>
      </c>
      <c r="AS52" s="86">
        <v>28842515</v>
      </c>
      <c r="AT52" s="86">
        <v>-12454894</v>
      </c>
      <c r="AU52" s="86">
        <v>9039388</v>
      </c>
      <c r="AV52" s="86">
        <v>116113</v>
      </c>
      <c r="AW52" s="78">
        <v>319601220</v>
      </c>
      <c r="AX52" s="86">
        <v>6451028</v>
      </c>
      <c r="AY52" s="86">
        <v>27865</v>
      </c>
      <c r="AZ52" s="86">
        <v>0</v>
      </c>
      <c r="BA52" s="86">
        <v>10821982</v>
      </c>
      <c r="BB52" s="86">
        <v>0</v>
      </c>
      <c r="BC52" s="78">
        <v>17300875</v>
      </c>
      <c r="BD52" s="78">
        <v>336902095</v>
      </c>
      <c r="BE52" s="86">
        <v>117000567</v>
      </c>
      <c r="BF52" s="86">
        <v>0</v>
      </c>
      <c r="BG52" s="86">
        <v>12924766</v>
      </c>
      <c r="BH52" s="86">
        <v>4220173</v>
      </c>
      <c r="BI52" s="86">
        <v>2810894</v>
      </c>
      <c r="BJ52" s="86">
        <v>184141494</v>
      </c>
      <c r="BK52" s="86">
        <v>0</v>
      </c>
      <c r="BL52" s="78">
        <v>321097894</v>
      </c>
      <c r="BM52" s="78">
        <v>15804201</v>
      </c>
      <c r="BN52" s="86">
        <v>0</v>
      </c>
      <c r="BO52" s="86">
        <v>-5272792</v>
      </c>
      <c r="BP52" s="86">
        <v>10531409</v>
      </c>
      <c r="BQ52" s="86">
        <v>0</v>
      </c>
      <c r="BR52" s="86">
        <v>0</v>
      </c>
      <c r="BS52" s="78">
        <v>10531409</v>
      </c>
      <c r="BT52" s="79">
        <v>-4.0000000000000001E-3</v>
      </c>
      <c r="BU52" s="79">
        <v>5.0999999999999997E-2</v>
      </c>
      <c r="BV52" s="79">
        <v>4.7E-2</v>
      </c>
      <c r="BW52" s="80">
        <v>1.8</v>
      </c>
      <c r="BX52" s="81">
        <v>44</v>
      </c>
      <c r="BY52" s="81">
        <v>289</v>
      </c>
      <c r="BZ52" s="82">
        <v>5.0999999999999996</v>
      </c>
      <c r="CA52" s="79">
        <v>8.1000000000000003E-2</v>
      </c>
      <c r="CB52" s="79">
        <v>0.35399999999999998</v>
      </c>
      <c r="CC52" s="83">
        <v>16</v>
      </c>
      <c r="CD52" s="83"/>
      <c r="CE52" s="83"/>
      <c r="CF52" s="78">
        <v>19219707</v>
      </c>
      <c r="CG52" s="79">
        <v>6.0000000000000001E-3</v>
      </c>
      <c r="CH52" s="79">
        <v>5.0999999999999997E-2</v>
      </c>
      <c r="CI52" s="79">
        <v>5.6000000000000001E-2</v>
      </c>
    </row>
    <row r="53" spans="1:87" ht="34.200000000000003" x14ac:dyDescent="0.3">
      <c r="A53" s="76">
        <v>8702</v>
      </c>
      <c r="B53" s="76" t="s">
        <v>723</v>
      </c>
      <c r="C53" s="76" t="s">
        <v>859</v>
      </c>
      <c r="D53" s="76">
        <v>16665</v>
      </c>
      <c r="E53" s="76">
        <v>2021</v>
      </c>
      <c r="F53" s="76" t="s">
        <v>867</v>
      </c>
      <c r="G53" s="76">
        <v>5</v>
      </c>
      <c r="H53" s="76">
        <v>12</v>
      </c>
      <c r="I53" s="76" t="s">
        <v>877</v>
      </c>
      <c r="J53" s="77">
        <v>122502000</v>
      </c>
      <c r="K53" s="77">
        <v>810260000</v>
      </c>
      <c r="L53" s="77">
        <v>0</v>
      </c>
      <c r="M53" s="77">
        <v>193437000</v>
      </c>
      <c r="N53" s="77">
        <v>0</v>
      </c>
      <c r="O53" s="77">
        <v>0</v>
      </c>
      <c r="P53" s="77">
        <v>119981000</v>
      </c>
      <c r="Q53" s="78">
        <v>1246180000</v>
      </c>
      <c r="R53" s="77">
        <v>464131000</v>
      </c>
      <c r="S53" s="77">
        <v>0</v>
      </c>
      <c r="T53" s="77">
        <v>0</v>
      </c>
      <c r="U53" s="77">
        <v>0</v>
      </c>
      <c r="V53" s="77">
        <v>3047644000</v>
      </c>
      <c r="W53" s="77">
        <v>2169277000</v>
      </c>
      <c r="X53" s="78">
        <v>878367000</v>
      </c>
      <c r="Y53" s="77">
        <v>167677000</v>
      </c>
      <c r="Z53" s="78">
        <v>1510175000</v>
      </c>
      <c r="AA53" s="78">
        <v>2756355000</v>
      </c>
      <c r="AB53" s="77">
        <v>29145000</v>
      </c>
      <c r="AC53" s="77">
        <v>185589000</v>
      </c>
      <c r="AD53" s="77">
        <v>0</v>
      </c>
      <c r="AE53" s="77">
        <v>341136000</v>
      </c>
      <c r="AF53" s="78">
        <v>555870000</v>
      </c>
      <c r="AG53" s="77">
        <v>554680000</v>
      </c>
      <c r="AH53" s="77">
        <v>0</v>
      </c>
      <c r="AI53" s="77">
        <v>342201000</v>
      </c>
      <c r="AJ53" s="78">
        <v>896881000</v>
      </c>
      <c r="AK53" s="78">
        <v>1452751000</v>
      </c>
      <c r="AL53" s="77">
        <v>919379000</v>
      </c>
      <c r="AM53" s="77">
        <v>0</v>
      </c>
      <c r="AN53" s="77">
        <v>384225000</v>
      </c>
      <c r="AO53" s="78">
        <v>1303604000</v>
      </c>
      <c r="AP53" s="78">
        <v>2756355000</v>
      </c>
      <c r="AQ53" s="77">
        <v>1555740000</v>
      </c>
      <c r="AR53" s="77">
        <v>0</v>
      </c>
      <c r="AS53" s="77">
        <v>685579000</v>
      </c>
      <c r="AT53" s="77">
        <v>0</v>
      </c>
      <c r="AU53" s="77">
        <v>0</v>
      </c>
      <c r="AV53" s="77">
        <v>0</v>
      </c>
      <c r="AW53" s="78">
        <v>2241319000</v>
      </c>
      <c r="AX53" s="77">
        <v>0</v>
      </c>
      <c r="AY53" s="77">
        <v>0</v>
      </c>
      <c r="AZ53" s="77">
        <v>0</v>
      </c>
      <c r="BA53" s="77">
        <v>37015000</v>
      </c>
      <c r="BB53" s="77">
        <v>53332000</v>
      </c>
      <c r="BC53" s="78">
        <v>90347000</v>
      </c>
      <c r="BD53" s="78">
        <v>2331666000</v>
      </c>
      <c r="BE53" s="77">
        <v>896014000</v>
      </c>
      <c r="BF53" s="77">
        <v>0</v>
      </c>
      <c r="BG53" s="77">
        <v>83926000</v>
      </c>
      <c r="BH53" s="77">
        <v>4623000</v>
      </c>
      <c r="BI53" s="77">
        <v>25247000</v>
      </c>
      <c r="BJ53" s="77">
        <v>1140494000</v>
      </c>
      <c r="BK53" s="77">
        <v>0</v>
      </c>
      <c r="BL53" s="78">
        <v>2150304000</v>
      </c>
      <c r="BM53" s="78">
        <v>181362000</v>
      </c>
      <c r="BN53" s="77">
        <v>-37194000</v>
      </c>
      <c r="BO53" s="77">
        <v>8652000</v>
      </c>
      <c r="BP53" s="77">
        <v>152820000</v>
      </c>
      <c r="BQ53" s="77">
        <v>41779000</v>
      </c>
      <c r="BR53" s="77">
        <v>0</v>
      </c>
      <c r="BS53" s="78">
        <v>194599000</v>
      </c>
      <c r="BT53" s="79">
        <v>3.9E-2</v>
      </c>
      <c r="BU53" s="79">
        <v>3.9E-2</v>
      </c>
      <c r="BV53" s="79">
        <v>7.8E-2</v>
      </c>
      <c r="BW53" s="80">
        <v>2.2000000000000002</v>
      </c>
      <c r="BX53" s="81">
        <v>45</v>
      </c>
      <c r="BY53" s="81">
        <v>65</v>
      </c>
      <c r="BZ53" s="82">
        <v>8</v>
      </c>
      <c r="CA53" s="79">
        <v>0.23899999999999999</v>
      </c>
      <c r="CB53" s="79">
        <v>0.47299999999999998</v>
      </c>
      <c r="CC53" s="83">
        <v>26</v>
      </c>
      <c r="CD53" s="83"/>
      <c r="CE53" s="83"/>
      <c r="CF53" s="78">
        <v>181362000</v>
      </c>
      <c r="CG53" s="79">
        <v>3.9E-2</v>
      </c>
      <c r="CH53" s="79">
        <v>3.9E-2</v>
      </c>
      <c r="CI53" s="79">
        <v>7.8E-2</v>
      </c>
    </row>
    <row r="54" spans="1:87" ht="34.200000000000003" x14ac:dyDescent="0.3">
      <c r="A54" s="85">
        <v>98</v>
      </c>
      <c r="B54" s="85" t="s">
        <v>720</v>
      </c>
      <c r="C54" s="85" t="s">
        <v>859</v>
      </c>
      <c r="D54" s="85">
        <v>16665</v>
      </c>
      <c r="E54" s="85">
        <v>2021</v>
      </c>
      <c r="F54" s="85" t="s">
        <v>867</v>
      </c>
      <c r="G54" s="85">
        <v>5</v>
      </c>
      <c r="H54" s="85">
        <v>12</v>
      </c>
      <c r="I54" s="85" t="s">
        <v>877</v>
      </c>
      <c r="J54" s="86">
        <v>5274000</v>
      </c>
      <c r="K54" s="86">
        <v>61315000</v>
      </c>
      <c r="L54" s="86">
        <v>0</v>
      </c>
      <c r="M54" s="86">
        <v>12241000</v>
      </c>
      <c r="N54" s="86">
        <v>0</v>
      </c>
      <c r="O54" s="86">
        <v>0</v>
      </c>
      <c r="P54" s="86">
        <v>5709000</v>
      </c>
      <c r="Q54" s="78">
        <v>84539000</v>
      </c>
      <c r="R54" s="86">
        <v>8957000</v>
      </c>
      <c r="S54" s="86">
        <v>0</v>
      </c>
      <c r="T54" s="86">
        <v>0</v>
      </c>
      <c r="U54" s="86">
        <v>0</v>
      </c>
      <c r="V54" s="86">
        <v>160095000</v>
      </c>
      <c r="W54" s="86">
        <v>58785000</v>
      </c>
      <c r="X54" s="78">
        <v>101310000</v>
      </c>
      <c r="Y54" s="86">
        <v>9054000</v>
      </c>
      <c r="Z54" s="78">
        <v>119321000</v>
      </c>
      <c r="AA54" s="78">
        <v>203860000</v>
      </c>
      <c r="AB54" s="86">
        <v>2640000</v>
      </c>
      <c r="AC54" s="86">
        <v>18384000</v>
      </c>
      <c r="AD54" s="86">
        <v>-4296000</v>
      </c>
      <c r="AE54" s="86">
        <v>30833000</v>
      </c>
      <c r="AF54" s="78">
        <v>47561000</v>
      </c>
      <c r="AG54" s="86">
        <v>22597000</v>
      </c>
      <c r="AH54" s="86">
        <v>0</v>
      </c>
      <c r="AI54" s="86">
        <v>10360000</v>
      </c>
      <c r="AJ54" s="78">
        <v>32957000</v>
      </c>
      <c r="AK54" s="78">
        <v>80518000</v>
      </c>
      <c r="AL54" s="86">
        <v>114385000</v>
      </c>
      <c r="AM54" s="86">
        <v>0</v>
      </c>
      <c r="AN54" s="86">
        <v>8957000</v>
      </c>
      <c r="AO54" s="78">
        <v>123342000</v>
      </c>
      <c r="AP54" s="78">
        <v>203860000</v>
      </c>
      <c r="AQ54" s="86">
        <v>135730000</v>
      </c>
      <c r="AR54" s="86">
        <v>0</v>
      </c>
      <c r="AS54" s="86">
        <v>9539000</v>
      </c>
      <c r="AT54" s="86">
        <v>0</v>
      </c>
      <c r="AU54" s="86">
        <v>0</v>
      </c>
      <c r="AV54" s="86">
        <v>0</v>
      </c>
      <c r="AW54" s="78">
        <v>145269000</v>
      </c>
      <c r="AX54" s="86">
        <v>0</v>
      </c>
      <c r="AY54" s="86">
        <v>0</v>
      </c>
      <c r="AZ54" s="86">
        <v>0</v>
      </c>
      <c r="BA54" s="86">
        <v>3992000</v>
      </c>
      <c r="BB54" s="86">
        <v>2683000</v>
      </c>
      <c r="BC54" s="78">
        <v>6675000</v>
      </c>
      <c r="BD54" s="78">
        <v>151944000</v>
      </c>
      <c r="BE54" s="86">
        <v>65050000</v>
      </c>
      <c r="BF54" s="86">
        <v>0</v>
      </c>
      <c r="BG54" s="86">
        <v>8675000</v>
      </c>
      <c r="BH54" s="86">
        <v>854000</v>
      </c>
      <c r="BI54" s="86">
        <v>1841000</v>
      </c>
      <c r="BJ54" s="86">
        <v>60350000</v>
      </c>
      <c r="BK54" s="86">
        <v>0</v>
      </c>
      <c r="BL54" s="78">
        <v>136770000</v>
      </c>
      <c r="BM54" s="78">
        <v>15174000</v>
      </c>
      <c r="BN54" s="86">
        <v>665000</v>
      </c>
      <c r="BO54" s="86">
        <v>0</v>
      </c>
      <c r="BP54" s="86">
        <v>15839000</v>
      </c>
      <c r="BQ54" s="86">
        <v>6749000</v>
      </c>
      <c r="BR54" s="86">
        <v>0</v>
      </c>
      <c r="BS54" s="78">
        <v>22588000</v>
      </c>
      <c r="BT54" s="79">
        <v>5.6000000000000001E-2</v>
      </c>
      <c r="BU54" s="79">
        <v>4.3999999999999997E-2</v>
      </c>
      <c r="BV54" s="79">
        <v>0.1</v>
      </c>
      <c r="BW54" s="80">
        <v>1.8</v>
      </c>
      <c r="BX54" s="81">
        <v>33</v>
      </c>
      <c r="BY54" s="81">
        <v>83</v>
      </c>
      <c r="BZ54" s="82">
        <v>7.1</v>
      </c>
      <c r="CA54" s="79">
        <v>0.34</v>
      </c>
      <c r="CB54" s="79">
        <v>0.60499999999999998</v>
      </c>
      <c r="CC54" s="83">
        <v>7</v>
      </c>
      <c r="CD54" s="83"/>
      <c r="CE54" s="83"/>
      <c r="CF54" s="78">
        <v>15174000</v>
      </c>
      <c r="CG54" s="79">
        <v>5.6000000000000001E-2</v>
      </c>
      <c r="CH54" s="79">
        <v>4.3999999999999997E-2</v>
      </c>
      <c r="CI54" s="79">
        <v>0.1</v>
      </c>
    </row>
    <row r="55" spans="1:87" ht="34.200000000000003" x14ac:dyDescent="0.3">
      <c r="A55" s="76">
        <v>53</v>
      </c>
      <c r="B55" s="76" t="s">
        <v>721</v>
      </c>
      <c r="C55" s="76" t="s">
        <v>859</v>
      </c>
      <c r="D55" s="76">
        <v>16665</v>
      </c>
      <c r="E55" s="76">
        <v>2021</v>
      </c>
      <c r="F55" s="76" t="s">
        <v>867</v>
      </c>
      <c r="G55" s="76">
        <v>5</v>
      </c>
      <c r="H55" s="76">
        <v>12</v>
      </c>
      <c r="I55" s="76" t="s">
        <v>877</v>
      </c>
      <c r="J55" s="77">
        <v>8941000</v>
      </c>
      <c r="K55" s="77">
        <v>18769000</v>
      </c>
      <c r="L55" s="77">
        <v>0</v>
      </c>
      <c r="M55" s="77">
        <v>12429000</v>
      </c>
      <c r="N55" s="77">
        <v>0</v>
      </c>
      <c r="O55" s="77">
        <v>0</v>
      </c>
      <c r="P55" s="77">
        <v>3432000</v>
      </c>
      <c r="Q55" s="78">
        <v>43571000</v>
      </c>
      <c r="R55" s="77">
        <v>10508000</v>
      </c>
      <c r="S55" s="77">
        <v>0</v>
      </c>
      <c r="T55" s="77">
        <v>0</v>
      </c>
      <c r="U55" s="77">
        <v>0</v>
      </c>
      <c r="V55" s="77">
        <v>186004000</v>
      </c>
      <c r="W55" s="77">
        <v>76751000</v>
      </c>
      <c r="X55" s="78">
        <v>109253000</v>
      </c>
      <c r="Y55" s="77">
        <v>7295000</v>
      </c>
      <c r="Z55" s="78">
        <v>127056000</v>
      </c>
      <c r="AA55" s="78">
        <v>170627000</v>
      </c>
      <c r="AB55" s="77">
        <v>2203000</v>
      </c>
      <c r="AC55" s="77">
        <v>10744000</v>
      </c>
      <c r="AD55" s="77">
        <v>3524000</v>
      </c>
      <c r="AE55" s="77">
        <v>13401000</v>
      </c>
      <c r="AF55" s="78">
        <v>29872000</v>
      </c>
      <c r="AG55" s="77">
        <v>54613000</v>
      </c>
      <c r="AH55" s="77">
        <v>0</v>
      </c>
      <c r="AI55" s="77">
        <v>22125000</v>
      </c>
      <c r="AJ55" s="78">
        <v>76738000</v>
      </c>
      <c r="AK55" s="78">
        <v>106610000</v>
      </c>
      <c r="AL55" s="77">
        <v>53509000</v>
      </c>
      <c r="AM55" s="77">
        <v>0</v>
      </c>
      <c r="AN55" s="77">
        <v>10508000</v>
      </c>
      <c r="AO55" s="78">
        <v>64017000</v>
      </c>
      <c r="AP55" s="78">
        <v>170627000</v>
      </c>
      <c r="AQ55" s="77">
        <v>118433000</v>
      </c>
      <c r="AR55" s="77">
        <v>0</v>
      </c>
      <c r="AS55" s="77">
        <v>3016000</v>
      </c>
      <c r="AT55" s="77">
        <v>0</v>
      </c>
      <c r="AU55" s="77">
        <v>0</v>
      </c>
      <c r="AV55" s="77">
        <v>0</v>
      </c>
      <c r="AW55" s="78">
        <v>121449000</v>
      </c>
      <c r="AX55" s="77">
        <v>0</v>
      </c>
      <c r="AY55" s="77">
        <v>0</v>
      </c>
      <c r="AZ55" s="77">
        <v>0</v>
      </c>
      <c r="BA55" s="77">
        <v>723000</v>
      </c>
      <c r="BB55" s="77">
        <v>713000</v>
      </c>
      <c r="BC55" s="78">
        <v>1436000</v>
      </c>
      <c r="BD55" s="78">
        <v>122885000</v>
      </c>
      <c r="BE55" s="77">
        <v>59186000</v>
      </c>
      <c r="BF55" s="77">
        <v>0</v>
      </c>
      <c r="BG55" s="77">
        <v>8514000</v>
      </c>
      <c r="BH55" s="77">
        <v>2044000</v>
      </c>
      <c r="BI55" s="77">
        <v>1535000</v>
      </c>
      <c r="BJ55" s="77">
        <v>49467000</v>
      </c>
      <c r="BK55" s="77">
        <v>0</v>
      </c>
      <c r="BL55" s="78">
        <v>120746000</v>
      </c>
      <c r="BM55" s="78">
        <v>2139000</v>
      </c>
      <c r="BN55" s="77">
        <v>-400000</v>
      </c>
      <c r="BO55" s="77">
        <v>1351000</v>
      </c>
      <c r="BP55" s="77">
        <v>3090000</v>
      </c>
      <c r="BQ55" s="77">
        <v>0</v>
      </c>
      <c r="BR55" s="77">
        <v>0</v>
      </c>
      <c r="BS55" s="78">
        <v>3090000</v>
      </c>
      <c r="BT55" s="79">
        <v>6.0000000000000001E-3</v>
      </c>
      <c r="BU55" s="79">
        <v>1.2E-2</v>
      </c>
      <c r="BV55" s="79">
        <v>1.7000000000000001E-2</v>
      </c>
      <c r="BW55" s="80">
        <v>1.5</v>
      </c>
      <c r="BX55" s="81">
        <v>38</v>
      </c>
      <c r="BY55" s="81">
        <v>62</v>
      </c>
      <c r="BZ55" s="82">
        <v>3</v>
      </c>
      <c r="CA55" s="79">
        <v>0.126</v>
      </c>
      <c r="CB55" s="79">
        <v>0.375</v>
      </c>
      <c r="CC55" s="83">
        <v>9</v>
      </c>
      <c r="CD55" s="83"/>
      <c r="CE55" s="83"/>
      <c r="CF55" s="78">
        <v>2139000</v>
      </c>
      <c r="CG55" s="79">
        <v>6.0000000000000001E-3</v>
      </c>
      <c r="CH55" s="79">
        <v>1.2E-2</v>
      </c>
      <c r="CI55" s="79">
        <v>1.7000000000000001E-2</v>
      </c>
    </row>
    <row r="56" spans="1:87" ht="34.200000000000003" x14ac:dyDescent="0.3">
      <c r="A56" s="85">
        <v>79</v>
      </c>
      <c r="B56" s="85" t="s">
        <v>722</v>
      </c>
      <c r="C56" s="85" t="s">
        <v>859</v>
      </c>
      <c r="D56" s="85">
        <v>16665</v>
      </c>
      <c r="E56" s="85">
        <v>2021</v>
      </c>
      <c r="F56" s="85" t="s">
        <v>867</v>
      </c>
      <c r="G56" s="85">
        <v>5</v>
      </c>
      <c r="H56" s="85">
        <v>12</v>
      </c>
      <c r="I56" s="85" t="s">
        <v>877</v>
      </c>
      <c r="J56" s="86">
        <v>1559000</v>
      </c>
      <c r="K56" s="86">
        <v>82016000</v>
      </c>
      <c r="L56" s="86">
        <v>0</v>
      </c>
      <c r="M56" s="86">
        <v>37092000</v>
      </c>
      <c r="N56" s="86">
        <v>0</v>
      </c>
      <c r="O56" s="86">
        <v>0</v>
      </c>
      <c r="P56" s="86">
        <v>5823000</v>
      </c>
      <c r="Q56" s="78">
        <v>126490000</v>
      </c>
      <c r="R56" s="86">
        <v>14345000</v>
      </c>
      <c r="S56" s="86">
        <v>0</v>
      </c>
      <c r="T56" s="86">
        <v>0</v>
      </c>
      <c r="U56" s="86">
        <v>0</v>
      </c>
      <c r="V56" s="86">
        <v>193845000</v>
      </c>
      <c r="W56" s="86">
        <v>70081000</v>
      </c>
      <c r="X56" s="78">
        <v>123764000</v>
      </c>
      <c r="Y56" s="86">
        <v>13129000</v>
      </c>
      <c r="Z56" s="78">
        <v>151238000</v>
      </c>
      <c r="AA56" s="78">
        <v>277728000</v>
      </c>
      <c r="AB56" s="86">
        <v>3607000</v>
      </c>
      <c r="AC56" s="86">
        <v>50192000</v>
      </c>
      <c r="AD56" s="86">
        <v>1077000</v>
      </c>
      <c r="AE56" s="86">
        <v>37425000</v>
      </c>
      <c r="AF56" s="78">
        <v>92301000</v>
      </c>
      <c r="AG56" s="86">
        <v>47194000</v>
      </c>
      <c r="AH56" s="86">
        <v>0</v>
      </c>
      <c r="AI56" s="86">
        <v>15892000</v>
      </c>
      <c r="AJ56" s="78">
        <v>63086000</v>
      </c>
      <c r="AK56" s="78">
        <v>155387000</v>
      </c>
      <c r="AL56" s="86">
        <v>107996000</v>
      </c>
      <c r="AM56" s="86">
        <v>0</v>
      </c>
      <c r="AN56" s="86">
        <v>14345000</v>
      </c>
      <c r="AO56" s="78">
        <v>122341000</v>
      </c>
      <c r="AP56" s="78">
        <v>277728000</v>
      </c>
      <c r="AQ56" s="86">
        <v>316976000</v>
      </c>
      <c r="AR56" s="86">
        <v>0</v>
      </c>
      <c r="AS56" s="86">
        <v>5821000</v>
      </c>
      <c r="AT56" s="86">
        <v>858000</v>
      </c>
      <c r="AU56" s="86">
        <v>0</v>
      </c>
      <c r="AV56" s="86">
        <v>0</v>
      </c>
      <c r="AW56" s="78">
        <v>323655000</v>
      </c>
      <c r="AX56" s="86">
        <v>0</v>
      </c>
      <c r="AY56" s="86">
        <v>0</v>
      </c>
      <c r="AZ56" s="86">
        <v>0</v>
      </c>
      <c r="BA56" s="86">
        <v>2024000</v>
      </c>
      <c r="BB56" s="86">
        <v>2370000</v>
      </c>
      <c r="BC56" s="78">
        <v>4394000</v>
      </c>
      <c r="BD56" s="78">
        <v>328049000</v>
      </c>
      <c r="BE56" s="86">
        <v>155614000</v>
      </c>
      <c r="BF56" s="86">
        <v>0</v>
      </c>
      <c r="BG56" s="86">
        <v>10510000</v>
      </c>
      <c r="BH56" s="86">
        <v>1926000</v>
      </c>
      <c r="BI56" s="86">
        <v>3679000</v>
      </c>
      <c r="BJ56" s="86">
        <v>146291000</v>
      </c>
      <c r="BK56" s="86">
        <v>0</v>
      </c>
      <c r="BL56" s="78">
        <v>318020000</v>
      </c>
      <c r="BM56" s="78">
        <v>10029000</v>
      </c>
      <c r="BN56" s="86">
        <v>-11993000</v>
      </c>
      <c r="BO56" s="86">
        <v>653000</v>
      </c>
      <c r="BP56" s="86">
        <v>-1311000</v>
      </c>
      <c r="BQ56" s="86">
        <v>4032000</v>
      </c>
      <c r="BR56" s="86">
        <v>0</v>
      </c>
      <c r="BS56" s="78">
        <v>2721000</v>
      </c>
      <c r="BT56" s="79">
        <v>1.7000000000000001E-2</v>
      </c>
      <c r="BU56" s="79">
        <v>1.2999999999999999E-2</v>
      </c>
      <c r="BV56" s="79">
        <v>3.1E-2</v>
      </c>
      <c r="BW56" s="80">
        <v>1.4</v>
      </c>
      <c r="BX56" s="81">
        <v>43</v>
      </c>
      <c r="BY56" s="81">
        <v>50</v>
      </c>
      <c r="BZ56" s="82">
        <v>4.0999999999999996</v>
      </c>
      <c r="CA56" s="79">
        <v>0.14699999999999999</v>
      </c>
      <c r="CB56" s="79">
        <v>0.441</v>
      </c>
      <c r="CC56" s="83">
        <v>7</v>
      </c>
      <c r="CD56" s="83"/>
      <c r="CE56" s="83"/>
      <c r="CF56" s="78">
        <v>9171000</v>
      </c>
      <c r="CG56" s="79">
        <v>1.4999999999999999E-2</v>
      </c>
      <c r="CH56" s="79">
        <v>1.2999999999999999E-2</v>
      </c>
      <c r="CI56" s="79">
        <v>2.8000000000000001E-2</v>
      </c>
    </row>
    <row r="57" spans="1:87" ht="34.200000000000003" x14ac:dyDescent="0.3">
      <c r="A57" s="76">
        <v>100</v>
      </c>
      <c r="B57" s="76" t="s">
        <v>751</v>
      </c>
      <c r="C57" s="76" t="s">
        <v>859</v>
      </c>
      <c r="D57" s="76">
        <v>16665</v>
      </c>
      <c r="E57" s="76">
        <v>2021</v>
      </c>
      <c r="F57" s="76" t="s">
        <v>867</v>
      </c>
      <c r="G57" s="76">
        <v>5</v>
      </c>
      <c r="H57" s="76">
        <v>12</v>
      </c>
      <c r="I57" s="76" t="s">
        <v>877</v>
      </c>
      <c r="J57" s="77">
        <v>6933000</v>
      </c>
      <c r="K57" s="77">
        <v>140501000</v>
      </c>
      <c r="L57" s="77">
        <v>0</v>
      </c>
      <c r="M57" s="77">
        <v>42925000</v>
      </c>
      <c r="N57" s="77">
        <v>0</v>
      </c>
      <c r="O57" s="77">
        <v>0</v>
      </c>
      <c r="P57" s="77">
        <v>14579000</v>
      </c>
      <c r="Q57" s="78">
        <v>204938000</v>
      </c>
      <c r="R57" s="77">
        <v>18238000</v>
      </c>
      <c r="S57" s="77">
        <v>0</v>
      </c>
      <c r="T57" s="77">
        <v>0</v>
      </c>
      <c r="U57" s="77">
        <v>0</v>
      </c>
      <c r="V57" s="77">
        <v>635167000</v>
      </c>
      <c r="W57" s="77">
        <v>435134000</v>
      </c>
      <c r="X57" s="78">
        <v>200033000</v>
      </c>
      <c r="Y57" s="77">
        <v>123145000</v>
      </c>
      <c r="Z57" s="78">
        <v>341416000</v>
      </c>
      <c r="AA57" s="78">
        <v>546354000</v>
      </c>
      <c r="AB57" s="77">
        <v>8835000</v>
      </c>
      <c r="AC57" s="77">
        <v>35124000</v>
      </c>
      <c r="AD57" s="77">
        <v>1144000</v>
      </c>
      <c r="AE57" s="77">
        <v>65490000</v>
      </c>
      <c r="AF57" s="78">
        <v>110593000</v>
      </c>
      <c r="AG57" s="77">
        <v>98563000</v>
      </c>
      <c r="AH57" s="77">
        <v>0</v>
      </c>
      <c r="AI57" s="77">
        <v>81581000</v>
      </c>
      <c r="AJ57" s="78">
        <v>180144000</v>
      </c>
      <c r="AK57" s="78">
        <v>290737000</v>
      </c>
      <c r="AL57" s="77">
        <v>232407000</v>
      </c>
      <c r="AM57" s="77">
        <v>0</v>
      </c>
      <c r="AN57" s="77">
        <v>23210000</v>
      </c>
      <c r="AO57" s="78">
        <v>255617000</v>
      </c>
      <c r="AP57" s="78">
        <v>546354000</v>
      </c>
      <c r="AQ57" s="77">
        <v>322307000</v>
      </c>
      <c r="AR57" s="77">
        <v>0</v>
      </c>
      <c r="AS57" s="77">
        <v>-7697000</v>
      </c>
      <c r="AT57" s="77">
        <v>13388000</v>
      </c>
      <c r="AU57" s="77">
        <v>0</v>
      </c>
      <c r="AV57" s="77">
        <v>0</v>
      </c>
      <c r="AW57" s="78">
        <v>327998000</v>
      </c>
      <c r="AX57" s="77">
        <v>0</v>
      </c>
      <c r="AY57" s="77">
        <v>0</v>
      </c>
      <c r="AZ57" s="77">
        <v>0</v>
      </c>
      <c r="BA57" s="77">
        <v>6838000</v>
      </c>
      <c r="BB57" s="77">
        <v>12230000</v>
      </c>
      <c r="BC57" s="78">
        <v>19068000</v>
      </c>
      <c r="BD57" s="78">
        <v>347066000</v>
      </c>
      <c r="BE57" s="77">
        <v>167547000</v>
      </c>
      <c r="BF57" s="77">
        <v>0</v>
      </c>
      <c r="BG57" s="77">
        <v>27551000</v>
      </c>
      <c r="BH57" s="77">
        <v>3089000</v>
      </c>
      <c r="BI57" s="77">
        <v>5474000</v>
      </c>
      <c r="BJ57" s="77">
        <v>120278000</v>
      </c>
      <c r="BK57" s="77">
        <v>0</v>
      </c>
      <c r="BL57" s="78">
        <v>323939000</v>
      </c>
      <c r="BM57" s="78">
        <v>23127000</v>
      </c>
      <c r="BN57" s="77">
        <v>-26202000</v>
      </c>
      <c r="BO57" s="77">
        <v>2743000</v>
      </c>
      <c r="BP57" s="77">
        <v>-332000</v>
      </c>
      <c r="BQ57" s="77">
        <v>-43000</v>
      </c>
      <c r="BR57" s="77">
        <v>0</v>
      </c>
      <c r="BS57" s="78">
        <v>-375000</v>
      </c>
      <c r="BT57" s="79">
        <v>1.2E-2</v>
      </c>
      <c r="BU57" s="79">
        <v>5.5E-2</v>
      </c>
      <c r="BV57" s="79">
        <v>6.7000000000000004E-2</v>
      </c>
      <c r="BW57" s="80">
        <v>1.9</v>
      </c>
      <c r="BX57" s="81">
        <v>49</v>
      </c>
      <c r="BY57" s="81">
        <v>93</v>
      </c>
      <c r="BZ57" s="82">
        <v>4.5</v>
      </c>
      <c r="CA57" s="79">
        <v>0.24199999999999999</v>
      </c>
      <c r="CB57" s="79">
        <v>0.46800000000000003</v>
      </c>
      <c r="CC57" s="83">
        <v>16</v>
      </c>
      <c r="CD57" s="83"/>
      <c r="CE57" s="83"/>
      <c r="CF57" s="78">
        <v>9739000</v>
      </c>
      <c r="CG57" s="79">
        <v>-2.8000000000000001E-2</v>
      </c>
      <c r="CH57" s="79">
        <v>5.7000000000000002E-2</v>
      </c>
      <c r="CI57" s="79">
        <v>2.9000000000000001E-2</v>
      </c>
    </row>
    <row r="58" spans="1:87" ht="34.200000000000003" x14ac:dyDescent="0.3">
      <c r="A58" s="85">
        <v>103</v>
      </c>
      <c r="B58" s="85" t="s">
        <v>754</v>
      </c>
      <c r="C58" s="85" t="s">
        <v>859</v>
      </c>
      <c r="D58" s="85">
        <v>16665</v>
      </c>
      <c r="E58" s="85">
        <v>2021</v>
      </c>
      <c r="F58" s="85" t="s">
        <v>867</v>
      </c>
      <c r="G58" s="85">
        <v>5</v>
      </c>
      <c r="H58" s="85">
        <v>12</v>
      </c>
      <c r="I58" s="85" t="s">
        <v>877</v>
      </c>
      <c r="J58" s="86">
        <v>24652000</v>
      </c>
      <c r="K58" s="86">
        <v>122110000</v>
      </c>
      <c r="L58" s="86">
        <v>0</v>
      </c>
      <c r="M58" s="86">
        <v>21166000</v>
      </c>
      <c r="N58" s="86">
        <v>0</v>
      </c>
      <c r="O58" s="86">
        <v>0</v>
      </c>
      <c r="P58" s="86">
        <v>6478000</v>
      </c>
      <c r="Q58" s="78">
        <v>174406000</v>
      </c>
      <c r="R58" s="86">
        <v>34816000</v>
      </c>
      <c r="S58" s="86">
        <v>0</v>
      </c>
      <c r="T58" s="86">
        <v>0</v>
      </c>
      <c r="U58" s="86">
        <v>0</v>
      </c>
      <c r="V58" s="86">
        <v>303245000</v>
      </c>
      <c r="W58" s="86">
        <v>234431000</v>
      </c>
      <c r="X58" s="78">
        <v>68814000</v>
      </c>
      <c r="Y58" s="86">
        <v>45169000</v>
      </c>
      <c r="Z58" s="78">
        <v>148799000</v>
      </c>
      <c r="AA58" s="78">
        <v>323205000</v>
      </c>
      <c r="AB58" s="86">
        <v>1880000</v>
      </c>
      <c r="AC58" s="86">
        <v>30364000</v>
      </c>
      <c r="AD58" s="86">
        <v>728000</v>
      </c>
      <c r="AE58" s="86">
        <v>23789000</v>
      </c>
      <c r="AF58" s="78">
        <v>56761000</v>
      </c>
      <c r="AG58" s="86">
        <v>46493000</v>
      </c>
      <c r="AH58" s="86">
        <v>0</v>
      </c>
      <c r="AI58" s="86">
        <v>42007000</v>
      </c>
      <c r="AJ58" s="78">
        <v>88500000</v>
      </c>
      <c r="AK58" s="78">
        <v>145261000</v>
      </c>
      <c r="AL58" s="86">
        <v>143108000</v>
      </c>
      <c r="AM58" s="86">
        <v>0</v>
      </c>
      <c r="AN58" s="86">
        <v>34836000</v>
      </c>
      <c r="AO58" s="78">
        <v>177944000</v>
      </c>
      <c r="AP58" s="78">
        <v>323205000</v>
      </c>
      <c r="AQ58" s="86">
        <v>216208000</v>
      </c>
      <c r="AR58" s="86">
        <v>0</v>
      </c>
      <c r="AS58" s="86">
        <v>13612000</v>
      </c>
      <c r="AT58" s="86">
        <v>17174000</v>
      </c>
      <c r="AU58" s="86">
        <v>0</v>
      </c>
      <c r="AV58" s="86">
        <v>0</v>
      </c>
      <c r="AW58" s="78">
        <v>246994000</v>
      </c>
      <c r="AX58" s="86">
        <v>0</v>
      </c>
      <c r="AY58" s="86">
        <v>0</v>
      </c>
      <c r="AZ58" s="86">
        <v>0</v>
      </c>
      <c r="BA58" s="86">
        <v>7405000</v>
      </c>
      <c r="BB58" s="86">
        <v>-1370000</v>
      </c>
      <c r="BC58" s="78">
        <v>6035000</v>
      </c>
      <c r="BD58" s="78">
        <v>253029000</v>
      </c>
      <c r="BE58" s="86">
        <v>93984000</v>
      </c>
      <c r="BF58" s="86">
        <v>0</v>
      </c>
      <c r="BG58" s="86">
        <v>9736000</v>
      </c>
      <c r="BH58" s="86">
        <v>908000</v>
      </c>
      <c r="BI58" s="86">
        <v>2784000</v>
      </c>
      <c r="BJ58" s="86">
        <v>117188000</v>
      </c>
      <c r="BK58" s="86">
        <v>0</v>
      </c>
      <c r="BL58" s="78">
        <v>224600000</v>
      </c>
      <c r="BM58" s="78">
        <v>28429000</v>
      </c>
      <c r="BN58" s="86">
        <v>-3378000</v>
      </c>
      <c r="BO58" s="86">
        <v>150000</v>
      </c>
      <c r="BP58" s="86">
        <v>25201000</v>
      </c>
      <c r="BQ58" s="86">
        <v>1657000</v>
      </c>
      <c r="BR58" s="86">
        <v>0</v>
      </c>
      <c r="BS58" s="78">
        <v>26858000</v>
      </c>
      <c r="BT58" s="79">
        <v>8.8999999999999996E-2</v>
      </c>
      <c r="BU58" s="79">
        <v>2.4E-2</v>
      </c>
      <c r="BV58" s="79">
        <v>0.112</v>
      </c>
      <c r="BW58" s="80">
        <v>3.1</v>
      </c>
      <c r="BX58" s="81">
        <v>36</v>
      </c>
      <c r="BY58" s="81">
        <v>45</v>
      </c>
      <c r="BZ58" s="82">
        <v>14</v>
      </c>
      <c r="CA58" s="79">
        <v>0.37</v>
      </c>
      <c r="CB58" s="79">
        <v>0.55100000000000005</v>
      </c>
      <c r="CC58" s="83">
        <v>24</v>
      </c>
      <c r="CD58" s="83"/>
      <c r="CE58" s="83"/>
      <c r="CF58" s="78">
        <v>11255000</v>
      </c>
      <c r="CG58" s="79">
        <v>2.1999999999999999E-2</v>
      </c>
      <c r="CH58" s="79">
        <v>2.5999999999999999E-2</v>
      </c>
      <c r="CI58" s="79">
        <v>4.8000000000000001E-2</v>
      </c>
    </row>
    <row r="59" spans="1:87" ht="34.200000000000003" x14ac:dyDescent="0.3">
      <c r="A59" s="76">
        <v>6546</v>
      </c>
      <c r="B59" s="76" t="s">
        <v>875</v>
      </c>
      <c r="C59" s="76" t="s">
        <v>859</v>
      </c>
      <c r="D59" s="76">
        <v>16665</v>
      </c>
      <c r="E59" s="76">
        <v>2021</v>
      </c>
      <c r="F59" s="76" t="s">
        <v>867</v>
      </c>
      <c r="G59" s="76">
        <v>5</v>
      </c>
      <c r="H59" s="76">
        <v>12</v>
      </c>
      <c r="I59" s="76" t="s">
        <v>877</v>
      </c>
      <c r="J59" s="77">
        <v>33108000</v>
      </c>
      <c r="K59" s="77">
        <v>513933000</v>
      </c>
      <c r="L59" s="77">
        <v>0</v>
      </c>
      <c r="M59" s="77">
        <v>123657000</v>
      </c>
      <c r="N59" s="77">
        <v>0</v>
      </c>
      <c r="O59" s="77">
        <v>0</v>
      </c>
      <c r="P59" s="77">
        <v>87339000</v>
      </c>
      <c r="Q59" s="78">
        <v>758037000</v>
      </c>
      <c r="R59" s="77">
        <v>229018000</v>
      </c>
      <c r="S59" s="77">
        <v>0</v>
      </c>
      <c r="T59" s="77">
        <v>0</v>
      </c>
      <c r="U59" s="77">
        <v>0</v>
      </c>
      <c r="V59" s="77">
        <v>1465218000</v>
      </c>
      <c r="W59" s="77">
        <v>984073000</v>
      </c>
      <c r="X59" s="78">
        <v>481145000</v>
      </c>
      <c r="Y59" s="77">
        <v>148097000</v>
      </c>
      <c r="Z59" s="78">
        <v>858260000</v>
      </c>
      <c r="AA59" s="78">
        <v>1616297000</v>
      </c>
      <c r="AB59" s="77">
        <v>13140000</v>
      </c>
      <c r="AC59" s="77">
        <v>177371000</v>
      </c>
      <c r="AD59" s="77">
        <v>2037000</v>
      </c>
      <c r="AE59" s="77">
        <v>260770000</v>
      </c>
      <c r="AF59" s="78">
        <v>453318000</v>
      </c>
      <c r="AG59" s="77">
        <v>263645000</v>
      </c>
      <c r="AH59" s="77">
        <v>0</v>
      </c>
      <c r="AI59" s="77">
        <v>343600000</v>
      </c>
      <c r="AJ59" s="78">
        <v>607245000</v>
      </c>
      <c r="AK59" s="78">
        <v>1060563000</v>
      </c>
      <c r="AL59" s="77">
        <v>326716000</v>
      </c>
      <c r="AM59" s="77">
        <v>0</v>
      </c>
      <c r="AN59" s="77">
        <v>229018000</v>
      </c>
      <c r="AO59" s="78">
        <v>555734000</v>
      </c>
      <c r="AP59" s="78">
        <v>1616297000</v>
      </c>
      <c r="AQ59" s="77">
        <v>1033758000</v>
      </c>
      <c r="AR59" s="77">
        <v>0</v>
      </c>
      <c r="AS59" s="77">
        <v>57704000</v>
      </c>
      <c r="AT59" s="77">
        <v>29270000</v>
      </c>
      <c r="AU59" s="77">
        <v>0</v>
      </c>
      <c r="AV59" s="77">
        <v>0</v>
      </c>
      <c r="AW59" s="78">
        <v>1120732000</v>
      </c>
      <c r="AX59" s="77">
        <v>0</v>
      </c>
      <c r="AY59" s="77">
        <v>0</v>
      </c>
      <c r="AZ59" s="77">
        <v>0</v>
      </c>
      <c r="BA59" s="77">
        <v>23352000</v>
      </c>
      <c r="BB59" s="77">
        <v>0</v>
      </c>
      <c r="BC59" s="78">
        <v>23352000</v>
      </c>
      <c r="BD59" s="78">
        <v>1144084000</v>
      </c>
      <c r="BE59" s="77">
        <v>425856000</v>
      </c>
      <c r="BF59" s="77">
        <v>0</v>
      </c>
      <c r="BG59" s="77">
        <v>63144000</v>
      </c>
      <c r="BH59" s="77">
        <v>9650000</v>
      </c>
      <c r="BI59" s="77">
        <v>17467000</v>
      </c>
      <c r="BJ59" s="77">
        <v>517259000</v>
      </c>
      <c r="BK59" s="77">
        <v>0</v>
      </c>
      <c r="BL59" s="78">
        <v>1033376000</v>
      </c>
      <c r="BM59" s="78">
        <v>110708000</v>
      </c>
      <c r="BN59" s="77">
        <v>-67188000</v>
      </c>
      <c r="BO59" s="77">
        <v>6764000</v>
      </c>
      <c r="BP59" s="77">
        <v>50284000</v>
      </c>
      <c r="BQ59" s="77">
        <v>99738000</v>
      </c>
      <c r="BR59" s="77">
        <v>0</v>
      </c>
      <c r="BS59" s="78">
        <v>150022000</v>
      </c>
      <c r="BT59" s="79">
        <v>7.5999999999999998E-2</v>
      </c>
      <c r="BU59" s="79">
        <v>0.02</v>
      </c>
      <c r="BV59" s="79">
        <v>9.7000000000000003E-2</v>
      </c>
      <c r="BW59" s="80">
        <v>1.7</v>
      </c>
      <c r="BX59" s="81">
        <v>44</v>
      </c>
      <c r="BY59" s="81">
        <v>104</v>
      </c>
      <c r="BZ59" s="82">
        <v>8.1</v>
      </c>
      <c r="CA59" s="79">
        <v>0.24199999999999999</v>
      </c>
      <c r="CB59" s="79">
        <v>0.34399999999999997</v>
      </c>
      <c r="CC59" s="83">
        <v>16</v>
      </c>
      <c r="CD59" s="83"/>
      <c r="CE59" s="83"/>
      <c r="CF59" s="78">
        <v>81438000</v>
      </c>
      <c r="CG59" s="79">
        <v>5.1999999999999998E-2</v>
      </c>
      <c r="CH59" s="79">
        <v>2.1000000000000001E-2</v>
      </c>
      <c r="CI59" s="79">
        <v>7.2999999999999995E-2</v>
      </c>
    </row>
    <row r="60" spans="1:87" ht="34.200000000000003" x14ac:dyDescent="0.3">
      <c r="A60" s="85">
        <v>3112</v>
      </c>
      <c r="B60" s="85" t="s">
        <v>757</v>
      </c>
      <c r="C60" s="85" t="s">
        <v>859</v>
      </c>
      <c r="D60" s="85">
        <v>16665</v>
      </c>
      <c r="E60" s="85">
        <v>2021</v>
      </c>
      <c r="F60" s="85" t="s">
        <v>867</v>
      </c>
      <c r="G60" s="85">
        <v>5</v>
      </c>
      <c r="H60" s="85">
        <v>12</v>
      </c>
      <c r="I60" s="85" t="s">
        <v>877</v>
      </c>
      <c r="J60" s="86">
        <v>17286000</v>
      </c>
      <c r="K60" s="86">
        <v>327070000</v>
      </c>
      <c r="L60" s="86">
        <v>0</v>
      </c>
      <c r="M60" s="86">
        <v>38888000</v>
      </c>
      <c r="N60" s="86">
        <v>0</v>
      </c>
      <c r="O60" s="86">
        <v>0</v>
      </c>
      <c r="P60" s="86">
        <v>24626000</v>
      </c>
      <c r="Q60" s="78">
        <v>407870000</v>
      </c>
      <c r="R60" s="86">
        <v>26857000</v>
      </c>
      <c r="S60" s="86">
        <v>0</v>
      </c>
      <c r="T60" s="86">
        <v>0</v>
      </c>
      <c r="U60" s="86">
        <v>0</v>
      </c>
      <c r="V60" s="86">
        <v>398272000</v>
      </c>
      <c r="W60" s="86">
        <v>283378000</v>
      </c>
      <c r="X60" s="78">
        <v>114894000</v>
      </c>
      <c r="Y60" s="86">
        <v>18050000</v>
      </c>
      <c r="Z60" s="78">
        <v>159801000</v>
      </c>
      <c r="AA60" s="78">
        <v>567671000</v>
      </c>
      <c r="AB60" s="86">
        <v>4569000</v>
      </c>
      <c r="AC60" s="86">
        <v>58749000</v>
      </c>
      <c r="AD60" s="86">
        <v>323000</v>
      </c>
      <c r="AE60" s="86">
        <v>55957000</v>
      </c>
      <c r="AF60" s="78">
        <v>119598000</v>
      </c>
      <c r="AG60" s="86">
        <v>79359000</v>
      </c>
      <c r="AH60" s="86">
        <v>0</v>
      </c>
      <c r="AI60" s="86">
        <v>55491000</v>
      </c>
      <c r="AJ60" s="78">
        <v>134850000</v>
      </c>
      <c r="AK60" s="78">
        <v>254448000</v>
      </c>
      <c r="AL60" s="86">
        <v>286366000</v>
      </c>
      <c r="AM60" s="86">
        <v>0</v>
      </c>
      <c r="AN60" s="86">
        <v>26857000</v>
      </c>
      <c r="AO60" s="78">
        <v>313223000</v>
      </c>
      <c r="AP60" s="78">
        <v>567671000</v>
      </c>
      <c r="AQ60" s="86">
        <v>384997000</v>
      </c>
      <c r="AR60" s="86">
        <v>0</v>
      </c>
      <c r="AS60" s="86">
        <v>15093000</v>
      </c>
      <c r="AT60" s="86">
        <v>0</v>
      </c>
      <c r="AU60" s="86">
        <v>0</v>
      </c>
      <c r="AV60" s="86">
        <v>0</v>
      </c>
      <c r="AW60" s="78">
        <v>400090000</v>
      </c>
      <c r="AX60" s="86">
        <v>0</v>
      </c>
      <c r="AY60" s="86">
        <v>0</v>
      </c>
      <c r="AZ60" s="86">
        <v>0</v>
      </c>
      <c r="BA60" s="86">
        <v>28904000</v>
      </c>
      <c r="BB60" s="86">
        <v>0</v>
      </c>
      <c r="BC60" s="78">
        <v>28904000</v>
      </c>
      <c r="BD60" s="78">
        <v>428994000</v>
      </c>
      <c r="BE60" s="86">
        <v>198013000</v>
      </c>
      <c r="BF60" s="86">
        <v>0</v>
      </c>
      <c r="BG60" s="86">
        <v>18249000</v>
      </c>
      <c r="BH60" s="86">
        <v>2170000</v>
      </c>
      <c r="BI60" s="86">
        <v>5276000</v>
      </c>
      <c r="BJ60" s="86">
        <v>159663000</v>
      </c>
      <c r="BK60" s="86">
        <v>0</v>
      </c>
      <c r="BL60" s="78">
        <v>383371000</v>
      </c>
      <c r="BM60" s="78">
        <v>45623000</v>
      </c>
      <c r="BN60" s="86">
        <v>-17691000</v>
      </c>
      <c r="BO60" s="86">
        <v>988000</v>
      </c>
      <c r="BP60" s="86">
        <v>28920000</v>
      </c>
      <c r="BQ60" s="86">
        <v>29473000</v>
      </c>
      <c r="BR60" s="86">
        <v>0</v>
      </c>
      <c r="BS60" s="78">
        <v>58393000</v>
      </c>
      <c r="BT60" s="79">
        <v>3.9E-2</v>
      </c>
      <c r="BU60" s="79">
        <v>6.7000000000000004E-2</v>
      </c>
      <c r="BV60" s="79">
        <v>0.106</v>
      </c>
      <c r="BW60" s="80">
        <v>3.4</v>
      </c>
      <c r="BX60" s="81">
        <v>37</v>
      </c>
      <c r="BY60" s="81">
        <v>61</v>
      </c>
      <c r="BZ60" s="82">
        <v>9.8000000000000007</v>
      </c>
      <c r="CA60" s="79">
        <v>0.32100000000000001</v>
      </c>
      <c r="CB60" s="79">
        <v>0.55200000000000005</v>
      </c>
      <c r="CC60" s="83">
        <v>16</v>
      </c>
      <c r="CD60" s="83"/>
      <c r="CE60" s="83"/>
      <c r="CF60" s="78">
        <v>45623000</v>
      </c>
      <c r="CG60" s="79">
        <v>3.9E-2</v>
      </c>
      <c r="CH60" s="79">
        <v>6.7000000000000004E-2</v>
      </c>
      <c r="CI60" s="79">
        <v>0.106</v>
      </c>
    </row>
    <row r="61" spans="1:87" ht="34.200000000000003" x14ac:dyDescent="0.3">
      <c r="A61" s="76">
        <v>138</v>
      </c>
      <c r="B61" s="76" t="s">
        <v>876</v>
      </c>
      <c r="C61" s="76" t="s">
        <v>859</v>
      </c>
      <c r="D61" s="76">
        <v>16665</v>
      </c>
      <c r="E61" s="76">
        <v>2021</v>
      </c>
      <c r="F61" s="76" t="s">
        <v>867</v>
      </c>
      <c r="G61" s="76">
        <v>5</v>
      </c>
      <c r="H61" s="76">
        <v>12</v>
      </c>
      <c r="I61" s="76" t="s">
        <v>877</v>
      </c>
      <c r="J61" s="77">
        <v>19349000</v>
      </c>
      <c r="K61" s="77">
        <v>265115000</v>
      </c>
      <c r="L61" s="77">
        <v>0</v>
      </c>
      <c r="M61" s="77">
        <v>29095000</v>
      </c>
      <c r="N61" s="77">
        <v>0</v>
      </c>
      <c r="O61" s="77">
        <v>0</v>
      </c>
      <c r="P61" s="77">
        <v>8174000</v>
      </c>
      <c r="Q61" s="78">
        <v>321733000</v>
      </c>
      <c r="R61" s="77">
        <v>32253000</v>
      </c>
      <c r="S61" s="77">
        <v>0</v>
      </c>
      <c r="T61" s="77">
        <v>0</v>
      </c>
      <c r="U61" s="77">
        <v>0</v>
      </c>
      <c r="V61" s="77">
        <v>252675000</v>
      </c>
      <c r="W61" s="77">
        <v>120106000</v>
      </c>
      <c r="X61" s="78">
        <v>132569000</v>
      </c>
      <c r="Y61" s="77">
        <v>58160000</v>
      </c>
      <c r="Z61" s="78">
        <v>222982000</v>
      </c>
      <c r="AA61" s="78">
        <v>544715000</v>
      </c>
      <c r="AB61" s="77">
        <v>3266000</v>
      </c>
      <c r="AC61" s="77">
        <v>33066000</v>
      </c>
      <c r="AD61" s="77">
        <v>66000</v>
      </c>
      <c r="AE61" s="77">
        <v>41842000</v>
      </c>
      <c r="AF61" s="78">
        <v>78240000</v>
      </c>
      <c r="AG61" s="77">
        <v>78487000</v>
      </c>
      <c r="AH61" s="77">
        <v>0</v>
      </c>
      <c r="AI61" s="77">
        <v>27745000</v>
      </c>
      <c r="AJ61" s="78">
        <v>106232000</v>
      </c>
      <c r="AK61" s="78">
        <v>184472000</v>
      </c>
      <c r="AL61" s="77">
        <v>327990000</v>
      </c>
      <c r="AM61" s="77">
        <v>0</v>
      </c>
      <c r="AN61" s="77">
        <v>32253000</v>
      </c>
      <c r="AO61" s="78">
        <v>360243000</v>
      </c>
      <c r="AP61" s="78">
        <v>544715000</v>
      </c>
      <c r="AQ61" s="77">
        <v>300834000</v>
      </c>
      <c r="AR61" s="77">
        <v>0</v>
      </c>
      <c r="AS61" s="77">
        <v>15554000</v>
      </c>
      <c r="AT61" s="77">
        <v>0</v>
      </c>
      <c r="AU61" s="77">
        <v>0</v>
      </c>
      <c r="AV61" s="77">
        <v>0</v>
      </c>
      <c r="AW61" s="78">
        <v>316388000</v>
      </c>
      <c r="AX61" s="77">
        <v>0</v>
      </c>
      <c r="AY61" s="77">
        <v>0</v>
      </c>
      <c r="AZ61" s="77">
        <v>0</v>
      </c>
      <c r="BA61" s="77">
        <v>22896000</v>
      </c>
      <c r="BB61" s="77">
        <v>0</v>
      </c>
      <c r="BC61" s="78">
        <v>22896000</v>
      </c>
      <c r="BD61" s="78">
        <v>339284000</v>
      </c>
      <c r="BE61" s="77">
        <v>143632000</v>
      </c>
      <c r="BF61" s="77">
        <v>0</v>
      </c>
      <c r="BG61" s="77">
        <v>18162000</v>
      </c>
      <c r="BH61" s="77">
        <v>2759000</v>
      </c>
      <c r="BI61" s="77">
        <v>5388000</v>
      </c>
      <c r="BJ61" s="77">
        <v>126504000</v>
      </c>
      <c r="BK61" s="77">
        <v>0</v>
      </c>
      <c r="BL61" s="78">
        <v>296445000</v>
      </c>
      <c r="BM61" s="78">
        <v>42839000</v>
      </c>
      <c r="BN61" s="77">
        <v>-6753000</v>
      </c>
      <c r="BO61" s="77">
        <v>182000</v>
      </c>
      <c r="BP61" s="77">
        <v>36268000</v>
      </c>
      <c r="BQ61" s="77">
        <v>0</v>
      </c>
      <c r="BR61" s="77">
        <v>0</v>
      </c>
      <c r="BS61" s="78">
        <v>36268000</v>
      </c>
      <c r="BT61" s="79">
        <v>5.8999999999999997E-2</v>
      </c>
      <c r="BU61" s="79">
        <v>6.7000000000000004E-2</v>
      </c>
      <c r="BV61" s="79">
        <v>0.126</v>
      </c>
      <c r="BW61" s="80">
        <v>4.0999999999999996</v>
      </c>
      <c r="BX61" s="81">
        <v>35</v>
      </c>
      <c r="BY61" s="81">
        <v>59</v>
      </c>
      <c r="BZ61" s="82">
        <v>10.6</v>
      </c>
      <c r="CA61" s="79">
        <v>0.38900000000000001</v>
      </c>
      <c r="CB61" s="79">
        <v>0.66100000000000003</v>
      </c>
      <c r="CC61" s="83">
        <v>7</v>
      </c>
      <c r="CD61" s="83"/>
      <c r="CE61" s="83"/>
      <c r="CF61" s="78">
        <v>42839000</v>
      </c>
      <c r="CG61" s="79">
        <v>5.8999999999999997E-2</v>
      </c>
      <c r="CH61" s="79">
        <v>6.7000000000000004E-2</v>
      </c>
      <c r="CI61" s="79">
        <v>0.126</v>
      </c>
    </row>
    <row r="62" spans="1:87" ht="34.200000000000003" x14ac:dyDescent="0.3">
      <c r="A62" s="85">
        <v>1</v>
      </c>
      <c r="B62" s="85" t="s">
        <v>713</v>
      </c>
      <c r="C62" s="85" t="s">
        <v>859</v>
      </c>
      <c r="D62" s="85">
        <v>16665</v>
      </c>
      <c r="E62" s="85">
        <v>2021</v>
      </c>
      <c r="F62" s="85" t="s">
        <v>867</v>
      </c>
      <c r="G62" s="85">
        <v>5</v>
      </c>
      <c r="H62" s="85">
        <v>12</v>
      </c>
      <c r="I62" s="85" t="s">
        <v>877</v>
      </c>
      <c r="J62" s="86">
        <v>2348000</v>
      </c>
      <c r="K62" s="86">
        <v>34357000</v>
      </c>
      <c r="L62" s="86">
        <v>0</v>
      </c>
      <c r="M62" s="86">
        <v>17873000</v>
      </c>
      <c r="N62" s="86">
        <v>0</v>
      </c>
      <c r="O62" s="86">
        <v>0</v>
      </c>
      <c r="P62" s="86">
        <v>10855000</v>
      </c>
      <c r="Q62" s="78">
        <v>65433000</v>
      </c>
      <c r="R62" s="86">
        <v>142000</v>
      </c>
      <c r="S62" s="86">
        <v>0</v>
      </c>
      <c r="T62" s="86">
        <v>0</v>
      </c>
      <c r="U62" s="86">
        <v>0</v>
      </c>
      <c r="V62" s="86">
        <v>51705000</v>
      </c>
      <c r="W62" s="86">
        <v>14151000</v>
      </c>
      <c r="X62" s="78">
        <v>37554000</v>
      </c>
      <c r="Y62" s="86">
        <v>12411000</v>
      </c>
      <c r="Z62" s="78">
        <v>50107000</v>
      </c>
      <c r="AA62" s="78">
        <v>115540000</v>
      </c>
      <c r="AB62" s="86">
        <v>1210000</v>
      </c>
      <c r="AC62" s="86">
        <v>17104000</v>
      </c>
      <c r="AD62" s="86">
        <v>4170000</v>
      </c>
      <c r="AE62" s="86">
        <v>18641000</v>
      </c>
      <c r="AF62" s="78">
        <v>41125000</v>
      </c>
      <c r="AG62" s="86">
        <v>18327000</v>
      </c>
      <c r="AH62" s="86">
        <v>0</v>
      </c>
      <c r="AI62" s="86">
        <v>29445000</v>
      </c>
      <c r="AJ62" s="78">
        <v>47772000</v>
      </c>
      <c r="AK62" s="78">
        <v>88897000</v>
      </c>
      <c r="AL62" s="86">
        <v>26501000</v>
      </c>
      <c r="AM62" s="86">
        <v>0</v>
      </c>
      <c r="AN62" s="86">
        <v>142000</v>
      </c>
      <c r="AO62" s="78">
        <v>26643000</v>
      </c>
      <c r="AP62" s="78">
        <v>115540000</v>
      </c>
      <c r="AQ62" s="86">
        <v>132224000</v>
      </c>
      <c r="AR62" s="86">
        <v>0</v>
      </c>
      <c r="AS62" s="86">
        <v>4018000</v>
      </c>
      <c r="AT62" s="86">
        <v>4927000</v>
      </c>
      <c r="AU62" s="86">
        <v>0</v>
      </c>
      <c r="AV62" s="86">
        <v>0</v>
      </c>
      <c r="AW62" s="78">
        <v>141169000</v>
      </c>
      <c r="AX62" s="86">
        <v>0</v>
      </c>
      <c r="AY62" s="86">
        <v>0</v>
      </c>
      <c r="AZ62" s="86">
        <v>0</v>
      </c>
      <c r="BA62" s="86">
        <v>3795000</v>
      </c>
      <c r="BB62" s="86">
        <v>0</v>
      </c>
      <c r="BC62" s="78">
        <v>3795000</v>
      </c>
      <c r="BD62" s="78">
        <v>144964000</v>
      </c>
      <c r="BE62" s="86">
        <v>71021000</v>
      </c>
      <c r="BF62" s="86">
        <v>0</v>
      </c>
      <c r="BG62" s="86">
        <v>5293000</v>
      </c>
      <c r="BH62" s="86">
        <v>539000</v>
      </c>
      <c r="BI62" s="86">
        <v>2153000</v>
      </c>
      <c r="BJ62" s="86">
        <v>64037000</v>
      </c>
      <c r="BK62" s="86">
        <v>0</v>
      </c>
      <c r="BL62" s="78">
        <v>143043000</v>
      </c>
      <c r="BM62" s="78">
        <v>1921000</v>
      </c>
      <c r="BN62" s="86">
        <v>7000000</v>
      </c>
      <c r="BO62" s="86">
        <v>7000</v>
      </c>
      <c r="BP62" s="86">
        <v>8928000</v>
      </c>
      <c r="BQ62" s="86">
        <v>9264000</v>
      </c>
      <c r="BR62" s="86">
        <v>0</v>
      </c>
      <c r="BS62" s="78">
        <v>18192000</v>
      </c>
      <c r="BT62" s="79">
        <v>-1.2999999999999999E-2</v>
      </c>
      <c r="BU62" s="79">
        <v>2.5999999999999999E-2</v>
      </c>
      <c r="BV62" s="79">
        <v>1.2999999999999999E-2</v>
      </c>
      <c r="BW62" s="80">
        <v>1.6</v>
      </c>
      <c r="BX62" s="81">
        <v>49</v>
      </c>
      <c r="BY62" s="81">
        <v>64</v>
      </c>
      <c r="BZ62" s="82">
        <v>4.4000000000000004</v>
      </c>
      <c r="CA62" s="79">
        <v>0.121</v>
      </c>
      <c r="CB62" s="79">
        <v>0.23100000000000001</v>
      </c>
      <c r="CC62" s="83">
        <v>3</v>
      </c>
      <c r="CD62" s="83"/>
      <c r="CE62" s="83"/>
      <c r="CF62" s="78">
        <v>-3006000</v>
      </c>
      <c r="CG62" s="79">
        <v>-4.9000000000000002E-2</v>
      </c>
      <c r="CH62" s="79">
        <v>2.7E-2</v>
      </c>
      <c r="CI62" s="79">
        <v>-2.1000000000000001E-2</v>
      </c>
    </row>
  </sheetData>
  <sheetProtection algorithmName="SHA-512" hashValue="jHo41UDR2cAqMRB6lOe7wFHIkU1C4EgEYGjgnjMXwMLtGg1y0ULRnv1plA3o7ktR1w5dBXeCvy3xkoLK+GCwew==" saltValue="AC26jDwPHbx2OtTPuQAZGA=="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3B00E-B32C-473C-B775-48D5FD233381}">
  <dimension ref="B2:C28"/>
  <sheetViews>
    <sheetView workbookViewId="0">
      <selection activeCell="F12" sqref="F12"/>
    </sheetView>
  </sheetViews>
  <sheetFormatPr defaultRowHeight="14.4" x14ac:dyDescent="0.3"/>
  <cols>
    <col min="2" max="2" width="17.44140625" customWidth="1"/>
  </cols>
  <sheetData>
    <row r="2" spans="2:3" x14ac:dyDescent="0.3">
      <c r="B2" t="s">
        <v>2421</v>
      </c>
      <c r="C2">
        <v>2022</v>
      </c>
    </row>
    <row r="3" spans="2:3" x14ac:dyDescent="0.3">
      <c r="B3" t="s">
        <v>2617</v>
      </c>
      <c r="C3" t="str">
        <f>"February 2024"</f>
        <v>February 2024</v>
      </c>
    </row>
    <row r="7" spans="2:3" x14ac:dyDescent="0.3">
      <c r="B7" t="s">
        <v>2412</v>
      </c>
    </row>
    <row r="8" spans="2:3" x14ac:dyDescent="0.3">
      <c r="B8" t="s">
        <v>2411</v>
      </c>
    </row>
    <row r="9" spans="2:3" x14ac:dyDescent="0.3">
      <c r="B9" t="s">
        <v>2645</v>
      </c>
    </row>
    <row r="10" spans="2:3" x14ac:dyDescent="0.3">
      <c r="B10" t="s">
        <v>2622</v>
      </c>
    </row>
    <row r="12" spans="2:3" x14ac:dyDescent="0.3">
      <c r="B12" s="164"/>
    </row>
    <row r="13" spans="2:3" x14ac:dyDescent="0.3">
      <c r="B13" s="164"/>
    </row>
    <row r="14" spans="2:3" x14ac:dyDescent="0.3">
      <c r="B14" s="164" t="s">
        <v>2623</v>
      </c>
    </row>
    <row r="15" spans="2:3" x14ac:dyDescent="0.3">
      <c r="B15" s="164" t="s">
        <v>2644</v>
      </c>
    </row>
    <row r="17" spans="2:2" x14ac:dyDescent="0.3">
      <c r="B17" s="164" t="s">
        <v>2632</v>
      </c>
    </row>
    <row r="18" spans="2:2" x14ac:dyDescent="0.3">
      <c r="B18" s="252" t="s">
        <v>2633</v>
      </c>
    </row>
    <row r="19" spans="2:2" x14ac:dyDescent="0.3">
      <c r="B19" s="253" t="s">
        <v>2634</v>
      </c>
    </row>
    <row r="20" spans="2:2" x14ac:dyDescent="0.3">
      <c r="B20" s="253" t="s">
        <v>2635</v>
      </c>
    </row>
    <row r="21" spans="2:2" x14ac:dyDescent="0.3">
      <c r="B21" s="253" t="s">
        <v>2636</v>
      </c>
    </row>
    <row r="22" spans="2:2" x14ac:dyDescent="0.3">
      <c r="B22" s="253" t="s">
        <v>2637</v>
      </c>
    </row>
    <row r="23" spans="2:2" x14ac:dyDescent="0.3">
      <c r="B23" s="254" t="s">
        <v>2638</v>
      </c>
    </row>
    <row r="24" spans="2:2" x14ac:dyDescent="0.3">
      <c r="B24" s="254" t="s">
        <v>2639</v>
      </c>
    </row>
    <row r="25" spans="2:2" x14ac:dyDescent="0.3">
      <c r="B25" s="252" t="s">
        <v>2640</v>
      </c>
    </row>
    <row r="26" spans="2:2" x14ac:dyDescent="0.3">
      <c r="B26" s="253" t="s">
        <v>2641</v>
      </c>
    </row>
    <row r="27" spans="2:2" x14ac:dyDescent="0.3">
      <c r="B27" s="253" t="s">
        <v>2642</v>
      </c>
    </row>
    <row r="28" spans="2:2" x14ac:dyDescent="0.3">
      <c r="B28" s="253" t="s">
        <v>2643</v>
      </c>
    </row>
  </sheetData>
  <sheetProtection algorithmName="SHA-512" hashValue="baOA+k5zN+u25VugJL/O4wVg9J6ePDEjLZClOZsYHpOdhf2n27h+KBJKcte42AUNnx0a8VS92r/Unv8w62IQeg==" saltValue="dflPm8RH3jZ8f8RNT0Om2w==" spinCount="100000" sheet="1" objects="1" scenarios="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E7172-EDA1-4F3D-BFF9-353EE6250505}">
  <sheetPr>
    <tabColor theme="7" tint="0.59999389629810485"/>
  </sheetPr>
  <dimension ref="A1:CI62"/>
  <sheetViews>
    <sheetView topLeftCell="BX1" zoomScale="81" workbookViewId="0">
      <selection activeCell="D63" sqref="D63"/>
    </sheetView>
  </sheetViews>
  <sheetFormatPr defaultColWidth="8.77734375" defaultRowHeight="14.4" x14ac:dyDescent="0.3"/>
  <cols>
    <col min="1" max="9" width="15.77734375" style="68" customWidth="1"/>
    <col min="10" max="13" width="17.21875" style="68" customWidth="1"/>
    <col min="14" max="14" width="14.44140625" style="68" customWidth="1"/>
    <col min="15" max="87" width="17.21875" style="68" customWidth="1"/>
    <col min="88" max="88" width="0" style="68" hidden="1" customWidth="1"/>
    <col min="89" max="89" width="31.5546875" style="68" customWidth="1"/>
    <col min="90" max="16384" width="8.77734375" style="68"/>
  </cols>
  <sheetData>
    <row r="1" spans="1:87" ht="93" customHeight="1" x14ac:dyDescent="0.3">
      <c r="A1" s="75" t="s">
        <v>127</v>
      </c>
      <c r="B1" s="75" t="s">
        <v>774</v>
      </c>
      <c r="C1" s="75" t="s">
        <v>775</v>
      </c>
      <c r="D1" s="75" t="s">
        <v>776</v>
      </c>
      <c r="E1" s="75" t="s">
        <v>777</v>
      </c>
      <c r="F1" s="75" t="s">
        <v>778</v>
      </c>
      <c r="G1" s="75" t="s">
        <v>779</v>
      </c>
      <c r="H1" s="75" t="s">
        <v>780</v>
      </c>
      <c r="I1" s="75" t="s">
        <v>781</v>
      </c>
      <c r="J1" s="75" t="s">
        <v>782</v>
      </c>
      <c r="K1" s="75" t="s">
        <v>783</v>
      </c>
      <c r="L1" s="75" t="s">
        <v>784</v>
      </c>
      <c r="M1" s="75" t="s">
        <v>785</v>
      </c>
      <c r="N1" s="75" t="s">
        <v>786</v>
      </c>
      <c r="O1" s="75" t="s">
        <v>787</v>
      </c>
      <c r="P1" s="75" t="s">
        <v>788</v>
      </c>
      <c r="Q1" s="75" t="s">
        <v>789</v>
      </c>
      <c r="R1" s="75" t="s">
        <v>790</v>
      </c>
      <c r="S1" s="75" t="s">
        <v>791</v>
      </c>
      <c r="T1" s="75" t="s">
        <v>792</v>
      </c>
      <c r="U1" s="75" t="s">
        <v>793</v>
      </c>
      <c r="V1" s="75" t="s">
        <v>794</v>
      </c>
      <c r="W1" s="75" t="s">
        <v>795</v>
      </c>
      <c r="X1" s="75" t="s">
        <v>796</v>
      </c>
      <c r="Y1" s="75" t="s">
        <v>797</v>
      </c>
      <c r="Z1" s="75" t="s">
        <v>798</v>
      </c>
      <c r="AA1" s="75" t="s">
        <v>799</v>
      </c>
      <c r="AB1" s="75" t="s">
        <v>800</v>
      </c>
      <c r="AC1" s="75" t="s">
        <v>801</v>
      </c>
      <c r="AD1" s="75" t="s">
        <v>802</v>
      </c>
      <c r="AE1" s="75" t="s">
        <v>803</v>
      </c>
      <c r="AF1" s="75" t="s">
        <v>804</v>
      </c>
      <c r="AG1" s="75" t="s">
        <v>805</v>
      </c>
      <c r="AH1" s="75" t="s">
        <v>806</v>
      </c>
      <c r="AI1" s="75" t="s">
        <v>807</v>
      </c>
      <c r="AJ1" s="75" t="s">
        <v>808</v>
      </c>
      <c r="AK1" s="75" t="s">
        <v>809</v>
      </c>
      <c r="AL1" s="75" t="s">
        <v>810</v>
      </c>
      <c r="AM1" s="75" t="s">
        <v>811</v>
      </c>
      <c r="AN1" s="75" t="s">
        <v>812</v>
      </c>
      <c r="AO1" s="75" t="s">
        <v>813</v>
      </c>
      <c r="AP1" s="75" t="s">
        <v>814</v>
      </c>
      <c r="AQ1" s="75" t="s">
        <v>81</v>
      </c>
      <c r="AR1" s="75" t="s">
        <v>815</v>
      </c>
      <c r="AS1" s="75" t="s">
        <v>816</v>
      </c>
      <c r="AT1" s="75" t="s">
        <v>817</v>
      </c>
      <c r="AU1" s="75" t="s">
        <v>818</v>
      </c>
      <c r="AV1" s="75" t="s">
        <v>819</v>
      </c>
      <c r="AW1" s="75" t="s">
        <v>144</v>
      </c>
      <c r="AX1" s="75" t="s">
        <v>820</v>
      </c>
      <c r="AY1" s="75" t="s">
        <v>821</v>
      </c>
      <c r="AZ1" s="75" t="s">
        <v>822</v>
      </c>
      <c r="BA1" s="75" t="s">
        <v>823</v>
      </c>
      <c r="BB1" s="75" t="s">
        <v>824</v>
      </c>
      <c r="BC1" s="75" t="s">
        <v>825</v>
      </c>
      <c r="BD1" s="75" t="s">
        <v>826</v>
      </c>
      <c r="BE1" s="75" t="s">
        <v>827</v>
      </c>
      <c r="BF1" s="75" t="s">
        <v>828</v>
      </c>
      <c r="BG1" s="75" t="s">
        <v>829</v>
      </c>
      <c r="BH1" s="75" t="s">
        <v>830</v>
      </c>
      <c r="BI1" s="75" t="s">
        <v>831</v>
      </c>
      <c r="BJ1" s="75" t="s">
        <v>832</v>
      </c>
      <c r="BK1" s="75" t="s">
        <v>833</v>
      </c>
      <c r="BL1" s="75" t="s">
        <v>834</v>
      </c>
      <c r="BM1" s="75" t="s">
        <v>835</v>
      </c>
      <c r="BN1" s="75" t="s">
        <v>836</v>
      </c>
      <c r="BO1" s="75" t="s">
        <v>837</v>
      </c>
      <c r="BP1" s="75" t="s">
        <v>838</v>
      </c>
      <c r="BQ1" s="75" t="s">
        <v>839</v>
      </c>
      <c r="BR1" s="75" t="s">
        <v>840</v>
      </c>
      <c r="BS1" s="75" t="s">
        <v>841</v>
      </c>
      <c r="BT1" s="75" t="s">
        <v>842</v>
      </c>
      <c r="BU1" s="75" t="s">
        <v>843</v>
      </c>
      <c r="BV1" s="75" t="s">
        <v>844</v>
      </c>
      <c r="BW1" s="75" t="s">
        <v>845</v>
      </c>
      <c r="BX1" s="75" t="s">
        <v>846</v>
      </c>
      <c r="BY1" s="75" t="s">
        <v>847</v>
      </c>
      <c r="BZ1" s="75" t="s">
        <v>848</v>
      </c>
      <c r="CA1" s="75" t="s">
        <v>849</v>
      </c>
      <c r="CB1" s="75" t="s">
        <v>850</v>
      </c>
      <c r="CC1" s="75" t="s">
        <v>851</v>
      </c>
      <c r="CD1" s="75" t="s">
        <v>852</v>
      </c>
      <c r="CE1" s="75" t="s">
        <v>853</v>
      </c>
      <c r="CF1" s="75" t="s">
        <v>854</v>
      </c>
      <c r="CG1" s="75" t="s">
        <v>855</v>
      </c>
      <c r="CH1" s="75" t="s">
        <v>856</v>
      </c>
      <c r="CI1" s="75" t="s">
        <v>857</v>
      </c>
    </row>
    <row r="2" spans="1:87" ht="34.200000000000003" x14ac:dyDescent="0.3">
      <c r="A2" s="76">
        <v>6309</v>
      </c>
      <c r="B2" s="76" t="s">
        <v>719</v>
      </c>
      <c r="C2" s="76" t="s">
        <v>859</v>
      </c>
      <c r="D2" s="76">
        <v>3106</v>
      </c>
      <c r="E2" s="76">
        <v>2020</v>
      </c>
      <c r="F2" s="76" t="s">
        <v>867</v>
      </c>
      <c r="G2" s="76">
        <v>5</v>
      </c>
      <c r="H2" s="76">
        <v>12</v>
      </c>
      <c r="I2" s="76" t="s">
        <v>880</v>
      </c>
      <c r="J2" s="77">
        <v>147441176</v>
      </c>
      <c r="K2" s="77">
        <v>0</v>
      </c>
      <c r="L2" s="77">
        <v>3801645</v>
      </c>
      <c r="M2" s="77">
        <v>56149008</v>
      </c>
      <c r="N2" s="77">
        <v>0</v>
      </c>
      <c r="O2" s="77">
        <v>0</v>
      </c>
      <c r="P2" s="77">
        <v>26212786</v>
      </c>
      <c r="Q2" s="78">
        <v>233604615</v>
      </c>
      <c r="R2" s="77">
        <v>273487333</v>
      </c>
      <c r="S2" s="77">
        <v>0</v>
      </c>
      <c r="T2" s="77">
        <v>0</v>
      </c>
      <c r="U2" s="77">
        <v>0</v>
      </c>
      <c r="V2" s="77">
        <v>662167488</v>
      </c>
      <c r="W2" s="77">
        <v>456161495</v>
      </c>
      <c r="X2" s="78">
        <v>206005993</v>
      </c>
      <c r="Y2" s="77">
        <v>18975009</v>
      </c>
      <c r="Z2" s="78">
        <v>498468335</v>
      </c>
      <c r="AA2" s="78">
        <v>732072950</v>
      </c>
      <c r="AB2" s="77">
        <v>3068570</v>
      </c>
      <c r="AC2" s="77">
        <v>47647946</v>
      </c>
      <c r="AD2" s="77">
        <v>31499142</v>
      </c>
      <c r="AE2" s="77">
        <v>67494355</v>
      </c>
      <c r="AF2" s="78">
        <v>149710013</v>
      </c>
      <c r="AG2" s="77">
        <v>60898378</v>
      </c>
      <c r="AH2" s="77">
        <v>0</v>
      </c>
      <c r="AI2" s="77">
        <v>64286036</v>
      </c>
      <c r="AJ2" s="78">
        <v>125184414</v>
      </c>
      <c r="AK2" s="78">
        <v>274894427</v>
      </c>
      <c r="AL2" s="77">
        <v>422433000</v>
      </c>
      <c r="AM2" s="77">
        <v>26862321</v>
      </c>
      <c r="AN2" s="77">
        <v>7883202</v>
      </c>
      <c r="AO2" s="78">
        <v>457178523</v>
      </c>
      <c r="AP2" s="78">
        <v>732072950</v>
      </c>
      <c r="AQ2" s="77">
        <v>410577568</v>
      </c>
      <c r="AR2" s="77">
        <v>0</v>
      </c>
      <c r="AS2" s="77">
        <v>91668193</v>
      </c>
      <c r="AT2" s="77">
        <v>14728625</v>
      </c>
      <c r="AU2" s="77">
        <v>5709417</v>
      </c>
      <c r="AV2" s="77">
        <v>0</v>
      </c>
      <c r="AW2" s="78">
        <v>522683803</v>
      </c>
      <c r="AX2" s="77">
        <v>21180987</v>
      </c>
      <c r="AY2" s="77">
        <v>0</v>
      </c>
      <c r="AZ2" s="77">
        <v>0</v>
      </c>
      <c r="BA2" s="77">
        <v>141069</v>
      </c>
      <c r="BB2" s="77">
        <v>0</v>
      </c>
      <c r="BC2" s="78">
        <v>21322056</v>
      </c>
      <c r="BD2" s="78">
        <v>544005859</v>
      </c>
      <c r="BE2" s="77">
        <v>274568810</v>
      </c>
      <c r="BF2" s="77">
        <v>0</v>
      </c>
      <c r="BG2" s="77">
        <v>32185505</v>
      </c>
      <c r="BH2" s="77">
        <v>2487278</v>
      </c>
      <c r="BI2" s="77">
        <v>4601402</v>
      </c>
      <c r="BJ2" s="77">
        <v>205288392</v>
      </c>
      <c r="BK2" s="77">
        <v>0</v>
      </c>
      <c r="BL2" s="78">
        <v>519131387</v>
      </c>
      <c r="BM2" s="78">
        <v>24874472</v>
      </c>
      <c r="BN2" s="77">
        <v>-30462050</v>
      </c>
      <c r="BO2" s="77">
        <v>386091</v>
      </c>
      <c r="BP2" s="77">
        <v>-5201487</v>
      </c>
      <c r="BQ2" s="77">
        <v>0</v>
      </c>
      <c r="BR2" s="77">
        <v>0</v>
      </c>
      <c r="BS2" s="78">
        <v>-5201487</v>
      </c>
      <c r="BT2" s="79">
        <v>7.0000000000000001E-3</v>
      </c>
      <c r="BU2" s="79">
        <v>3.9E-2</v>
      </c>
      <c r="BV2" s="79">
        <v>4.5999999999999999E-2</v>
      </c>
      <c r="BW2" s="80">
        <v>1.6</v>
      </c>
      <c r="BX2" s="81">
        <v>50</v>
      </c>
      <c r="BY2" s="81">
        <v>77</v>
      </c>
      <c r="BZ2" s="82">
        <v>10.7</v>
      </c>
      <c r="CA2" s="79">
        <v>0.27100000000000002</v>
      </c>
      <c r="CB2" s="79">
        <v>0.624</v>
      </c>
      <c r="CC2" s="83">
        <v>14</v>
      </c>
      <c r="CD2" s="83"/>
      <c r="CE2" s="83"/>
      <c r="CF2" s="78">
        <v>4436430</v>
      </c>
      <c r="CG2" s="79">
        <v>-3.2000000000000001E-2</v>
      </c>
      <c r="CH2" s="79">
        <v>4.1000000000000002E-2</v>
      </c>
      <c r="CI2" s="79">
        <v>8.0000000000000002E-3</v>
      </c>
    </row>
    <row r="3" spans="1:87" ht="34.200000000000003" x14ac:dyDescent="0.3">
      <c r="A3" s="85">
        <v>8</v>
      </c>
      <c r="B3" s="85" t="s">
        <v>733</v>
      </c>
      <c r="C3" s="85" t="s">
        <v>859</v>
      </c>
      <c r="D3" s="85">
        <v>3106</v>
      </c>
      <c r="E3" s="85">
        <v>2020</v>
      </c>
      <c r="F3" s="85" t="s">
        <v>867</v>
      </c>
      <c r="G3" s="85">
        <v>5</v>
      </c>
      <c r="H3" s="85">
        <v>12</v>
      </c>
      <c r="I3" s="85" t="s">
        <v>880</v>
      </c>
      <c r="J3" s="86">
        <v>42758</v>
      </c>
      <c r="K3" s="86">
        <v>0</v>
      </c>
      <c r="L3" s="86">
        <v>191631</v>
      </c>
      <c r="M3" s="86">
        <v>8271598</v>
      </c>
      <c r="N3" s="86">
        <v>10637467</v>
      </c>
      <c r="O3" s="86">
        <v>0</v>
      </c>
      <c r="P3" s="86">
        <v>1585209</v>
      </c>
      <c r="Q3" s="78">
        <v>20728663</v>
      </c>
      <c r="R3" s="86">
        <v>30915567</v>
      </c>
      <c r="S3" s="86">
        <v>0</v>
      </c>
      <c r="T3" s="86">
        <v>0</v>
      </c>
      <c r="U3" s="86">
        <v>0</v>
      </c>
      <c r="V3" s="86">
        <v>43680483</v>
      </c>
      <c r="W3" s="86">
        <v>29698804</v>
      </c>
      <c r="X3" s="78">
        <v>13981679</v>
      </c>
      <c r="Y3" s="86">
        <v>22527</v>
      </c>
      <c r="Z3" s="78">
        <v>44919773</v>
      </c>
      <c r="AA3" s="78">
        <v>65648436</v>
      </c>
      <c r="AB3" s="86">
        <v>156430</v>
      </c>
      <c r="AC3" s="86">
        <v>11780752</v>
      </c>
      <c r="AD3" s="86">
        <v>0</v>
      </c>
      <c r="AE3" s="86">
        <v>4690102</v>
      </c>
      <c r="AF3" s="78">
        <v>16627284</v>
      </c>
      <c r="AG3" s="86">
        <v>3071725</v>
      </c>
      <c r="AH3" s="86">
        <v>0</v>
      </c>
      <c r="AI3" s="86">
        <v>7312312</v>
      </c>
      <c r="AJ3" s="78">
        <v>10384037</v>
      </c>
      <c r="AK3" s="78">
        <v>27011321</v>
      </c>
      <c r="AL3" s="86">
        <v>33918660</v>
      </c>
      <c r="AM3" s="86">
        <v>4460213</v>
      </c>
      <c r="AN3" s="86">
        <v>258242</v>
      </c>
      <c r="AO3" s="78">
        <v>38637115</v>
      </c>
      <c r="AP3" s="78">
        <v>65648436</v>
      </c>
      <c r="AQ3" s="86">
        <v>53957031</v>
      </c>
      <c r="AR3" s="86">
        <v>0</v>
      </c>
      <c r="AS3" s="86">
        <v>3170393</v>
      </c>
      <c r="AT3" s="86">
        <v>5554218</v>
      </c>
      <c r="AU3" s="86">
        <v>15750</v>
      </c>
      <c r="AV3" s="86">
        <v>0</v>
      </c>
      <c r="AW3" s="78">
        <v>62697392</v>
      </c>
      <c r="AX3" s="86">
        <v>1919962</v>
      </c>
      <c r="AY3" s="86">
        <v>0</v>
      </c>
      <c r="AZ3" s="86">
        <v>0</v>
      </c>
      <c r="BA3" s="86">
        <v>747928</v>
      </c>
      <c r="BB3" s="86">
        <v>0</v>
      </c>
      <c r="BC3" s="78">
        <v>2667890</v>
      </c>
      <c r="BD3" s="78">
        <v>65365282</v>
      </c>
      <c r="BE3" s="86">
        <v>35509100</v>
      </c>
      <c r="BF3" s="86">
        <v>0</v>
      </c>
      <c r="BG3" s="86">
        <v>2467255</v>
      </c>
      <c r="BH3" s="86">
        <v>125026</v>
      </c>
      <c r="BI3" s="86">
        <v>518558</v>
      </c>
      <c r="BJ3" s="86">
        <v>27525436</v>
      </c>
      <c r="BK3" s="86">
        <v>0</v>
      </c>
      <c r="BL3" s="78">
        <v>66145375</v>
      </c>
      <c r="BM3" s="78">
        <v>-780093</v>
      </c>
      <c r="BN3" s="86">
        <v>-2215745</v>
      </c>
      <c r="BO3" s="86">
        <v>0</v>
      </c>
      <c r="BP3" s="86">
        <v>-2995838</v>
      </c>
      <c r="BQ3" s="86">
        <v>0</v>
      </c>
      <c r="BR3" s="86">
        <v>0</v>
      </c>
      <c r="BS3" s="78">
        <v>-2995838</v>
      </c>
      <c r="BT3" s="79">
        <v>-5.2999999999999999E-2</v>
      </c>
      <c r="BU3" s="79">
        <v>4.1000000000000002E-2</v>
      </c>
      <c r="BV3" s="79">
        <v>-1.2E-2</v>
      </c>
      <c r="BW3" s="80">
        <v>1.2</v>
      </c>
      <c r="BX3" s="81">
        <v>56</v>
      </c>
      <c r="BY3" s="81">
        <v>28</v>
      </c>
      <c r="BZ3" s="82">
        <v>6.4</v>
      </c>
      <c r="CA3" s="79">
        <v>8.5999999999999993E-2</v>
      </c>
      <c r="CB3" s="79">
        <v>0.58899999999999997</v>
      </c>
      <c r="CC3" s="83">
        <v>12</v>
      </c>
      <c r="CD3" s="83"/>
      <c r="CE3" s="83"/>
      <c r="CF3" s="78">
        <v>-6350061</v>
      </c>
      <c r="CG3" s="79">
        <v>-0.151</v>
      </c>
      <c r="CH3" s="79">
        <v>4.4999999999999998E-2</v>
      </c>
      <c r="CI3" s="79">
        <v>-0.106</v>
      </c>
    </row>
    <row r="4" spans="1:87" ht="34.200000000000003" x14ac:dyDescent="0.3">
      <c r="A4" s="76">
        <v>39</v>
      </c>
      <c r="B4" s="76" t="s">
        <v>729</v>
      </c>
      <c r="C4" s="76" t="s">
        <v>859</v>
      </c>
      <c r="D4" s="76">
        <v>3109</v>
      </c>
      <c r="E4" s="76">
        <v>2020</v>
      </c>
      <c r="F4" s="76" t="s">
        <v>867</v>
      </c>
      <c r="G4" s="76">
        <v>5</v>
      </c>
      <c r="H4" s="76">
        <v>12</v>
      </c>
      <c r="I4" s="76" t="s">
        <v>880</v>
      </c>
      <c r="J4" s="77">
        <v>15108274</v>
      </c>
      <c r="K4" s="77">
        <v>121723441</v>
      </c>
      <c r="L4" s="77">
        <v>2563718</v>
      </c>
      <c r="M4" s="77">
        <v>49234670</v>
      </c>
      <c r="N4" s="77">
        <v>72855260</v>
      </c>
      <c r="O4" s="77">
        <v>0</v>
      </c>
      <c r="P4" s="77">
        <v>20360842</v>
      </c>
      <c r="Q4" s="78">
        <v>281846205</v>
      </c>
      <c r="R4" s="77">
        <v>35944049</v>
      </c>
      <c r="S4" s="77">
        <v>0</v>
      </c>
      <c r="T4" s="77">
        <v>0</v>
      </c>
      <c r="U4" s="77">
        <v>0</v>
      </c>
      <c r="V4" s="77">
        <v>474812620</v>
      </c>
      <c r="W4" s="77">
        <v>272466239</v>
      </c>
      <c r="X4" s="78">
        <v>202346381</v>
      </c>
      <c r="Y4" s="77">
        <v>262605918</v>
      </c>
      <c r="Z4" s="78">
        <v>500896348</v>
      </c>
      <c r="AA4" s="78">
        <v>782742553</v>
      </c>
      <c r="AB4" s="77">
        <v>9595986</v>
      </c>
      <c r="AC4" s="77">
        <v>20248507</v>
      </c>
      <c r="AD4" s="77">
        <v>3912941</v>
      </c>
      <c r="AE4" s="77">
        <v>164557212</v>
      </c>
      <c r="AF4" s="78">
        <v>198314646</v>
      </c>
      <c r="AG4" s="77">
        <v>95454300</v>
      </c>
      <c r="AH4" s="77">
        <v>0</v>
      </c>
      <c r="AI4" s="77">
        <v>665048</v>
      </c>
      <c r="AJ4" s="78">
        <v>96119348</v>
      </c>
      <c r="AK4" s="78">
        <v>294433994</v>
      </c>
      <c r="AL4" s="77">
        <v>452364510</v>
      </c>
      <c r="AM4" s="77">
        <v>35944049</v>
      </c>
      <c r="AN4" s="77">
        <v>0</v>
      </c>
      <c r="AO4" s="78">
        <v>488308559</v>
      </c>
      <c r="AP4" s="78">
        <v>782742553</v>
      </c>
      <c r="AQ4" s="77">
        <v>536525409</v>
      </c>
      <c r="AR4" s="77">
        <v>0</v>
      </c>
      <c r="AS4" s="77">
        <v>8354742</v>
      </c>
      <c r="AT4" s="77">
        <v>30285139</v>
      </c>
      <c r="AU4" s="77">
        <v>0</v>
      </c>
      <c r="AV4" s="77">
        <v>1425588</v>
      </c>
      <c r="AW4" s="78">
        <v>576590878</v>
      </c>
      <c r="AX4" s="77">
        <v>3455196</v>
      </c>
      <c r="AY4" s="77">
        <v>733633</v>
      </c>
      <c r="AZ4" s="77">
        <v>115694</v>
      </c>
      <c r="BA4" s="77">
        <v>1705333</v>
      </c>
      <c r="BB4" s="77">
        <v>0</v>
      </c>
      <c r="BC4" s="78">
        <v>6009856</v>
      </c>
      <c r="BD4" s="78">
        <v>582600734</v>
      </c>
      <c r="BE4" s="77">
        <v>298767333</v>
      </c>
      <c r="BF4" s="77">
        <v>0</v>
      </c>
      <c r="BG4" s="77">
        <v>33807667</v>
      </c>
      <c r="BH4" s="77">
        <v>4000322</v>
      </c>
      <c r="BI4" s="77">
        <v>6751484</v>
      </c>
      <c r="BJ4" s="77">
        <v>211712490</v>
      </c>
      <c r="BK4" s="77">
        <v>0</v>
      </c>
      <c r="BL4" s="78">
        <v>555039296</v>
      </c>
      <c r="BM4" s="78">
        <v>27561438</v>
      </c>
      <c r="BN4" s="77">
        <v>-27462429</v>
      </c>
      <c r="BO4" s="77">
        <v>1086529</v>
      </c>
      <c r="BP4" s="77">
        <v>1185538</v>
      </c>
      <c r="BQ4" s="77">
        <v>0</v>
      </c>
      <c r="BR4" s="77">
        <v>7161592</v>
      </c>
      <c r="BS4" s="78">
        <v>8347130</v>
      </c>
      <c r="BT4" s="79">
        <v>3.6999999999999998E-2</v>
      </c>
      <c r="BU4" s="79">
        <v>0.01</v>
      </c>
      <c r="BV4" s="79">
        <v>4.7E-2</v>
      </c>
      <c r="BW4" s="80">
        <v>1.4</v>
      </c>
      <c r="BX4" s="81">
        <v>33</v>
      </c>
      <c r="BY4" s="81">
        <v>125</v>
      </c>
      <c r="BZ4" s="82">
        <v>4.8</v>
      </c>
      <c r="CA4" s="79">
        <v>0.20899999999999999</v>
      </c>
      <c r="CB4" s="79">
        <v>0.624</v>
      </c>
      <c r="CC4" s="83">
        <v>8</v>
      </c>
      <c r="CD4" s="83"/>
      <c r="CE4" s="83"/>
      <c r="CF4" s="78">
        <v>-2723701</v>
      </c>
      <c r="CG4" s="79">
        <v>-1.6E-2</v>
      </c>
      <c r="CH4" s="79">
        <v>1.0999999999999999E-2</v>
      </c>
      <c r="CI4" s="79">
        <v>-5.0000000000000001E-3</v>
      </c>
    </row>
    <row r="5" spans="1:87" ht="34.200000000000003" x14ac:dyDescent="0.3">
      <c r="A5" s="85">
        <v>40</v>
      </c>
      <c r="B5" s="85" t="s">
        <v>734</v>
      </c>
      <c r="C5" s="85" t="s">
        <v>859</v>
      </c>
      <c r="D5" s="85">
        <v>3109</v>
      </c>
      <c r="E5" s="85">
        <v>2020</v>
      </c>
      <c r="F5" s="85" t="s">
        <v>867</v>
      </c>
      <c r="G5" s="85">
        <v>5</v>
      </c>
      <c r="H5" s="85">
        <v>12</v>
      </c>
      <c r="I5" s="85" t="s">
        <v>880</v>
      </c>
      <c r="J5" s="86">
        <v>2497431</v>
      </c>
      <c r="K5" s="86">
        <v>31486142</v>
      </c>
      <c r="L5" s="86">
        <v>480649</v>
      </c>
      <c r="M5" s="86">
        <v>13733599</v>
      </c>
      <c r="N5" s="86">
        <v>214965</v>
      </c>
      <c r="O5" s="86">
        <v>0</v>
      </c>
      <c r="P5" s="86">
        <v>5727159</v>
      </c>
      <c r="Q5" s="78">
        <v>54139945</v>
      </c>
      <c r="R5" s="86">
        <v>17655992</v>
      </c>
      <c r="S5" s="86">
        <v>0</v>
      </c>
      <c r="T5" s="86">
        <v>0</v>
      </c>
      <c r="U5" s="86">
        <v>0</v>
      </c>
      <c r="V5" s="86">
        <v>184200728</v>
      </c>
      <c r="W5" s="86">
        <v>108772875</v>
      </c>
      <c r="X5" s="78">
        <v>75427853</v>
      </c>
      <c r="Y5" s="86">
        <v>165590433</v>
      </c>
      <c r="Z5" s="78">
        <v>258674278</v>
      </c>
      <c r="AA5" s="78">
        <v>312814223</v>
      </c>
      <c r="AB5" s="86">
        <v>2224296</v>
      </c>
      <c r="AC5" s="86">
        <v>4261538</v>
      </c>
      <c r="AD5" s="86">
        <v>841294</v>
      </c>
      <c r="AE5" s="86">
        <v>44709313</v>
      </c>
      <c r="AF5" s="78">
        <v>52036441</v>
      </c>
      <c r="AG5" s="86">
        <v>23227619</v>
      </c>
      <c r="AH5" s="86">
        <v>0</v>
      </c>
      <c r="AI5" s="86">
        <v>0</v>
      </c>
      <c r="AJ5" s="78">
        <v>23227619</v>
      </c>
      <c r="AK5" s="78">
        <v>75264060</v>
      </c>
      <c r="AL5" s="86">
        <v>219894171</v>
      </c>
      <c r="AM5" s="86">
        <v>17655992</v>
      </c>
      <c r="AN5" s="86">
        <v>0</v>
      </c>
      <c r="AO5" s="78">
        <v>237550163</v>
      </c>
      <c r="AP5" s="78">
        <v>312814223</v>
      </c>
      <c r="AQ5" s="86">
        <v>157997520</v>
      </c>
      <c r="AR5" s="86">
        <v>0</v>
      </c>
      <c r="AS5" s="86">
        <v>2397861</v>
      </c>
      <c r="AT5" s="86">
        <v>9828349</v>
      </c>
      <c r="AU5" s="86">
        <v>0</v>
      </c>
      <c r="AV5" s="86">
        <v>692755</v>
      </c>
      <c r="AW5" s="78">
        <v>170916485</v>
      </c>
      <c r="AX5" s="86">
        <v>2202822</v>
      </c>
      <c r="AY5" s="86">
        <v>254430</v>
      </c>
      <c r="AZ5" s="86">
        <v>0</v>
      </c>
      <c r="BA5" s="86">
        <v>1001867</v>
      </c>
      <c r="BB5" s="86">
        <v>0</v>
      </c>
      <c r="BC5" s="78">
        <v>3459119</v>
      </c>
      <c r="BD5" s="78">
        <v>174375604</v>
      </c>
      <c r="BE5" s="86">
        <v>93984209</v>
      </c>
      <c r="BF5" s="86">
        <v>0</v>
      </c>
      <c r="BG5" s="86">
        <v>7711089</v>
      </c>
      <c r="BH5" s="86">
        <v>1126484</v>
      </c>
      <c r="BI5" s="86">
        <v>2215862</v>
      </c>
      <c r="BJ5" s="86">
        <v>58782749</v>
      </c>
      <c r="BK5" s="86">
        <v>0</v>
      </c>
      <c r="BL5" s="78">
        <v>163820393</v>
      </c>
      <c r="BM5" s="78">
        <v>10555211</v>
      </c>
      <c r="BN5" s="86">
        <v>-8877446</v>
      </c>
      <c r="BO5" s="86">
        <v>746841</v>
      </c>
      <c r="BP5" s="86">
        <v>2424606</v>
      </c>
      <c r="BQ5" s="86">
        <v>0</v>
      </c>
      <c r="BR5" s="86">
        <v>4670632</v>
      </c>
      <c r="BS5" s="78">
        <v>7095238</v>
      </c>
      <c r="BT5" s="79">
        <v>4.1000000000000002E-2</v>
      </c>
      <c r="BU5" s="79">
        <v>0.02</v>
      </c>
      <c r="BV5" s="79">
        <v>6.0999999999999999E-2</v>
      </c>
      <c r="BW5" s="80">
        <v>1</v>
      </c>
      <c r="BX5" s="81">
        <v>32</v>
      </c>
      <c r="BY5" s="81">
        <v>112</v>
      </c>
      <c r="BZ5" s="82">
        <v>5.8</v>
      </c>
      <c r="CA5" s="79">
        <v>0.24299999999999999</v>
      </c>
      <c r="CB5" s="79">
        <v>0.75900000000000001</v>
      </c>
      <c r="CC5" s="83">
        <v>14</v>
      </c>
      <c r="CD5" s="83"/>
      <c r="CE5" s="83"/>
      <c r="CF5" s="78">
        <v>726862</v>
      </c>
      <c r="CG5" s="79">
        <v>-1.7000000000000001E-2</v>
      </c>
      <c r="CH5" s="79">
        <v>2.1000000000000001E-2</v>
      </c>
      <c r="CI5" s="79">
        <v>4.0000000000000001E-3</v>
      </c>
    </row>
    <row r="6" spans="1:87" ht="34.200000000000003" x14ac:dyDescent="0.3">
      <c r="A6" s="76">
        <v>91</v>
      </c>
      <c r="B6" s="76" t="s">
        <v>745</v>
      </c>
      <c r="C6" s="76" t="s">
        <v>859</v>
      </c>
      <c r="D6" s="76">
        <v>3791</v>
      </c>
      <c r="E6" s="76">
        <v>2020</v>
      </c>
      <c r="F6" s="76" t="s">
        <v>867</v>
      </c>
      <c r="G6" s="76">
        <v>5</v>
      </c>
      <c r="H6" s="76">
        <v>12</v>
      </c>
      <c r="I6" s="76" t="s">
        <v>880</v>
      </c>
      <c r="J6" s="77">
        <v>588540000</v>
      </c>
      <c r="K6" s="77">
        <v>14034000</v>
      </c>
      <c r="L6" s="77">
        <v>128671000</v>
      </c>
      <c r="M6" s="77">
        <v>325063000</v>
      </c>
      <c r="N6" s="77">
        <v>0</v>
      </c>
      <c r="O6" s="77">
        <v>21433000</v>
      </c>
      <c r="P6" s="77">
        <v>175831000</v>
      </c>
      <c r="Q6" s="78">
        <v>1253572000</v>
      </c>
      <c r="R6" s="77">
        <v>261114000</v>
      </c>
      <c r="S6" s="77">
        <v>47629000</v>
      </c>
      <c r="T6" s="77">
        <v>1339271000</v>
      </c>
      <c r="U6" s="77">
        <v>0</v>
      </c>
      <c r="V6" s="77">
        <v>4077867000</v>
      </c>
      <c r="W6" s="77">
        <v>2278521000</v>
      </c>
      <c r="X6" s="78">
        <v>1799346000</v>
      </c>
      <c r="Y6" s="77">
        <v>485214000</v>
      </c>
      <c r="Z6" s="78">
        <v>3932574000</v>
      </c>
      <c r="AA6" s="78">
        <v>5186146000</v>
      </c>
      <c r="AB6" s="77">
        <v>53429000</v>
      </c>
      <c r="AC6" s="77">
        <v>372636000</v>
      </c>
      <c r="AD6" s="77">
        <v>101055000</v>
      </c>
      <c r="AE6" s="77">
        <v>481612000</v>
      </c>
      <c r="AF6" s="78">
        <v>1008732000</v>
      </c>
      <c r="AG6" s="77">
        <v>612803000</v>
      </c>
      <c r="AH6" s="77">
        <v>0</v>
      </c>
      <c r="AI6" s="77">
        <v>754009000</v>
      </c>
      <c r="AJ6" s="78">
        <v>1366812000</v>
      </c>
      <c r="AK6" s="78">
        <v>2375544000</v>
      </c>
      <c r="AL6" s="77">
        <v>1382012000</v>
      </c>
      <c r="AM6" s="77">
        <v>1428590000</v>
      </c>
      <c r="AN6" s="77">
        <v>0</v>
      </c>
      <c r="AO6" s="78">
        <v>2810602000</v>
      </c>
      <c r="AP6" s="78">
        <v>5186146000</v>
      </c>
      <c r="AQ6" s="77">
        <v>2954608000</v>
      </c>
      <c r="AR6" s="77">
        <v>0</v>
      </c>
      <c r="AS6" s="77">
        <v>1360745000</v>
      </c>
      <c r="AT6" s="77">
        <v>202936000</v>
      </c>
      <c r="AU6" s="77">
        <v>19000</v>
      </c>
      <c r="AV6" s="77">
        <v>0</v>
      </c>
      <c r="AW6" s="78">
        <v>4518308000</v>
      </c>
      <c r="AX6" s="77">
        <v>755000</v>
      </c>
      <c r="AY6" s="77">
        <v>2000</v>
      </c>
      <c r="AZ6" s="77">
        <v>0</v>
      </c>
      <c r="BA6" s="77">
        <v>-260000</v>
      </c>
      <c r="BB6" s="77">
        <v>0</v>
      </c>
      <c r="BC6" s="78">
        <v>497000</v>
      </c>
      <c r="BD6" s="78">
        <v>4518805000</v>
      </c>
      <c r="BE6" s="77">
        <v>1562693000</v>
      </c>
      <c r="BF6" s="77">
        <v>0</v>
      </c>
      <c r="BG6" s="77">
        <v>221831000</v>
      </c>
      <c r="BH6" s="77">
        <v>27521000</v>
      </c>
      <c r="BI6" s="77">
        <v>27325000</v>
      </c>
      <c r="BJ6" s="77">
        <v>2443146000</v>
      </c>
      <c r="BK6" s="77">
        <v>0</v>
      </c>
      <c r="BL6" s="78">
        <v>4282516000</v>
      </c>
      <c r="BM6" s="78">
        <v>236289000</v>
      </c>
      <c r="BN6" s="77">
        <v>-209279000</v>
      </c>
      <c r="BO6" s="77">
        <v>27345000</v>
      </c>
      <c r="BP6" s="77">
        <v>54355000</v>
      </c>
      <c r="BQ6" s="77">
        <v>-2613000</v>
      </c>
      <c r="BR6" s="77">
        <v>0</v>
      </c>
      <c r="BS6" s="78">
        <v>51742000</v>
      </c>
      <c r="BT6" s="79">
        <v>5.1999999999999998E-2</v>
      </c>
      <c r="BU6" s="79">
        <v>0</v>
      </c>
      <c r="BV6" s="79">
        <v>5.1999999999999998E-2</v>
      </c>
      <c r="BW6" s="80">
        <v>1.2</v>
      </c>
      <c r="BX6" s="81">
        <v>40</v>
      </c>
      <c r="BY6" s="81">
        <v>57</v>
      </c>
      <c r="BZ6" s="82">
        <v>6</v>
      </c>
      <c r="CA6" s="79">
        <v>0.28299999999999997</v>
      </c>
      <c r="CB6" s="79">
        <v>0.54200000000000004</v>
      </c>
      <c r="CC6" s="83">
        <v>10</v>
      </c>
      <c r="CD6" s="83"/>
      <c r="CE6" s="83"/>
      <c r="CF6" s="78">
        <v>33334000</v>
      </c>
      <c r="CG6" s="79">
        <v>8.0000000000000002E-3</v>
      </c>
      <c r="CH6" s="79">
        <v>0</v>
      </c>
      <c r="CI6" s="79">
        <v>8.0000000000000002E-3</v>
      </c>
    </row>
    <row r="7" spans="1:87" ht="34.200000000000003" x14ac:dyDescent="0.3">
      <c r="A7" s="85">
        <v>22</v>
      </c>
      <c r="B7" s="85" t="s">
        <v>727</v>
      </c>
      <c r="C7" s="85" t="s">
        <v>859</v>
      </c>
      <c r="D7" s="85">
        <v>3791</v>
      </c>
      <c r="E7" s="85">
        <v>2020</v>
      </c>
      <c r="F7" s="85" t="s">
        <v>867</v>
      </c>
      <c r="G7" s="85">
        <v>5</v>
      </c>
      <c r="H7" s="85">
        <v>12</v>
      </c>
      <c r="I7" s="85" t="s">
        <v>880</v>
      </c>
      <c r="J7" s="86">
        <v>461623000</v>
      </c>
      <c r="K7" s="86">
        <v>0</v>
      </c>
      <c r="L7" s="86">
        <v>218111000</v>
      </c>
      <c r="M7" s="86">
        <v>270482000</v>
      </c>
      <c r="N7" s="86">
        <v>0</v>
      </c>
      <c r="O7" s="86">
        <v>7208000</v>
      </c>
      <c r="P7" s="86">
        <v>165826000</v>
      </c>
      <c r="Q7" s="78">
        <v>1123250000</v>
      </c>
      <c r="R7" s="86">
        <v>32052000</v>
      </c>
      <c r="S7" s="86">
        <v>74087000</v>
      </c>
      <c r="T7" s="86">
        <v>0</v>
      </c>
      <c r="U7" s="86">
        <v>0</v>
      </c>
      <c r="V7" s="86">
        <v>3306027000</v>
      </c>
      <c r="W7" s="86">
        <v>1583324000</v>
      </c>
      <c r="X7" s="78">
        <v>1722703000</v>
      </c>
      <c r="Y7" s="86">
        <v>652932000</v>
      </c>
      <c r="Z7" s="78">
        <v>2481774000</v>
      </c>
      <c r="AA7" s="78">
        <v>3605024000</v>
      </c>
      <c r="AB7" s="86">
        <v>126547000</v>
      </c>
      <c r="AC7" s="86">
        <v>272838000</v>
      </c>
      <c r="AD7" s="86">
        <v>63764000</v>
      </c>
      <c r="AE7" s="86">
        <v>474898000</v>
      </c>
      <c r="AF7" s="78">
        <v>938047000</v>
      </c>
      <c r="AG7" s="86">
        <v>1537427000</v>
      </c>
      <c r="AH7" s="86">
        <v>0</v>
      </c>
      <c r="AI7" s="86">
        <v>348876000</v>
      </c>
      <c r="AJ7" s="78">
        <v>1886303000</v>
      </c>
      <c r="AK7" s="78">
        <v>2824350000</v>
      </c>
      <c r="AL7" s="86">
        <v>398444000</v>
      </c>
      <c r="AM7" s="86">
        <v>382230000</v>
      </c>
      <c r="AN7" s="86">
        <v>0</v>
      </c>
      <c r="AO7" s="78">
        <v>780674000</v>
      </c>
      <c r="AP7" s="78">
        <v>3605024000</v>
      </c>
      <c r="AQ7" s="86">
        <v>2282609000</v>
      </c>
      <c r="AR7" s="86">
        <v>0</v>
      </c>
      <c r="AS7" s="86">
        <v>839002000</v>
      </c>
      <c r="AT7" s="86">
        <v>96499000</v>
      </c>
      <c r="AU7" s="86">
        <v>76000</v>
      </c>
      <c r="AV7" s="86">
        <v>0</v>
      </c>
      <c r="AW7" s="78">
        <v>3218186000</v>
      </c>
      <c r="AX7" s="86">
        <v>822000</v>
      </c>
      <c r="AY7" s="86">
        <v>-18000</v>
      </c>
      <c r="AZ7" s="86">
        <v>0</v>
      </c>
      <c r="BA7" s="86">
        <v>-136000</v>
      </c>
      <c r="BB7" s="86">
        <v>0</v>
      </c>
      <c r="BC7" s="78">
        <v>668000</v>
      </c>
      <c r="BD7" s="78">
        <v>3218854000</v>
      </c>
      <c r="BE7" s="86">
        <v>1149245000</v>
      </c>
      <c r="BF7" s="86">
        <v>0</v>
      </c>
      <c r="BG7" s="86">
        <v>193734000</v>
      </c>
      <c r="BH7" s="86">
        <v>55049000</v>
      </c>
      <c r="BI7" s="86">
        <v>21154000</v>
      </c>
      <c r="BJ7" s="86">
        <v>1722127000</v>
      </c>
      <c r="BK7" s="86">
        <v>0</v>
      </c>
      <c r="BL7" s="78">
        <v>3141309000</v>
      </c>
      <c r="BM7" s="78">
        <v>77545000</v>
      </c>
      <c r="BN7" s="86">
        <v>-314143000</v>
      </c>
      <c r="BO7" s="86">
        <v>34271000</v>
      </c>
      <c r="BP7" s="86">
        <v>-202327000</v>
      </c>
      <c r="BQ7" s="86">
        <v>-6315000</v>
      </c>
      <c r="BR7" s="86">
        <v>0</v>
      </c>
      <c r="BS7" s="78">
        <v>-208642000</v>
      </c>
      <c r="BT7" s="79">
        <v>2.4E-2</v>
      </c>
      <c r="BU7" s="79">
        <v>0</v>
      </c>
      <c r="BV7" s="79">
        <v>2.4E-2</v>
      </c>
      <c r="BW7" s="80">
        <v>1.2</v>
      </c>
      <c r="BX7" s="81">
        <v>43</v>
      </c>
      <c r="BY7" s="81">
        <v>82</v>
      </c>
      <c r="BZ7" s="82">
        <v>1.8</v>
      </c>
      <c r="CA7" s="79">
        <v>0.11</v>
      </c>
      <c r="CB7" s="79">
        <v>0.217</v>
      </c>
      <c r="CC7" s="83">
        <v>8</v>
      </c>
      <c r="CD7" s="83"/>
      <c r="CE7" s="83"/>
      <c r="CF7" s="78">
        <v>-19030000</v>
      </c>
      <c r="CG7" s="79">
        <v>-6.0000000000000001E-3</v>
      </c>
      <c r="CH7" s="79">
        <v>0</v>
      </c>
      <c r="CI7" s="79">
        <v>-6.0000000000000001E-3</v>
      </c>
    </row>
    <row r="8" spans="1:87" ht="34.200000000000003" x14ac:dyDescent="0.3">
      <c r="A8" s="76">
        <v>59</v>
      </c>
      <c r="B8" s="76" t="s">
        <v>726</v>
      </c>
      <c r="C8" s="76" t="s">
        <v>859</v>
      </c>
      <c r="D8" s="76">
        <v>3791</v>
      </c>
      <c r="E8" s="76">
        <v>2020</v>
      </c>
      <c r="F8" s="76" t="s">
        <v>867</v>
      </c>
      <c r="G8" s="76">
        <v>5</v>
      </c>
      <c r="H8" s="76">
        <v>12</v>
      </c>
      <c r="I8" s="76" t="s">
        <v>880</v>
      </c>
      <c r="J8" s="77">
        <v>75167000</v>
      </c>
      <c r="K8" s="77">
        <v>89000</v>
      </c>
      <c r="L8" s="77">
        <v>0</v>
      </c>
      <c r="M8" s="77">
        <v>27318000</v>
      </c>
      <c r="N8" s="77">
        <v>0</v>
      </c>
      <c r="O8" s="77">
        <v>1166000</v>
      </c>
      <c r="P8" s="77">
        <v>5674000</v>
      </c>
      <c r="Q8" s="78">
        <v>109414000</v>
      </c>
      <c r="R8" s="77">
        <v>0</v>
      </c>
      <c r="S8" s="77">
        <v>108000</v>
      </c>
      <c r="T8" s="77">
        <v>0</v>
      </c>
      <c r="U8" s="77">
        <v>0</v>
      </c>
      <c r="V8" s="77">
        <v>235591000</v>
      </c>
      <c r="W8" s="77">
        <v>133673000</v>
      </c>
      <c r="X8" s="78">
        <v>101918000</v>
      </c>
      <c r="Y8" s="77">
        <v>7546000</v>
      </c>
      <c r="Z8" s="78">
        <v>109572000</v>
      </c>
      <c r="AA8" s="78">
        <v>218986000</v>
      </c>
      <c r="AB8" s="77">
        <v>2120000</v>
      </c>
      <c r="AC8" s="77">
        <v>42276000</v>
      </c>
      <c r="AD8" s="77">
        <v>16955000</v>
      </c>
      <c r="AE8" s="77">
        <v>25186000</v>
      </c>
      <c r="AF8" s="78">
        <v>86537000</v>
      </c>
      <c r="AG8" s="77">
        <v>6791000</v>
      </c>
      <c r="AH8" s="77">
        <v>0</v>
      </c>
      <c r="AI8" s="77">
        <v>8249000</v>
      </c>
      <c r="AJ8" s="78">
        <v>15040000</v>
      </c>
      <c r="AK8" s="78">
        <v>101577000</v>
      </c>
      <c r="AL8" s="77">
        <v>113118000</v>
      </c>
      <c r="AM8" s="77">
        <v>4291000</v>
      </c>
      <c r="AN8" s="77">
        <v>0</v>
      </c>
      <c r="AO8" s="78">
        <v>117409000</v>
      </c>
      <c r="AP8" s="78">
        <v>218986000</v>
      </c>
      <c r="AQ8" s="77">
        <v>277513000</v>
      </c>
      <c r="AR8" s="77">
        <v>0</v>
      </c>
      <c r="AS8" s="77">
        <v>7503000</v>
      </c>
      <c r="AT8" s="77">
        <v>27980000</v>
      </c>
      <c r="AU8" s="77">
        <v>36000</v>
      </c>
      <c r="AV8" s="77">
        <v>0</v>
      </c>
      <c r="AW8" s="78">
        <v>313032000</v>
      </c>
      <c r="AX8" s="77">
        <v>179000</v>
      </c>
      <c r="AY8" s="77">
        <v>-5000</v>
      </c>
      <c r="AZ8" s="77">
        <v>0</v>
      </c>
      <c r="BA8" s="77">
        <v>-40000</v>
      </c>
      <c r="BB8" s="77">
        <v>0</v>
      </c>
      <c r="BC8" s="78">
        <v>134000</v>
      </c>
      <c r="BD8" s="78">
        <v>313166000</v>
      </c>
      <c r="BE8" s="77">
        <v>155767000</v>
      </c>
      <c r="BF8" s="77">
        <v>0</v>
      </c>
      <c r="BG8" s="77">
        <v>14307000</v>
      </c>
      <c r="BH8" s="77">
        <v>425000</v>
      </c>
      <c r="BI8" s="77">
        <v>2076000</v>
      </c>
      <c r="BJ8" s="77">
        <v>119694000</v>
      </c>
      <c r="BK8" s="77">
        <v>0</v>
      </c>
      <c r="BL8" s="78">
        <v>292269000</v>
      </c>
      <c r="BM8" s="78">
        <v>20897000</v>
      </c>
      <c r="BN8" s="77">
        <v>-6894000</v>
      </c>
      <c r="BO8" s="77">
        <v>20000</v>
      </c>
      <c r="BP8" s="77">
        <v>14023000</v>
      </c>
      <c r="BQ8" s="77">
        <v>-175000</v>
      </c>
      <c r="BR8" s="77">
        <v>0</v>
      </c>
      <c r="BS8" s="78">
        <v>13848000</v>
      </c>
      <c r="BT8" s="79">
        <v>6.6000000000000003E-2</v>
      </c>
      <c r="BU8" s="79">
        <v>0</v>
      </c>
      <c r="BV8" s="79">
        <v>6.7000000000000004E-2</v>
      </c>
      <c r="BW8" s="80">
        <v>1.3</v>
      </c>
      <c r="BX8" s="81">
        <v>36</v>
      </c>
      <c r="BY8" s="81">
        <v>58</v>
      </c>
      <c r="BZ8" s="82">
        <v>14</v>
      </c>
      <c r="CA8" s="79">
        <v>0.377</v>
      </c>
      <c r="CB8" s="79">
        <v>0.53600000000000003</v>
      </c>
      <c r="CC8" s="83">
        <v>9</v>
      </c>
      <c r="CD8" s="83"/>
      <c r="CE8" s="83"/>
      <c r="CF8" s="78">
        <v>-7119000</v>
      </c>
      <c r="CG8" s="79">
        <v>-2.5000000000000001E-2</v>
      </c>
      <c r="CH8" s="79">
        <v>0</v>
      </c>
      <c r="CI8" s="79">
        <v>-2.5000000000000001E-2</v>
      </c>
    </row>
    <row r="9" spans="1:87" ht="34.200000000000003" x14ac:dyDescent="0.3">
      <c r="A9" s="85">
        <v>345</v>
      </c>
      <c r="B9" s="85" t="s">
        <v>756</v>
      </c>
      <c r="C9" s="85" t="s">
        <v>859</v>
      </c>
      <c r="D9" s="85">
        <v>3791</v>
      </c>
      <c r="E9" s="85">
        <v>2020</v>
      </c>
      <c r="F9" s="85" t="s">
        <v>867</v>
      </c>
      <c r="G9" s="85">
        <v>5</v>
      </c>
      <c r="H9" s="85">
        <v>12</v>
      </c>
      <c r="I9" s="85" t="s">
        <v>880</v>
      </c>
      <c r="J9" s="86">
        <v>177833000</v>
      </c>
      <c r="K9" s="86">
        <v>0</v>
      </c>
      <c r="L9" s="86">
        <v>-272000</v>
      </c>
      <c r="M9" s="86">
        <v>36691000</v>
      </c>
      <c r="N9" s="86">
        <v>0</v>
      </c>
      <c r="O9" s="86">
        <v>5197000</v>
      </c>
      <c r="P9" s="86">
        <v>8337000</v>
      </c>
      <c r="Q9" s="78">
        <v>227786000</v>
      </c>
      <c r="R9" s="86">
        <v>1186000</v>
      </c>
      <c r="S9" s="86">
        <v>590000</v>
      </c>
      <c r="T9" s="86">
        <v>0</v>
      </c>
      <c r="U9" s="86">
        <v>0</v>
      </c>
      <c r="V9" s="86">
        <v>602103000</v>
      </c>
      <c r="W9" s="86">
        <v>226415000</v>
      </c>
      <c r="X9" s="78">
        <v>375688000</v>
      </c>
      <c r="Y9" s="86">
        <v>53760000</v>
      </c>
      <c r="Z9" s="78">
        <v>431224000</v>
      </c>
      <c r="AA9" s="78">
        <v>659010000</v>
      </c>
      <c r="AB9" s="86">
        <v>8135000</v>
      </c>
      <c r="AC9" s="86">
        <v>59708000</v>
      </c>
      <c r="AD9" s="86">
        <v>26899000</v>
      </c>
      <c r="AE9" s="86">
        <v>44648000</v>
      </c>
      <c r="AF9" s="78">
        <v>139390000</v>
      </c>
      <c r="AG9" s="86">
        <v>169028000</v>
      </c>
      <c r="AH9" s="86">
        <v>0</v>
      </c>
      <c r="AI9" s="86">
        <v>19253000</v>
      </c>
      <c r="AJ9" s="78">
        <v>188281000</v>
      </c>
      <c r="AK9" s="78">
        <v>327671000</v>
      </c>
      <c r="AL9" s="86">
        <v>286253000</v>
      </c>
      <c r="AM9" s="86">
        <v>45086000</v>
      </c>
      <c r="AN9" s="86">
        <v>0</v>
      </c>
      <c r="AO9" s="78">
        <v>331339000</v>
      </c>
      <c r="AP9" s="78">
        <v>659010000</v>
      </c>
      <c r="AQ9" s="86">
        <v>430883000</v>
      </c>
      <c r="AR9" s="86">
        <v>0</v>
      </c>
      <c r="AS9" s="86">
        <v>23347000</v>
      </c>
      <c r="AT9" s="86">
        <v>64521000</v>
      </c>
      <c r="AU9" s="86">
        <v>5682000</v>
      </c>
      <c r="AV9" s="86">
        <v>0</v>
      </c>
      <c r="AW9" s="78">
        <v>524433000</v>
      </c>
      <c r="AX9" s="86">
        <v>481000</v>
      </c>
      <c r="AY9" s="86">
        <v>0</v>
      </c>
      <c r="AZ9" s="86">
        <v>0</v>
      </c>
      <c r="BA9" s="86">
        <v>1246000</v>
      </c>
      <c r="BB9" s="86">
        <v>0</v>
      </c>
      <c r="BC9" s="78">
        <v>1727000</v>
      </c>
      <c r="BD9" s="78">
        <v>526160000</v>
      </c>
      <c r="BE9" s="86">
        <v>255420000</v>
      </c>
      <c r="BF9" s="86">
        <v>0</v>
      </c>
      <c r="BG9" s="86">
        <v>33417000</v>
      </c>
      <c r="BH9" s="86">
        <v>7139000</v>
      </c>
      <c r="BI9" s="86">
        <v>2943000</v>
      </c>
      <c r="BJ9" s="86">
        <v>176044000</v>
      </c>
      <c r="BK9" s="86">
        <v>0</v>
      </c>
      <c r="BL9" s="78">
        <v>474963000</v>
      </c>
      <c r="BM9" s="78">
        <v>51197000</v>
      </c>
      <c r="BN9" s="86">
        <v>596096000</v>
      </c>
      <c r="BO9" s="86">
        <v>2892000</v>
      </c>
      <c r="BP9" s="86">
        <v>650185000</v>
      </c>
      <c r="BQ9" s="86">
        <v>-1424000</v>
      </c>
      <c r="BR9" s="86">
        <v>0</v>
      </c>
      <c r="BS9" s="78">
        <v>648761000</v>
      </c>
      <c r="BT9" s="79">
        <v>9.4E-2</v>
      </c>
      <c r="BU9" s="79">
        <v>3.0000000000000001E-3</v>
      </c>
      <c r="BV9" s="79">
        <v>9.7000000000000003E-2</v>
      </c>
      <c r="BW9" s="80">
        <v>1.6</v>
      </c>
      <c r="BX9" s="81">
        <v>31</v>
      </c>
      <c r="BY9" s="81">
        <v>66</v>
      </c>
      <c r="BZ9" s="82">
        <v>6</v>
      </c>
      <c r="CA9" s="79">
        <v>0.27400000000000002</v>
      </c>
      <c r="CB9" s="79">
        <v>0.503</v>
      </c>
      <c r="CC9" s="83">
        <v>7</v>
      </c>
      <c r="CD9" s="83"/>
      <c r="CE9" s="83"/>
      <c r="CF9" s="78">
        <v>-19006000</v>
      </c>
      <c r="CG9" s="79">
        <v>-4.4999999999999998E-2</v>
      </c>
      <c r="CH9" s="79">
        <v>4.0000000000000001E-3</v>
      </c>
      <c r="CI9" s="79">
        <v>-4.2000000000000003E-2</v>
      </c>
    </row>
    <row r="10" spans="1:87" ht="34.200000000000003" x14ac:dyDescent="0.3">
      <c r="A10" s="76">
        <v>105</v>
      </c>
      <c r="B10" s="76" t="s">
        <v>755</v>
      </c>
      <c r="C10" s="76" t="s">
        <v>859</v>
      </c>
      <c r="D10" s="76">
        <v>3791</v>
      </c>
      <c r="E10" s="76">
        <v>2020</v>
      </c>
      <c r="F10" s="76" t="s">
        <v>867</v>
      </c>
      <c r="G10" s="76">
        <v>5</v>
      </c>
      <c r="H10" s="76">
        <v>12</v>
      </c>
      <c r="I10" s="76" t="s">
        <v>880</v>
      </c>
      <c r="J10" s="77">
        <v>85001000</v>
      </c>
      <c r="K10" s="77">
        <v>8698000</v>
      </c>
      <c r="L10" s="77">
        <v>49000</v>
      </c>
      <c r="M10" s="77">
        <v>45129000</v>
      </c>
      <c r="N10" s="77">
        <v>0</v>
      </c>
      <c r="O10" s="77">
        <v>1245000</v>
      </c>
      <c r="P10" s="77">
        <v>12579000</v>
      </c>
      <c r="Q10" s="78">
        <v>152701000</v>
      </c>
      <c r="R10" s="77">
        <v>4193000</v>
      </c>
      <c r="S10" s="77">
        <v>908000</v>
      </c>
      <c r="T10" s="77">
        <v>0</v>
      </c>
      <c r="U10" s="77">
        <v>0</v>
      </c>
      <c r="V10" s="77">
        <v>548871000</v>
      </c>
      <c r="W10" s="77">
        <v>311548000</v>
      </c>
      <c r="X10" s="78">
        <v>237323000</v>
      </c>
      <c r="Y10" s="77">
        <v>113566000</v>
      </c>
      <c r="Z10" s="78">
        <v>355990000</v>
      </c>
      <c r="AA10" s="78">
        <v>508691000</v>
      </c>
      <c r="AB10" s="77">
        <v>18574000</v>
      </c>
      <c r="AC10" s="77">
        <v>65604000</v>
      </c>
      <c r="AD10" s="77">
        <v>16882000</v>
      </c>
      <c r="AE10" s="77">
        <v>50335000</v>
      </c>
      <c r="AF10" s="78">
        <v>151395000</v>
      </c>
      <c r="AG10" s="77">
        <v>177203000</v>
      </c>
      <c r="AH10" s="77">
        <v>0</v>
      </c>
      <c r="AI10" s="77">
        <v>52409000</v>
      </c>
      <c r="AJ10" s="78">
        <v>229612000</v>
      </c>
      <c r="AK10" s="78">
        <v>381007000</v>
      </c>
      <c r="AL10" s="77">
        <v>42788000</v>
      </c>
      <c r="AM10" s="77">
        <v>84896000</v>
      </c>
      <c r="AN10" s="77">
        <v>0</v>
      </c>
      <c r="AO10" s="78">
        <v>127684000</v>
      </c>
      <c r="AP10" s="78">
        <v>508691000</v>
      </c>
      <c r="AQ10" s="77">
        <v>480861000</v>
      </c>
      <c r="AR10" s="77">
        <v>0</v>
      </c>
      <c r="AS10" s="77">
        <v>23692000</v>
      </c>
      <c r="AT10" s="77">
        <v>37278000</v>
      </c>
      <c r="AU10" s="77">
        <v>0</v>
      </c>
      <c r="AV10" s="77">
        <v>0</v>
      </c>
      <c r="AW10" s="78">
        <v>541831000</v>
      </c>
      <c r="AX10" s="77">
        <v>80000</v>
      </c>
      <c r="AY10" s="77">
        <v>0</v>
      </c>
      <c r="AZ10" s="77">
        <v>0</v>
      </c>
      <c r="BA10" s="77">
        <v>-2176000</v>
      </c>
      <c r="BB10" s="77">
        <v>0</v>
      </c>
      <c r="BC10" s="78">
        <v>-2096000</v>
      </c>
      <c r="BD10" s="78">
        <v>539735000</v>
      </c>
      <c r="BE10" s="77">
        <v>274018000</v>
      </c>
      <c r="BF10" s="77">
        <v>0</v>
      </c>
      <c r="BG10" s="77">
        <v>33374000</v>
      </c>
      <c r="BH10" s="77">
        <v>4320000</v>
      </c>
      <c r="BI10" s="77">
        <v>5127000</v>
      </c>
      <c r="BJ10" s="77">
        <v>248525000</v>
      </c>
      <c r="BK10" s="77">
        <v>0</v>
      </c>
      <c r="BL10" s="78">
        <v>565364000</v>
      </c>
      <c r="BM10" s="78">
        <v>-25629000</v>
      </c>
      <c r="BN10" s="77">
        <v>-9770000</v>
      </c>
      <c r="BO10" s="77">
        <v>558000</v>
      </c>
      <c r="BP10" s="77">
        <v>-34841000</v>
      </c>
      <c r="BQ10" s="77">
        <v>207000</v>
      </c>
      <c r="BR10" s="77">
        <v>0</v>
      </c>
      <c r="BS10" s="78">
        <v>-34634000</v>
      </c>
      <c r="BT10" s="79">
        <v>-4.3999999999999997E-2</v>
      </c>
      <c r="BU10" s="79">
        <v>-4.0000000000000001E-3</v>
      </c>
      <c r="BV10" s="79">
        <v>-4.7E-2</v>
      </c>
      <c r="BW10" s="80">
        <v>1</v>
      </c>
      <c r="BX10" s="81">
        <v>34</v>
      </c>
      <c r="BY10" s="81">
        <v>59</v>
      </c>
      <c r="BZ10" s="82">
        <v>0.5</v>
      </c>
      <c r="CA10" s="79">
        <v>2.4E-2</v>
      </c>
      <c r="CB10" s="79">
        <v>0.251</v>
      </c>
      <c r="CC10" s="83">
        <v>9</v>
      </c>
      <c r="CD10" s="83"/>
      <c r="CE10" s="83"/>
      <c r="CF10" s="78">
        <v>-62907000</v>
      </c>
      <c r="CG10" s="79">
        <v>-0.121</v>
      </c>
      <c r="CH10" s="79">
        <v>-4.0000000000000001E-3</v>
      </c>
      <c r="CI10" s="79">
        <v>-0.125</v>
      </c>
    </row>
    <row r="11" spans="1:87" ht="34.200000000000003" x14ac:dyDescent="0.3">
      <c r="A11" s="85">
        <v>50</v>
      </c>
      <c r="B11" s="85" t="s">
        <v>869</v>
      </c>
      <c r="C11" s="85" t="s">
        <v>859</v>
      </c>
      <c r="D11" s="85">
        <v>3791</v>
      </c>
      <c r="E11" s="85">
        <v>2020</v>
      </c>
      <c r="F11" s="85" t="s">
        <v>867</v>
      </c>
      <c r="G11" s="85">
        <v>5</v>
      </c>
      <c r="H11" s="85">
        <v>12</v>
      </c>
      <c r="I11" s="85" t="s">
        <v>880</v>
      </c>
      <c r="J11" s="86">
        <v>27236000</v>
      </c>
      <c r="K11" s="86">
        <v>-30065000</v>
      </c>
      <c r="L11" s="86">
        <v>30192000</v>
      </c>
      <c r="M11" s="86">
        <v>14006000</v>
      </c>
      <c r="N11" s="86">
        <v>0</v>
      </c>
      <c r="O11" s="86">
        <v>0</v>
      </c>
      <c r="P11" s="86">
        <v>4297000</v>
      </c>
      <c r="Q11" s="78">
        <v>45666000</v>
      </c>
      <c r="R11" s="86">
        <v>6253000</v>
      </c>
      <c r="S11" s="86">
        <v>0</v>
      </c>
      <c r="T11" s="86">
        <v>9817000</v>
      </c>
      <c r="U11" s="86">
        <v>0</v>
      </c>
      <c r="V11" s="86">
        <v>200032000</v>
      </c>
      <c r="W11" s="86">
        <v>117566000</v>
      </c>
      <c r="X11" s="78">
        <v>82466000</v>
      </c>
      <c r="Y11" s="86">
        <v>15577000</v>
      </c>
      <c r="Z11" s="78">
        <v>114113000</v>
      </c>
      <c r="AA11" s="78">
        <v>159779000</v>
      </c>
      <c r="AB11" s="86">
        <v>4828000</v>
      </c>
      <c r="AC11" s="86">
        <v>36509000</v>
      </c>
      <c r="AD11" s="86">
        <v>1462000</v>
      </c>
      <c r="AE11" s="86">
        <v>19679000</v>
      </c>
      <c r="AF11" s="78">
        <v>62478000</v>
      </c>
      <c r="AG11" s="86">
        <v>34022000</v>
      </c>
      <c r="AH11" s="86">
        <v>0</v>
      </c>
      <c r="AI11" s="86">
        <v>23434000</v>
      </c>
      <c r="AJ11" s="78">
        <v>57456000</v>
      </c>
      <c r="AK11" s="78">
        <v>119934000</v>
      </c>
      <c r="AL11" s="86">
        <v>30028000</v>
      </c>
      <c r="AM11" s="86">
        <v>9817000</v>
      </c>
      <c r="AN11" s="86">
        <v>0</v>
      </c>
      <c r="AO11" s="78">
        <v>39845000</v>
      </c>
      <c r="AP11" s="78">
        <v>159779000</v>
      </c>
      <c r="AQ11" s="86">
        <v>185860000</v>
      </c>
      <c r="AR11" s="86">
        <v>0</v>
      </c>
      <c r="AS11" s="86">
        <v>4586000</v>
      </c>
      <c r="AT11" s="86">
        <v>9144000</v>
      </c>
      <c r="AU11" s="86">
        <v>0</v>
      </c>
      <c r="AV11" s="86">
        <v>0</v>
      </c>
      <c r="AW11" s="78">
        <v>199590000</v>
      </c>
      <c r="AX11" s="86">
        <v>8000</v>
      </c>
      <c r="AY11" s="86">
        <v>0</v>
      </c>
      <c r="AZ11" s="86">
        <v>0</v>
      </c>
      <c r="BA11" s="86">
        <v>166000</v>
      </c>
      <c r="BB11" s="86">
        <v>0</v>
      </c>
      <c r="BC11" s="78">
        <v>174000</v>
      </c>
      <c r="BD11" s="78">
        <v>199764000</v>
      </c>
      <c r="BE11" s="86">
        <v>97981000</v>
      </c>
      <c r="BF11" s="86">
        <v>0</v>
      </c>
      <c r="BG11" s="86">
        <v>12127000</v>
      </c>
      <c r="BH11" s="86">
        <v>1722000</v>
      </c>
      <c r="BI11" s="86">
        <v>1110000</v>
      </c>
      <c r="BJ11" s="86">
        <v>87631000</v>
      </c>
      <c r="BK11" s="86">
        <v>0</v>
      </c>
      <c r="BL11" s="78">
        <v>200571000</v>
      </c>
      <c r="BM11" s="78">
        <v>-807000</v>
      </c>
      <c r="BN11" s="86">
        <v>-13111000</v>
      </c>
      <c r="BO11" s="86">
        <v>138000</v>
      </c>
      <c r="BP11" s="86">
        <v>-13780000</v>
      </c>
      <c r="BQ11" s="86">
        <v>0</v>
      </c>
      <c r="BR11" s="86">
        <v>0</v>
      </c>
      <c r="BS11" s="78">
        <v>-13780000</v>
      </c>
      <c r="BT11" s="79">
        <v>-5.0000000000000001E-3</v>
      </c>
      <c r="BU11" s="79">
        <v>1E-3</v>
      </c>
      <c r="BV11" s="79">
        <v>-4.0000000000000001E-3</v>
      </c>
      <c r="BW11" s="80">
        <v>0.7</v>
      </c>
      <c r="BX11" s="81">
        <v>28</v>
      </c>
      <c r="BY11" s="81">
        <v>50</v>
      </c>
      <c r="BZ11" s="82">
        <v>2</v>
      </c>
      <c r="CA11" s="79">
        <v>0.11700000000000001</v>
      </c>
      <c r="CB11" s="79">
        <v>0.249</v>
      </c>
      <c r="CC11" s="83">
        <v>10</v>
      </c>
      <c r="CD11" s="83"/>
      <c r="CE11" s="83"/>
      <c r="CF11" s="78">
        <v>-9951000</v>
      </c>
      <c r="CG11" s="79">
        <v>-5.2999999999999999E-2</v>
      </c>
      <c r="CH11" s="79">
        <v>1E-3</v>
      </c>
      <c r="CI11" s="79">
        <v>-5.1999999999999998E-2</v>
      </c>
    </row>
    <row r="12" spans="1:87" ht="34.200000000000003" x14ac:dyDescent="0.3">
      <c r="A12" s="76">
        <v>88</v>
      </c>
      <c r="B12" s="76" t="s">
        <v>743</v>
      </c>
      <c r="C12" s="76" t="s">
        <v>859</v>
      </c>
      <c r="D12" s="76">
        <v>3791</v>
      </c>
      <c r="E12" s="76">
        <v>2020</v>
      </c>
      <c r="F12" s="76" t="s">
        <v>867</v>
      </c>
      <c r="G12" s="76">
        <v>5</v>
      </c>
      <c r="H12" s="76">
        <v>12</v>
      </c>
      <c r="I12" s="76" t="s">
        <v>880</v>
      </c>
      <c r="J12" s="77">
        <v>39179000</v>
      </c>
      <c r="K12" s="77">
        <v>4060000</v>
      </c>
      <c r="L12" s="77">
        <v>27102000</v>
      </c>
      <c r="M12" s="77">
        <v>6262000</v>
      </c>
      <c r="N12" s="77">
        <v>0</v>
      </c>
      <c r="O12" s="77">
        <v>2448000</v>
      </c>
      <c r="P12" s="77">
        <v>0</v>
      </c>
      <c r="Q12" s="78">
        <v>79051000</v>
      </c>
      <c r="R12" s="77">
        <v>37542000</v>
      </c>
      <c r="S12" s="77">
        <v>0</v>
      </c>
      <c r="T12" s="77">
        <v>0</v>
      </c>
      <c r="U12" s="77">
        <v>0</v>
      </c>
      <c r="V12" s="77">
        <v>114186000</v>
      </c>
      <c r="W12" s="77">
        <v>58948000</v>
      </c>
      <c r="X12" s="78">
        <v>55238000</v>
      </c>
      <c r="Y12" s="77">
        <v>15999000</v>
      </c>
      <c r="Z12" s="78">
        <v>108779000</v>
      </c>
      <c r="AA12" s="78">
        <v>187830000</v>
      </c>
      <c r="AB12" s="77">
        <v>12000</v>
      </c>
      <c r="AC12" s="77">
        <v>31423000</v>
      </c>
      <c r="AD12" s="77">
        <v>1573000</v>
      </c>
      <c r="AE12" s="77">
        <v>8068000</v>
      </c>
      <c r="AF12" s="78">
        <v>41076000</v>
      </c>
      <c r="AG12" s="77">
        <v>222000</v>
      </c>
      <c r="AH12" s="77">
        <v>0</v>
      </c>
      <c r="AI12" s="77">
        <v>8706000</v>
      </c>
      <c r="AJ12" s="78">
        <v>8928000</v>
      </c>
      <c r="AK12" s="78">
        <v>50004000</v>
      </c>
      <c r="AL12" s="77">
        <v>124229000</v>
      </c>
      <c r="AM12" s="77">
        <v>13597000</v>
      </c>
      <c r="AN12" s="77">
        <v>0</v>
      </c>
      <c r="AO12" s="78">
        <v>137826000</v>
      </c>
      <c r="AP12" s="78">
        <v>187830000</v>
      </c>
      <c r="AQ12" s="77">
        <v>94012000</v>
      </c>
      <c r="AR12" s="77">
        <v>0</v>
      </c>
      <c r="AS12" s="77">
        <v>3536000</v>
      </c>
      <c r="AT12" s="77">
        <v>6664000</v>
      </c>
      <c r="AU12" s="77">
        <v>92000</v>
      </c>
      <c r="AV12" s="77">
        <v>0</v>
      </c>
      <c r="AW12" s="78">
        <v>104304000</v>
      </c>
      <c r="AX12" s="77">
        <v>3137000</v>
      </c>
      <c r="AY12" s="77">
        <v>990000</v>
      </c>
      <c r="AZ12" s="77">
        <v>0</v>
      </c>
      <c r="BA12" s="77">
        <v>1207000</v>
      </c>
      <c r="BB12" s="77">
        <v>0</v>
      </c>
      <c r="BC12" s="78">
        <v>5334000</v>
      </c>
      <c r="BD12" s="78">
        <v>109638000</v>
      </c>
      <c r="BE12" s="77">
        <v>58891000</v>
      </c>
      <c r="BF12" s="77">
        <v>0</v>
      </c>
      <c r="BG12" s="77">
        <v>6205000</v>
      </c>
      <c r="BH12" s="77">
        <v>7000</v>
      </c>
      <c r="BI12" s="77">
        <v>340000</v>
      </c>
      <c r="BJ12" s="77">
        <v>34214000</v>
      </c>
      <c r="BK12" s="77">
        <v>0</v>
      </c>
      <c r="BL12" s="78">
        <v>99657000</v>
      </c>
      <c r="BM12" s="78">
        <v>9981000</v>
      </c>
      <c r="BN12" s="77">
        <v>-1568000</v>
      </c>
      <c r="BO12" s="77">
        <v>0</v>
      </c>
      <c r="BP12" s="77">
        <v>8413000</v>
      </c>
      <c r="BQ12" s="77">
        <v>4000</v>
      </c>
      <c r="BR12" s="77">
        <v>0</v>
      </c>
      <c r="BS12" s="78">
        <v>8417000</v>
      </c>
      <c r="BT12" s="79">
        <v>4.2000000000000003E-2</v>
      </c>
      <c r="BU12" s="79">
        <v>4.9000000000000002E-2</v>
      </c>
      <c r="BV12" s="79">
        <v>9.0999999999999998E-2</v>
      </c>
      <c r="BW12" s="80">
        <v>1.9</v>
      </c>
      <c r="BX12" s="81">
        <v>24</v>
      </c>
      <c r="BY12" s="81">
        <v>38</v>
      </c>
      <c r="BZ12" s="82">
        <v>852.3</v>
      </c>
      <c r="CA12" s="79">
        <v>0.39200000000000002</v>
      </c>
      <c r="CB12" s="79">
        <v>0.73399999999999999</v>
      </c>
      <c r="CC12" s="83">
        <v>10</v>
      </c>
      <c r="CD12" s="83"/>
      <c r="CE12" s="83"/>
      <c r="CF12" s="78">
        <v>3225000</v>
      </c>
      <c r="CG12" s="79">
        <v>-0.02</v>
      </c>
      <c r="CH12" s="79">
        <v>5.1999999999999998E-2</v>
      </c>
      <c r="CI12" s="79">
        <v>3.1E-2</v>
      </c>
    </row>
    <row r="13" spans="1:87" ht="34.200000000000003" x14ac:dyDescent="0.3">
      <c r="A13" s="85">
        <v>101</v>
      </c>
      <c r="B13" s="85" t="s">
        <v>752</v>
      </c>
      <c r="C13" s="85" t="s">
        <v>859</v>
      </c>
      <c r="D13" s="85">
        <v>3791</v>
      </c>
      <c r="E13" s="85">
        <v>2020</v>
      </c>
      <c r="F13" s="85" t="s">
        <v>867</v>
      </c>
      <c r="G13" s="85">
        <v>5</v>
      </c>
      <c r="H13" s="85">
        <v>12</v>
      </c>
      <c r="I13" s="85" t="s">
        <v>880</v>
      </c>
      <c r="J13" s="86">
        <v>7448000</v>
      </c>
      <c r="K13" s="86">
        <v>-5823000</v>
      </c>
      <c r="L13" s="86">
        <v>5823000</v>
      </c>
      <c r="M13" s="86">
        <v>5593000</v>
      </c>
      <c r="N13" s="86">
        <v>2037000</v>
      </c>
      <c r="O13" s="86">
        <v>114000</v>
      </c>
      <c r="P13" s="86">
        <v>9127000</v>
      </c>
      <c r="Q13" s="78">
        <v>24319000</v>
      </c>
      <c r="R13" s="86">
        <v>2865000</v>
      </c>
      <c r="S13" s="86">
        <v>9036000</v>
      </c>
      <c r="T13" s="86">
        <v>0</v>
      </c>
      <c r="U13" s="86">
        <v>0</v>
      </c>
      <c r="V13" s="86">
        <v>124467000</v>
      </c>
      <c r="W13" s="86">
        <v>28667000</v>
      </c>
      <c r="X13" s="78">
        <v>95800000</v>
      </c>
      <c r="Y13" s="86">
        <v>35092000</v>
      </c>
      <c r="Z13" s="78">
        <v>142793000</v>
      </c>
      <c r="AA13" s="78">
        <v>167112000</v>
      </c>
      <c r="AB13" s="86">
        <v>81000</v>
      </c>
      <c r="AC13" s="86">
        <v>3589000</v>
      </c>
      <c r="AD13" s="86">
        <v>0</v>
      </c>
      <c r="AE13" s="86">
        <v>4562000</v>
      </c>
      <c r="AF13" s="78">
        <v>8232000</v>
      </c>
      <c r="AG13" s="86">
        <v>1969000</v>
      </c>
      <c r="AH13" s="86">
        <v>0</v>
      </c>
      <c r="AI13" s="86">
        <v>1335000</v>
      </c>
      <c r="AJ13" s="78">
        <v>3304000</v>
      </c>
      <c r="AK13" s="78">
        <v>11536000</v>
      </c>
      <c r="AL13" s="86">
        <v>105637000</v>
      </c>
      <c r="AM13" s="86">
        <v>49939000</v>
      </c>
      <c r="AN13" s="86">
        <v>0</v>
      </c>
      <c r="AO13" s="78">
        <v>155576000</v>
      </c>
      <c r="AP13" s="78">
        <v>167112000</v>
      </c>
      <c r="AQ13" s="86">
        <v>51190000</v>
      </c>
      <c r="AR13" s="86">
        <v>0</v>
      </c>
      <c r="AS13" s="86">
        <v>1114000</v>
      </c>
      <c r="AT13" s="86">
        <v>4394000</v>
      </c>
      <c r="AU13" s="86">
        <v>608000</v>
      </c>
      <c r="AV13" s="86">
        <v>0</v>
      </c>
      <c r="AW13" s="78">
        <v>57306000</v>
      </c>
      <c r="AX13" s="86">
        <v>25000</v>
      </c>
      <c r="AY13" s="86">
        <v>1203000</v>
      </c>
      <c r="AZ13" s="86">
        <v>0</v>
      </c>
      <c r="BA13" s="86">
        <v>4029000</v>
      </c>
      <c r="BB13" s="86">
        <v>0</v>
      </c>
      <c r="BC13" s="78">
        <v>5257000</v>
      </c>
      <c r="BD13" s="78">
        <v>62563000</v>
      </c>
      <c r="BE13" s="86">
        <v>33275000</v>
      </c>
      <c r="BF13" s="86">
        <v>0</v>
      </c>
      <c r="BG13" s="86">
        <v>5615000</v>
      </c>
      <c r="BH13" s="86">
        <v>104000</v>
      </c>
      <c r="BI13" s="86">
        <v>256000</v>
      </c>
      <c r="BJ13" s="86">
        <v>24625000</v>
      </c>
      <c r="BK13" s="86">
        <v>0</v>
      </c>
      <c r="BL13" s="78">
        <v>63875000</v>
      </c>
      <c r="BM13" s="78">
        <v>-1312000</v>
      </c>
      <c r="BN13" s="86">
        <v>-8000000</v>
      </c>
      <c r="BO13" s="86">
        <v>11266000</v>
      </c>
      <c r="BP13" s="86">
        <v>1954000</v>
      </c>
      <c r="BQ13" s="86">
        <v>-8000</v>
      </c>
      <c r="BR13" s="86">
        <v>0</v>
      </c>
      <c r="BS13" s="78">
        <v>1946000</v>
      </c>
      <c r="BT13" s="79">
        <v>-0.105</v>
      </c>
      <c r="BU13" s="79">
        <v>8.4000000000000005E-2</v>
      </c>
      <c r="BV13" s="79">
        <v>-2.1000000000000001E-2</v>
      </c>
      <c r="BW13" s="80">
        <v>3</v>
      </c>
      <c r="BX13" s="81">
        <v>40</v>
      </c>
      <c r="BY13" s="81">
        <v>29</v>
      </c>
      <c r="BZ13" s="82">
        <v>23.8</v>
      </c>
      <c r="CA13" s="79">
        <v>0.42199999999999999</v>
      </c>
      <c r="CB13" s="79">
        <v>0.93100000000000005</v>
      </c>
      <c r="CC13" s="83">
        <v>5</v>
      </c>
      <c r="CD13" s="83"/>
      <c r="CE13" s="83"/>
      <c r="CF13" s="78">
        <v>-6314000</v>
      </c>
      <c r="CG13" s="79">
        <v>-0.20100000000000001</v>
      </c>
      <c r="CH13" s="79">
        <v>9.0999999999999998E-2</v>
      </c>
      <c r="CI13" s="79">
        <v>-0.11</v>
      </c>
    </row>
    <row r="14" spans="1:87" ht="34.200000000000003" x14ac:dyDescent="0.3">
      <c r="A14" s="76">
        <v>89</v>
      </c>
      <c r="B14" s="76" t="s">
        <v>744</v>
      </c>
      <c r="C14" s="76" t="s">
        <v>859</v>
      </c>
      <c r="D14" s="76">
        <v>3791</v>
      </c>
      <c r="E14" s="76">
        <v>2020</v>
      </c>
      <c r="F14" s="76" t="s">
        <v>867</v>
      </c>
      <c r="G14" s="76">
        <v>5</v>
      </c>
      <c r="H14" s="76">
        <v>12</v>
      </c>
      <c r="I14" s="76" t="s">
        <v>880</v>
      </c>
      <c r="J14" s="77">
        <v>49948000</v>
      </c>
      <c r="K14" s="77">
        <v>7804000</v>
      </c>
      <c r="L14" s="77">
        <v>6193000</v>
      </c>
      <c r="M14" s="77">
        <v>15704000</v>
      </c>
      <c r="N14" s="77">
        <v>0</v>
      </c>
      <c r="O14" s="77">
        <v>0</v>
      </c>
      <c r="P14" s="77">
        <v>11449000</v>
      </c>
      <c r="Q14" s="78">
        <v>91098000</v>
      </c>
      <c r="R14" s="77">
        <v>4585000</v>
      </c>
      <c r="S14" s="77">
        <v>0</v>
      </c>
      <c r="T14" s="77">
        <v>0</v>
      </c>
      <c r="U14" s="77">
        <v>0</v>
      </c>
      <c r="V14" s="77">
        <v>283034000</v>
      </c>
      <c r="W14" s="77">
        <v>138313000</v>
      </c>
      <c r="X14" s="78">
        <v>144721000</v>
      </c>
      <c r="Y14" s="77">
        <v>55707000</v>
      </c>
      <c r="Z14" s="78">
        <v>205013000</v>
      </c>
      <c r="AA14" s="78">
        <v>296111000</v>
      </c>
      <c r="AB14" s="77">
        <v>6894000</v>
      </c>
      <c r="AC14" s="77">
        <v>31398000</v>
      </c>
      <c r="AD14" s="77">
        <v>3857000</v>
      </c>
      <c r="AE14" s="77">
        <v>37157000</v>
      </c>
      <c r="AF14" s="78">
        <v>79306000</v>
      </c>
      <c r="AG14" s="77">
        <v>127934000</v>
      </c>
      <c r="AH14" s="77">
        <v>0</v>
      </c>
      <c r="AI14" s="77">
        <v>69075000</v>
      </c>
      <c r="AJ14" s="78">
        <v>197009000</v>
      </c>
      <c r="AK14" s="78">
        <v>276315000</v>
      </c>
      <c r="AL14" s="77">
        <v>19796000</v>
      </c>
      <c r="AM14" s="77">
        <v>0</v>
      </c>
      <c r="AN14" s="77">
        <v>0</v>
      </c>
      <c r="AO14" s="78">
        <v>19796000</v>
      </c>
      <c r="AP14" s="78">
        <v>296111000</v>
      </c>
      <c r="AQ14" s="77">
        <v>190832000</v>
      </c>
      <c r="AR14" s="77">
        <v>0</v>
      </c>
      <c r="AS14" s="77">
        <v>67143000</v>
      </c>
      <c r="AT14" s="77">
        <v>9060000</v>
      </c>
      <c r="AU14" s="77">
        <v>0</v>
      </c>
      <c r="AV14" s="77">
        <v>0</v>
      </c>
      <c r="AW14" s="78">
        <v>267035000</v>
      </c>
      <c r="AX14" s="77">
        <v>389000</v>
      </c>
      <c r="AY14" s="77">
        <v>-2180000</v>
      </c>
      <c r="AZ14" s="77">
        <v>0</v>
      </c>
      <c r="BA14" s="77">
        <v>213000</v>
      </c>
      <c r="BB14" s="77">
        <v>0</v>
      </c>
      <c r="BC14" s="78">
        <v>-1578000</v>
      </c>
      <c r="BD14" s="78">
        <v>265457000</v>
      </c>
      <c r="BE14" s="77">
        <v>84136000</v>
      </c>
      <c r="BF14" s="77">
        <v>0</v>
      </c>
      <c r="BG14" s="77">
        <v>20239000</v>
      </c>
      <c r="BH14" s="77">
        <v>5316000</v>
      </c>
      <c r="BI14" s="77">
        <v>1642000</v>
      </c>
      <c r="BJ14" s="77">
        <v>179548000</v>
      </c>
      <c r="BK14" s="77">
        <v>0</v>
      </c>
      <c r="BL14" s="78">
        <v>290881000</v>
      </c>
      <c r="BM14" s="78">
        <v>-25424000</v>
      </c>
      <c r="BN14" s="77">
        <v>-5811000</v>
      </c>
      <c r="BO14" s="77">
        <v>1565000</v>
      </c>
      <c r="BP14" s="77">
        <v>-29670000</v>
      </c>
      <c r="BQ14" s="77">
        <v>-7000</v>
      </c>
      <c r="BR14" s="77">
        <v>0</v>
      </c>
      <c r="BS14" s="78">
        <v>-29677000</v>
      </c>
      <c r="BT14" s="79">
        <v>-0.09</v>
      </c>
      <c r="BU14" s="79">
        <v>-6.0000000000000001E-3</v>
      </c>
      <c r="BV14" s="79">
        <v>-9.6000000000000002E-2</v>
      </c>
      <c r="BW14" s="80">
        <v>1.1000000000000001</v>
      </c>
      <c r="BX14" s="81">
        <v>30</v>
      </c>
      <c r="BY14" s="81">
        <v>65</v>
      </c>
      <c r="BZ14" s="82">
        <v>0</v>
      </c>
      <c r="CA14" s="79">
        <v>-2.5000000000000001E-2</v>
      </c>
      <c r="CB14" s="79">
        <v>6.7000000000000004E-2</v>
      </c>
      <c r="CC14" s="83">
        <v>7</v>
      </c>
      <c r="CD14" s="83"/>
      <c r="CE14" s="83"/>
      <c r="CF14" s="78">
        <v>-34484000</v>
      </c>
      <c r="CG14" s="79">
        <v>-0.128</v>
      </c>
      <c r="CH14" s="79">
        <v>-6.0000000000000001E-3</v>
      </c>
      <c r="CI14" s="79">
        <v>-0.13400000000000001</v>
      </c>
    </row>
    <row r="15" spans="1:87" ht="34.200000000000003" x14ac:dyDescent="0.3">
      <c r="A15" s="85">
        <v>3110</v>
      </c>
      <c r="B15" s="85" t="s">
        <v>748</v>
      </c>
      <c r="C15" s="85" t="s">
        <v>859</v>
      </c>
      <c r="D15" s="85">
        <v>3888</v>
      </c>
      <c r="E15" s="85">
        <v>2020</v>
      </c>
      <c r="F15" s="85" t="s">
        <v>860</v>
      </c>
      <c r="G15" s="85">
        <v>5</v>
      </c>
      <c r="H15" s="85">
        <v>12</v>
      </c>
      <c r="I15" s="85" t="s">
        <v>881</v>
      </c>
      <c r="J15" s="86">
        <v>199</v>
      </c>
      <c r="K15" s="86">
        <v>0</v>
      </c>
      <c r="L15" s="86">
        <v>0</v>
      </c>
      <c r="M15" s="86">
        <v>31634680</v>
      </c>
      <c r="N15" s="86">
        <v>0</v>
      </c>
      <c r="O15" s="86">
        <v>-185124</v>
      </c>
      <c r="P15" s="86">
        <v>9123503</v>
      </c>
      <c r="Q15" s="78">
        <v>40573258</v>
      </c>
      <c r="R15" s="86">
        <v>0</v>
      </c>
      <c r="S15" s="86">
        <v>0</v>
      </c>
      <c r="T15" s="86">
        <v>0</v>
      </c>
      <c r="U15" s="86">
        <v>2133494</v>
      </c>
      <c r="V15" s="86">
        <v>96824575</v>
      </c>
      <c r="W15" s="86">
        <v>41194523</v>
      </c>
      <c r="X15" s="78">
        <v>55630052</v>
      </c>
      <c r="Y15" s="86">
        <v>9511001</v>
      </c>
      <c r="Z15" s="78">
        <v>67274547</v>
      </c>
      <c r="AA15" s="78">
        <v>107847805</v>
      </c>
      <c r="AB15" s="86">
        <v>1397061</v>
      </c>
      <c r="AC15" s="86">
        <v>0</v>
      </c>
      <c r="AD15" s="86">
        <v>0</v>
      </c>
      <c r="AE15" s="86">
        <v>65485018</v>
      </c>
      <c r="AF15" s="78">
        <v>66882079</v>
      </c>
      <c r="AG15" s="86">
        <v>732458</v>
      </c>
      <c r="AH15" s="86">
        <v>23976142</v>
      </c>
      <c r="AI15" s="86">
        <v>5900506</v>
      </c>
      <c r="AJ15" s="78">
        <v>30609106</v>
      </c>
      <c r="AK15" s="78">
        <v>97491185</v>
      </c>
      <c r="AL15" s="86">
        <v>10356620</v>
      </c>
      <c r="AM15" s="86">
        <v>0</v>
      </c>
      <c r="AN15" s="86">
        <v>0</v>
      </c>
      <c r="AO15" s="78">
        <v>10356620</v>
      </c>
      <c r="AP15" s="78">
        <v>107847805</v>
      </c>
      <c r="AQ15" s="86">
        <v>217388668</v>
      </c>
      <c r="AR15" s="86">
        <v>0</v>
      </c>
      <c r="AS15" s="86">
        <v>1560605</v>
      </c>
      <c r="AT15" s="86">
        <v>32029902</v>
      </c>
      <c r="AU15" s="86">
        <v>15750</v>
      </c>
      <c r="AV15" s="86">
        <v>0</v>
      </c>
      <c r="AW15" s="78">
        <v>250994925</v>
      </c>
      <c r="AX15" s="86">
        <v>53380</v>
      </c>
      <c r="AY15" s="86">
        <v>1000</v>
      </c>
      <c r="AZ15" s="86">
        <v>0</v>
      </c>
      <c r="BA15" s="86">
        <v>553544</v>
      </c>
      <c r="BB15" s="86">
        <v>0</v>
      </c>
      <c r="BC15" s="78">
        <v>607924</v>
      </c>
      <c r="BD15" s="78">
        <v>251602849</v>
      </c>
      <c r="BE15" s="86">
        <v>130241230</v>
      </c>
      <c r="BF15" s="86">
        <v>0</v>
      </c>
      <c r="BG15" s="86">
        <v>7987937</v>
      </c>
      <c r="BH15" s="86">
        <v>330631</v>
      </c>
      <c r="BI15" s="86">
        <v>1945080</v>
      </c>
      <c r="BJ15" s="86">
        <v>100994844</v>
      </c>
      <c r="BK15" s="86">
        <v>0</v>
      </c>
      <c r="BL15" s="78">
        <v>241499722</v>
      </c>
      <c r="BM15" s="78">
        <v>10103127</v>
      </c>
      <c r="BN15" s="86">
        <v>0</v>
      </c>
      <c r="BO15" s="86">
        <v>0</v>
      </c>
      <c r="BP15" s="86">
        <v>10103127</v>
      </c>
      <c r="BQ15" s="86">
        <v>0</v>
      </c>
      <c r="BR15" s="86">
        <v>0</v>
      </c>
      <c r="BS15" s="78">
        <v>10103127</v>
      </c>
      <c r="BT15" s="79">
        <v>3.7999999999999999E-2</v>
      </c>
      <c r="BU15" s="79">
        <v>2E-3</v>
      </c>
      <c r="BV15" s="79">
        <v>0.04</v>
      </c>
      <c r="BW15" s="80">
        <v>0.6</v>
      </c>
      <c r="BX15" s="81">
        <v>53</v>
      </c>
      <c r="BY15" s="81">
        <v>105</v>
      </c>
      <c r="BZ15" s="82">
        <v>10.7</v>
      </c>
      <c r="CA15" s="79">
        <v>0.26800000000000002</v>
      </c>
      <c r="CB15" s="79">
        <v>9.6000000000000002E-2</v>
      </c>
      <c r="CC15" s="83">
        <v>5</v>
      </c>
      <c r="CD15" s="83"/>
      <c r="CE15" s="83"/>
      <c r="CF15" s="78">
        <v>-21942525</v>
      </c>
      <c r="CG15" s="79">
        <v>-0.10299999999999999</v>
      </c>
      <c r="CH15" s="79">
        <v>3.0000000000000001E-3</v>
      </c>
      <c r="CI15" s="79">
        <v>-0.1</v>
      </c>
    </row>
    <row r="16" spans="1:87" ht="34.200000000000003" x14ac:dyDescent="0.3">
      <c r="A16" s="76">
        <v>127</v>
      </c>
      <c r="B16" s="76" t="s">
        <v>758</v>
      </c>
      <c r="C16" s="76" t="s">
        <v>859</v>
      </c>
      <c r="D16" s="76">
        <v>3888</v>
      </c>
      <c r="E16" s="76">
        <v>2020</v>
      </c>
      <c r="F16" s="76" t="s">
        <v>860</v>
      </c>
      <c r="G16" s="76">
        <v>5</v>
      </c>
      <c r="H16" s="76">
        <v>12</v>
      </c>
      <c r="I16" s="76" t="s">
        <v>881</v>
      </c>
      <c r="J16" s="77">
        <v>250</v>
      </c>
      <c r="K16" s="77">
        <v>0</v>
      </c>
      <c r="L16" s="77">
        <v>0</v>
      </c>
      <c r="M16" s="77">
        <v>68806990</v>
      </c>
      <c r="N16" s="77">
        <v>0</v>
      </c>
      <c r="O16" s="77">
        <v>841796</v>
      </c>
      <c r="P16" s="77">
        <v>17255062</v>
      </c>
      <c r="Q16" s="78">
        <v>86904098</v>
      </c>
      <c r="R16" s="77">
        <v>0</v>
      </c>
      <c r="S16" s="77">
        <v>0</v>
      </c>
      <c r="T16" s="77">
        <v>0</v>
      </c>
      <c r="U16" s="77">
        <v>0</v>
      </c>
      <c r="V16" s="77">
        <v>369317388</v>
      </c>
      <c r="W16" s="77">
        <v>101677478</v>
      </c>
      <c r="X16" s="78">
        <v>267639910</v>
      </c>
      <c r="Y16" s="77">
        <v>21113334</v>
      </c>
      <c r="Z16" s="78">
        <v>288753244</v>
      </c>
      <c r="AA16" s="78">
        <v>375657342</v>
      </c>
      <c r="AB16" s="77">
        <v>3517137</v>
      </c>
      <c r="AC16" s="77">
        <v>0</v>
      </c>
      <c r="AD16" s="77">
        <v>0</v>
      </c>
      <c r="AE16" s="77">
        <v>99347845</v>
      </c>
      <c r="AF16" s="78">
        <v>102864982</v>
      </c>
      <c r="AG16" s="77">
        <v>1622398</v>
      </c>
      <c r="AH16" s="77">
        <v>30809760</v>
      </c>
      <c r="AI16" s="77">
        <v>2188022</v>
      </c>
      <c r="AJ16" s="78">
        <v>34620180</v>
      </c>
      <c r="AK16" s="78">
        <v>137485162</v>
      </c>
      <c r="AL16" s="77">
        <v>238172181</v>
      </c>
      <c r="AM16" s="77">
        <v>0</v>
      </c>
      <c r="AN16" s="77">
        <v>0</v>
      </c>
      <c r="AO16" s="78">
        <v>238172181</v>
      </c>
      <c r="AP16" s="78">
        <v>375657343</v>
      </c>
      <c r="AQ16" s="77">
        <v>430435022</v>
      </c>
      <c r="AR16" s="77">
        <v>0</v>
      </c>
      <c r="AS16" s="77">
        <v>13237860</v>
      </c>
      <c r="AT16" s="77">
        <v>40381024</v>
      </c>
      <c r="AU16" s="77">
        <v>15750</v>
      </c>
      <c r="AV16" s="77">
        <v>0</v>
      </c>
      <c r="AW16" s="78">
        <v>484069656</v>
      </c>
      <c r="AX16" s="77">
        <v>93228</v>
      </c>
      <c r="AY16" s="77">
        <v>60625</v>
      </c>
      <c r="AZ16" s="77">
        <v>0</v>
      </c>
      <c r="BA16" s="77">
        <v>-62453</v>
      </c>
      <c r="BB16" s="77">
        <v>0</v>
      </c>
      <c r="BC16" s="78">
        <v>91400</v>
      </c>
      <c r="BD16" s="78">
        <v>484161056</v>
      </c>
      <c r="BE16" s="77">
        <v>190711930</v>
      </c>
      <c r="BF16" s="77">
        <v>0</v>
      </c>
      <c r="BG16" s="77">
        <v>15533813</v>
      </c>
      <c r="BH16" s="77">
        <v>890216</v>
      </c>
      <c r="BI16" s="77">
        <v>3867648</v>
      </c>
      <c r="BJ16" s="77">
        <v>203363482</v>
      </c>
      <c r="BK16" s="77">
        <v>0</v>
      </c>
      <c r="BL16" s="78">
        <v>414367089</v>
      </c>
      <c r="BM16" s="78">
        <v>69793967</v>
      </c>
      <c r="BN16" s="77">
        <v>0</v>
      </c>
      <c r="BO16" s="77">
        <v>0</v>
      </c>
      <c r="BP16" s="77">
        <v>69793967</v>
      </c>
      <c r="BQ16" s="77">
        <v>0</v>
      </c>
      <c r="BR16" s="77">
        <v>0</v>
      </c>
      <c r="BS16" s="78">
        <v>69793967</v>
      </c>
      <c r="BT16" s="79">
        <v>0.14399999999999999</v>
      </c>
      <c r="BU16" s="79">
        <v>0</v>
      </c>
      <c r="BV16" s="79">
        <v>0.14399999999999999</v>
      </c>
      <c r="BW16" s="80">
        <v>0.8</v>
      </c>
      <c r="BX16" s="81">
        <v>58</v>
      </c>
      <c r="BY16" s="81">
        <v>94</v>
      </c>
      <c r="BZ16" s="82">
        <v>19.600000000000001</v>
      </c>
      <c r="CA16" s="79">
        <v>0.81699999999999995</v>
      </c>
      <c r="CB16" s="79">
        <v>0.63400000000000001</v>
      </c>
      <c r="CC16" s="83">
        <v>7</v>
      </c>
      <c r="CD16" s="83"/>
      <c r="CE16" s="83"/>
      <c r="CF16" s="78">
        <v>29397193</v>
      </c>
      <c r="CG16" s="79">
        <v>6.6000000000000003E-2</v>
      </c>
      <c r="CH16" s="79">
        <v>0</v>
      </c>
      <c r="CI16" s="79">
        <v>6.6000000000000003E-2</v>
      </c>
    </row>
    <row r="17" spans="1:87" ht="34.200000000000003" x14ac:dyDescent="0.3">
      <c r="A17" s="85">
        <v>3113</v>
      </c>
      <c r="B17" s="85" t="s">
        <v>763</v>
      </c>
      <c r="C17" s="85" t="s">
        <v>859</v>
      </c>
      <c r="D17" s="85">
        <v>4027</v>
      </c>
      <c r="E17" s="85">
        <v>2020</v>
      </c>
      <c r="F17" s="85" t="s">
        <v>867</v>
      </c>
      <c r="G17" s="85">
        <v>5</v>
      </c>
      <c r="H17" s="85">
        <v>12</v>
      </c>
      <c r="I17" s="85" t="s">
        <v>880</v>
      </c>
      <c r="J17" s="86">
        <v>116901297</v>
      </c>
      <c r="K17" s="86">
        <v>132961884</v>
      </c>
      <c r="L17" s="86">
        <v>1830941</v>
      </c>
      <c r="M17" s="86">
        <v>65561600</v>
      </c>
      <c r="N17" s="86">
        <v>23785299</v>
      </c>
      <c r="O17" s="86">
        <v>5133539</v>
      </c>
      <c r="P17" s="86">
        <v>33336203</v>
      </c>
      <c r="Q17" s="78">
        <v>379510763</v>
      </c>
      <c r="R17" s="86">
        <v>89349201</v>
      </c>
      <c r="S17" s="86">
        <v>1581475</v>
      </c>
      <c r="T17" s="86">
        <v>0</v>
      </c>
      <c r="U17" s="86">
        <v>0</v>
      </c>
      <c r="V17" s="86">
        <v>891767305</v>
      </c>
      <c r="W17" s="86">
        <v>544354070</v>
      </c>
      <c r="X17" s="78">
        <v>347413235</v>
      </c>
      <c r="Y17" s="86">
        <v>395740582</v>
      </c>
      <c r="Z17" s="78">
        <v>834084493</v>
      </c>
      <c r="AA17" s="78">
        <v>1213595256</v>
      </c>
      <c r="AB17" s="86">
        <v>9718336</v>
      </c>
      <c r="AC17" s="86">
        <v>140637374</v>
      </c>
      <c r="AD17" s="86">
        <v>5256741</v>
      </c>
      <c r="AE17" s="86">
        <v>123611463</v>
      </c>
      <c r="AF17" s="78">
        <v>279223914</v>
      </c>
      <c r="AG17" s="86">
        <v>193277836</v>
      </c>
      <c r="AH17" s="86">
        <v>0</v>
      </c>
      <c r="AI17" s="86">
        <v>77666506</v>
      </c>
      <c r="AJ17" s="78">
        <v>270944342</v>
      </c>
      <c r="AK17" s="78">
        <v>550168256</v>
      </c>
      <c r="AL17" s="86">
        <v>580944505</v>
      </c>
      <c r="AM17" s="86">
        <v>27793511</v>
      </c>
      <c r="AN17" s="86">
        <v>54688984</v>
      </c>
      <c r="AO17" s="78">
        <v>663427000</v>
      </c>
      <c r="AP17" s="78">
        <v>1213595256</v>
      </c>
      <c r="AQ17" s="86">
        <v>777872627</v>
      </c>
      <c r="AR17" s="86">
        <v>0</v>
      </c>
      <c r="AS17" s="86">
        <v>65425784</v>
      </c>
      <c r="AT17" s="86">
        <v>56012802</v>
      </c>
      <c r="AU17" s="86">
        <v>14049771</v>
      </c>
      <c r="AV17" s="86">
        <v>3564422</v>
      </c>
      <c r="AW17" s="78">
        <v>916925406</v>
      </c>
      <c r="AX17" s="86">
        <v>13178291</v>
      </c>
      <c r="AY17" s="86">
        <v>1124541</v>
      </c>
      <c r="AZ17" s="86">
        <v>0</v>
      </c>
      <c r="BA17" s="86">
        <v>14335156</v>
      </c>
      <c r="BB17" s="86">
        <v>1901871</v>
      </c>
      <c r="BC17" s="78">
        <v>30539859</v>
      </c>
      <c r="BD17" s="78">
        <v>947465265</v>
      </c>
      <c r="BE17" s="86">
        <v>435522737</v>
      </c>
      <c r="BF17" s="86">
        <v>0</v>
      </c>
      <c r="BG17" s="86">
        <v>55067520</v>
      </c>
      <c r="BH17" s="86">
        <v>7089134</v>
      </c>
      <c r="BI17" s="86">
        <v>7902828</v>
      </c>
      <c r="BJ17" s="86">
        <v>334297448</v>
      </c>
      <c r="BK17" s="86">
        <v>0</v>
      </c>
      <c r="BL17" s="78">
        <v>839879667</v>
      </c>
      <c r="BM17" s="78">
        <v>107585598</v>
      </c>
      <c r="BN17" s="86">
        <v>-34247026</v>
      </c>
      <c r="BO17" s="86">
        <v>11099853</v>
      </c>
      <c r="BP17" s="86">
        <v>84438425</v>
      </c>
      <c r="BQ17" s="86">
        <v>0</v>
      </c>
      <c r="BR17" s="86">
        <v>0</v>
      </c>
      <c r="BS17" s="78">
        <v>84438425</v>
      </c>
      <c r="BT17" s="79">
        <v>8.1000000000000003E-2</v>
      </c>
      <c r="BU17" s="79">
        <v>3.2000000000000001E-2</v>
      </c>
      <c r="BV17" s="79">
        <v>0.114</v>
      </c>
      <c r="BW17" s="80">
        <v>1.4</v>
      </c>
      <c r="BX17" s="81">
        <v>31</v>
      </c>
      <c r="BY17" s="81">
        <v>64</v>
      </c>
      <c r="BZ17" s="82">
        <v>10.1</v>
      </c>
      <c r="CA17" s="79">
        <v>0.34399999999999997</v>
      </c>
      <c r="CB17" s="79">
        <v>0.54700000000000004</v>
      </c>
      <c r="CC17" s="83">
        <v>10</v>
      </c>
      <c r="CD17" s="83"/>
      <c r="CE17" s="83"/>
      <c r="CF17" s="78">
        <v>37523025</v>
      </c>
      <c r="CG17" s="79">
        <v>8.0000000000000002E-3</v>
      </c>
      <c r="CH17" s="79">
        <v>3.5000000000000003E-2</v>
      </c>
      <c r="CI17" s="79">
        <v>4.2999999999999997E-2</v>
      </c>
    </row>
    <row r="18" spans="1:87" ht="34.200000000000003" x14ac:dyDescent="0.3">
      <c r="A18" s="76">
        <v>4</v>
      </c>
      <c r="B18" s="76" t="s">
        <v>716</v>
      </c>
      <c r="C18" s="76" t="s">
        <v>859</v>
      </c>
      <c r="D18" s="76">
        <v>4066</v>
      </c>
      <c r="E18" s="76">
        <v>2020</v>
      </c>
      <c r="F18" s="76" t="s">
        <v>867</v>
      </c>
      <c r="G18" s="76">
        <v>5</v>
      </c>
      <c r="H18" s="76">
        <v>12</v>
      </c>
      <c r="I18" s="76" t="s">
        <v>880</v>
      </c>
      <c r="J18" s="77">
        <v>530067000</v>
      </c>
      <c r="K18" s="77">
        <v>236878000</v>
      </c>
      <c r="L18" s="77">
        <v>0</v>
      </c>
      <c r="M18" s="77">
        <v>125612000</v>
      </c>
      <c r="N18" s="77">
        <v>30596000</v>
      </c>
      <c r="O18" s="77">
        <v>6699000</v>
      </c>
      <c r="P18" s="77">
        <v>51541000</v>
      </c>
      <c r="Q18" s="78">
        <v>981393000</v>
      </c>
      <c r="R18" s="77">
        <v>283091000</v>
      </c>
      <c r="S18" s="77">
        <v>0</v>
      </c>
      <c r="T18" s="77">
        <v>13935000</v>
      </c>
      <c r="U18" s="77">
        <v>1853000</v>
      </c>
      <c r="V18" s="77">
        <v>1586227000</v>
      </c>
      <c r="W18" s="77">
        <v>1039326000</v>
      </c>
      <c r="X18" s="78">
        <v>546901000</v>
      </c>
      <c r="Y18" s="77">
        <v>44569000</v>
      </c>
      <c r="Z18" s="78">
        <v>890349000</v>
      </c>
      <c r="AA18" s="78">
        <v>1871742000</v>
      </c>
      <c r="AB18" s="77">
        <v>17389000</v>
      </c>
      <c r="AC18" s="77">
        <v>29766000</v>
      </c>
      <c r="AD18" s="77">
        <v>1309000</v>
      </c>
      <c r="AE18" s="77">
        <v>369790000</v>
      </c>
      <c r="AF18" s="78">
        <v>418254000</v>
      </c>
      <c r="AG18" s="77">
        <v>512744000</v>
      </c>
      <c r="AH18" s="77">
        <v>0</v>
      </c>
      <c r="AI18" s="77">
        <v>84311000</v>
      </c>
      <c r="AJ18" s="78">
        <v>597055000</v>
      </c>
      <c r="AK18" s="78">
        <v>1015309000</v>
      </c>
      <c r="AL18" s="77">
        <v>839711000</v>
      </c>
      <c r="AM18" s="77">
        <v>11120000</v>
      </c>
      <c r="AN18" s="77">
        <v>5602000</v>
      </c>
      <c r="AO18" s="78">
        <v>856433000</v>
      </c>
      <c r="AP18" s="78">
        <v>1871742000</v>
      </c>
      <c r="AQ18" s="77">
        <v>1269508000</v>
      </c>
      <c r="AR18" s="77">
        <v>0</v>
      </c>
      <c r="AS18" s="77">
        <v>110519000</v>
      </c>
      <c r="AT18" s="77">
        <v>71361000</v>
      </c>
      <c r="AU18" s="77">
        <v>19615000</v>
      </c>
      <c r="AV18" s="77">
        <v>1344000</v>
      </c>
      <c r="AW18" s="78">
        <v>1472347000</v>
      </c>
      <c r="AX18" s="77">
        <v>5535000</v>
      </c>
      <c r="AY18" s="77">
        <v>0</v>
      </c>
      <c r="AZ18" s="77">
        <v>0</v>
      </c>
      <c r="BA18" s="77">
        <v>3362000</v>
      </c>
      <c r="BB18" s="77">
        <v>0</v>
      </c>
      <c r="BC18" s="78">
        <v>8897000</v>
      </c>
      <c r="BD18" s="78">
        <v>1481244000</v>
      </c>
      <c r="BE18" s="77">
        <v>588117000</v>
      </c>
      <c r="BF18" s="77">
        <v>0</v>
      </c>
      <c r="BG18" s="77">
        <v>57161000</v>
      </c>
      <c r="BH18" s="77">
        <v>9888000</v>
      </c>
      <c r="BI18" s="77">
        <v>11556000</v>
      </c>
      <c r="BJ18" s="77">
        <v>719341000</v>
      </c>
      <c r="BK18" s="77">
        <v>0</v>
      </c>
      <c r="BL18" s="78">
        <v>1386063000</v>
      </c>
      <c r="BM18" s="78">
        <v>95181000</v>
      </c>
      <c r="BN18" s="77">
        <v>-77848000</v>
      </c>
      <c r="BO18" s="77">
        <v>628000</v>
      </c>
      <c r="BP18" s="77">
        <v>17961000</v>
      </c>
      <c r="BQ18" s="77">
        <v>-5408000</v>
      </c>
      <c r="BR18" s="77">
        <v>0</v>
      </c>
      <c r="BS18" s="78">
        <v>12553000</v>
      </c>
      <c r="BT18" s="79">
        <v>5.8000000000000003E-2</v>
      </c>
      <c r="BU18" s="79">
        <v>6.0000000000000001E-3</v>
      </c>
      <c r="BV18" s="79">
        <v>6.4000000000000001E-2</v>
      </c>
      <c r="BW18" s="80">
        <v>2.2999999999999998</v>
      </c>
      <c r="BX18" s="81">
        <v>36</v>
      </c>
      <c r="BY18" s="81">
        <v>107</v>
      </c>
      <c r="BZ18" s="82">
        <v>5.9</v>
      </c>
      <c r="CA18" s="79">
        <v>0.16400000000000001</v>
      </c>
      <c r="CB18" s="79">
        <v>0.45800000000000002</v>
      </c>
      <c r="CC18" s="83">
        <v>18</v>
      </c>
      <c r="CD18" s="83"/>
      <c r="CE18" s="83"/>
      <c r="CF18" s="78">
        <v>4205000</v>
      </c>
      <c r="CG18" s="79">
        <v>-3.0000000000000001E-3</v>
      </c>
      <c r="CH18" s="79">
        <v>6.0000000000000001E-3</v>
      </c>
      <c r="CI18" s="79">
        <v>3.0000000000000001E-3</v>
      </c>
    </row>
    <row r="19" spans="1:87" ht="34.200000000000003" x14ac:dyDescent="0.3">
      <c r="A19" s="85">
        <v>5</v>
      </c>
      <c r="B19" s="85" t="s">
        <v>715</v>
      </c>
      <c r="C19" s="85" t="s">
        <v>859</v>
      </c>
      <c r="D19" s="85">
        <v>4066</v>
      </c>
      <c r="E19" s="85">
        <v>2020</v>
      </c>
      <c r="F19" s="85" t="s">
        <v>867</v>
      </c>
      <c r="G19" s="85">
        <v>5</v>
      </c>
      <c r="H19" s="85">
        <v>12</v>
      </c>
      <c r="I19" s="85" t="s">
        <v>880</v>
      </c>
      <c r="J19" s="86">
        <v>28932000</v>
      </c>
      <c r="K19" s="86">
        <v>1611000</v>
      </c>
      <c r="L19" s="86">
        <v>0</v>
      </c>
      <c r="M19" s="86">
        <v>9077000</v>
      </c>
      <c r="N19" s="86">
        <v>1000</v>
      </c>
      <c r="O19" s="86">
        <v>1588000</v>
      </c>
      <c r="P19" s="86">
        <v>2757000</v>
      </c>
      <c r="Q19" s="78">
        <v>43966000</v>
      </c>
      <c r="R19" s="86">
        <v>5870000</v>
      </c>
      <c r="S19" s="86">
        <v>0</v>
      </c>
      <c r="T19" s="86">
        <v>11238000</v>
      </c>
      <c r="U19" s="86">
        <v>479000</v>
      </c>
      <c r="V19" s="86">
        <v>154725000</v>
      </c>
      <c r="W19" s="86">
        <v>107323000</v>
      </c>
      <c r="X19" s="78">
        <v>47402000</v>
      </c>
      <c r="Y19" s="86">
        <v>109000</v>
      </c>
      <c r="Z19" s="78">
        <v>65098000</v>
      </c>
      <c r="AA19" s="78">
        <v>109064000</v>
      </c>
      <c r="AB19" s="86">
        <v>1253000</v>
      </c>
      <c r="AC19" s="86">
        <v>3442000</v>
      </c>
      <c r="AD19" s="86">
        <v>2006000</v>
      </c>
      <c r="AE19" s="86">
        <v>27027000</v>
      </c>
      <c r="AF19" s="78">
        <v>33728000</v>
      </c>
      <c r="AG19" s="86">
        <v>21291000</v>
      </c>
      <c r="AH19" s="86">
        <v>0</v>
      </c>
      <c r="AI19" s="86">
        <v>11412000</v>
      </c>
      <c r="AJ19" s="78">
        <v>32703000</v>
      </c>
      <c r="AK19" s="78">
        <v>66431000</v>
      </c>
      <c r="AL19" s="86">
        <v>26076000</v>
      </c>
      <c r="AM19" s="86">
        <v>7731000</v>
      </c>
      <c r="AN19" s="86">
        <v>8826000</v>
      </c>
      <c r="AO19" s="78">
        <v>42633000</v>
      </c>
      <c r="AP19" s="78">
        <v>109064000</v>
      </c>
      <c r="AQ19" s="86">
        <v>87557000</v>
      </c>
      <c r="AR19" s="86">
        <v>0</v>
      </c>
      <c r="AS19" s="86">
        <v>6161000</v>
      </c>
      <c r="AT19" s="86">
        <v>7532000</v>
      </c>
      <c r="AU19" s="86">
        <v>1270000</v>
      </c>
      <c r="AV19" s="86">
        <v>641000</v>
      </c>
      <c r="AW19" s="78">
        <v>103161000</v>
      </c>
      <c r="AX19" s="86">
        <v>2000</v>
      </c>
      <c r="AY19" s="86">
        <v>0</v>
      </c>
      <c r="AZ19" s="86">
        <v>0</v>
      </c>
      <c r="BA19" s="86">
        <v>-659000</v>
      </c>
      <c r="BB19" s="86">
        <v>0</v>
      </c>
      <c r="BC19" s="78">
        <v>-657000</v>
      </c>
      <c r="BD19" s="78">
        <v>102504000</v>
      </c>
      <c r="BE19" s="86">
        <v>46261000</v>
      </c>
      <c r="BF19" s="86">
        <v>0</v>
      </c>
      <c r="BG19" s="86">
        <v>5314000</v>
      </c>
      <c r="BH19" s="86">
        <v>765000</v>
      </c>
      <c r="BI19" s="86">
        <v>1245000</v>
      </c>
      <c r="BJ19" s="86">
        <v>50448000</v>
      </c>
      <c r="BK19" s="86">
        <v>0</v>
      </c>
      <c r="BL19" s="78">
        <v>104033000</v>
      </c>
      <c r="BM19" s="78">
        <v>-1529000</v>
      </c>
      <c r="BN19" s="86">
        <v>-1500000</v>
      </c>
      <c r="BO19" s="86">
        <v>202000</v>
      </c>
      <c r="BP19" s="86">
        <v>-2827000</v>
      </c>
      <c r="BQ19" s="86">
        <v>-680000</v>
      </c>
      <c r="BR19" s="86">
        <v>0</v>
      </c>
      <c r="BS19" s="78">
        <v>-3507000</v>
      </c>
      <c r="BT19" s="79">
        <v>-8.9999999999999993E-3</v>
      </c>
      <c r="BU19" s="79">
        <v>-6.0000000000000001E-3</v>
      </c>
      <c r="BV19" s="79">
        <v>-1.4999999999999999E-2</v>
      </c>
      <c r="BW19" s="80">
        <v>1.3</v>
      </c>
      <c r="BX19" s="81">
        <v>38</v>
      </c>
      <c r="BY19" s="81">
        <v>112</v>
      </c>
      <c r="BZ19" s="82">
        <v>2.2999999999999998</v>
      </c>
      <c r="CA19" s="79">
        <v>6.9000000000000006E-2</v>
      </c>
      <c r="CB19" s="79">
        <v>0.39100000000000001</v>
      </c>
      <c r="CC19" s="83">
        <v>20</v>
      </c>
      <c r="CD19" s="83"/>
      <c r="CE19" s="83"/>
      <c r="CF19" s="78">
        <v>-10331000</v>
      </c>
      <c r="CG19" s="79">
        <v>-0.10299999999999999</v>
      </c>
      <c r="CH19" s="79">
        <v>-7.0000000000000001E-3</v>
      </c>
      <c r="CI19" s="79">
        <v>-0.11</v>
      </c>
    </row>
    <row r="20" spans="1:87" ht="34.200000000000003" x14ac:dyDescent="0.3">
      <c r="A20" s="76">
        <v>106</v>
      </c>
      <c r="B20" s="76" t="s">
        <v>717</v>
      </c>
      <c r="C20" s="76" t="s">
        <v>859</v>
      </c>
      <c r="D20" s="76">
        <v>4066</v>
      </c>
      <c r="E20" s="76">
        <v>2020</v>
      </c>
      <c r="F20" s="76" t="s">
        <v>867</v>
      </c>
      <c r="G20" s="76">
        <v>5</v>
      </c>
      <c r="H20" s="76">
        <v>12</v>
      </c>
      <c r="I20" s="76" t="s">
        <v>880</v>
      </c>
      <c r="J20" s="77">
        <v>10816000</v>
      </c>
      <c r="K20" s="77">
        <v>0</v>
      </c>
      <c r="L20" s="77">
        <v>0</v>
      </c>
      <c r="M20" s="77">
        <v>4890000</v>
      </c>
      <c r="N20" s="77">
        <v>18000</v>
      </c>
      <c r="O20" s="77">
        <v>0</v>
      </c>
      <c r="P20" s="77">
        <v>1377000</v>
      </c>
      <c r="Q20" s="78">
        <v>17101000</v>
      </c>
      <c r="R20" s="77">
        <v>4278000</v>
      </c>
      <c r="S20" s="77">
        <v>0</v>
      </c>
      <c r="T20" s="77">
        <v>710000</v>
      </c>
      <c r="U20" s="77">
        <v>0</v>
      </c>
      <c r="V20" s="77">
        <v>91984000</v>
      </c>
      <c r="W20" s="77">
        <v>61056000</v>
      </c>
      <c r="X20" s="78">
        <v>30928000</v>
      </c>
      <c r="Y20" s="77">
        <v>327000</v>
      </c>
      <c r="Z20" s="78">
        <v>36243000</v>
      </c>
      <c r="AA20" s="78">
        <v>53344000</v>
      </c>
      <c r="AB20" s="77">
        <v>266000</v>
      </c>
      <c r="AC20" s="77">
        <v>3696000</v>
      </c>
      <c r="AD20" s="77">
        <v>1584000</v>
      </c>
      <c r="AE20" s="77">
        <v>18050000</v>
      </c>
      <c r="AF20" s="78">
        <v>23596000</v>
      </c>
      <c r="AG20" s="77">
        <v>438000</v>
      </c>
      <c r="AH20" s="77">
        <v>0</v>
      </c>
      <c r="AI20" s="77">
        <v>4131000</v>
      </c>
      <c r="AJ20" s="78">
        <v>4569000</v>
      </c>
      <c r="AK20" s="78">
        <v>28165000</v>
      </c>
      <c r="AL20" s="77">
        <v>20368000</v>
      </c>
      <c r="AM20" s="77">
        <v>3905000</v>
      </c>
      <c r="AN20" s="77">
        <v>906000</v>
      </c>
      <c r="AO20" s="78">
        <v>25179000</v>
      </c>
      <c r="AP20" s="78">
        <v>53344000</v>
      </c>
      <c r="AQ20" s="77">
        <v>47249000</v>
      </c>
      <c r="AR20" s="77">
        <v>0</v>
      </c>
      <c r="AS20" s="77">
        <v>3196000</v>
      </c>
      <c r="AT20" s="77">
        <v>2809000</v>
      </c>
      <c r="AU20" s="77">
        <v>777000</v>
      </c>
      <c r="AV20" s="77">
        <v>147000</v>
      </c>
      <c r="AW20" s="78">
        <v>54178000</v>
      </c>
      <c r="AX20" s="77">
        <v>0</v>
      </c>
      <c r="AY20" s="77">
        <v>0</v>
      </c>
      <c r="AZ20" s="77">
        <v>0</v>
      </c>
      <c r="BA20" s="77">
        <v>5000</v>
      </c>
      <c r="BB20" s="77">
        <v>0</v>
      </c>
      <c r="BC20" s="78">
        <v>5000</v>
      </c>
      <c r="BD20" s="78">
        <v>54183000</v>
      </c>
      <c r="BE20" s="77">
        <v>30877000</v>
      </c>
      <c r="BF20" s="77">
        <v>0</v>
      </c>
      <c r="BG20" s="77">
        <v>4462000</v>
      </c>
      <c r="BH20" s="77">
        <v>261000</v>
      </c>
      <c r="BI20" s="77">
        <v>758000</v>
      </c>
      <c r="BJ20" s="77">
        <v>27940000</v>
      </c>
      <c r="BK20" s="77">
        <v>0</v>
      </c>
      <c r="BL20" s="78">
        <v>64298000</v>
      </c>
      <c r="BM20" s="78">
        <v>-10115000</v>
      </c>
      <c r="BN20" s="77">
        <v>20523000</v>
      </c>
      <c r="BO20" s="77">
        <v>402000</v>
      </c>
      <c r="BP20" s="77">
        <v>10810000</v>
      </c>
      <c r="BQ20" s="77">
        <v>0</v>
      </c>
      <c r="BR20" s="77">
        <v>0</v>
      </c>
      <c r="BS20" s="78">
        <v>10810000</v>
      </c>
      <c r="BT20" s="79">
        <v>-0.187</v>
      </c>
      <c r="BU20" s="79">
        <v>0</v>
      </c>
      <c r="BV20" s="79">
        <v>-0.187</v>
      </c>
      <c r="BW20" s="80">
        <v>0.7</v>
      </c>
      <c r="BX20" s="81">
        <v>38</v>
      </c>
      <c r="BY20" s="81">
        <v>121</v>
      </c>
      <c r="BZ20" s="82">
        <v>-10.199999999999999</v>
      </c>
      <c r="CA20" s="79">
        <v>-0.23499999999999999</v>
      </c>
      <c r="CB20" s="79">
        <v>0.47199999999999998</v>
      </c>
      <c r="CC20" s="83">
        <v>14</v>
      </c>
      <c r="CD20" s="83"/>
      <c r="CE20" s="83"/>
      <c r="CF20" s="78">
        <v>-13701000</v>
      </c>
      <c r="CG20" s="79">
        <v>-0.27100000000000002</v>
      </c>
      <c r="CH20" s="79">
        <v>0</v>
      </c>
      <c r="CI20" s="79">
        <v>-0.27100000000000002</v>
      </c>
    </row>
    <row r="21" spans="1:87" ht="34.200000000000003" x14ac:dyDescent="0.3">
      <c r="A21" s="85">
        <v>14495</v>
      </c>
      <c r="B21" s="85" t="s">
        <v>718</v>
      </c>
      <c r="C21" s="85" t="s">
        <v>859</v>
      </c>
      <c r="D21" s="85">
        <v>4066</v>
      </c>
      <c r="E21" s="85">
        <v>2020</v>
      </c>
      <c r="F21" s="85" t="s">
        <v>867</v>
      </c>
      <c r="G21" s="85">
        <v>5</v>
      </c>
      <c r="H21" s="85">
        <v>12</v>
      </c>
      <c r="I21" s="85" t="s">
        <v>880</v>
      </c>
      <c r="J21" s="86">
        <v>15192000</v>
      </c>
      <c r="K21" s="86">
        <v>12896000</v>
      </c>
      <c r="L21" s="86">
        <v>0</v>
      </c>
      <c r="M21" s="86">
        <v>8510000</v>
      </c>
      <c r="N21" s="86">
        <v>54000</v>
      </c>
      <c r="O21" s="86">
        <v>784000</v>
      </c>
      <c r="P21" s="86">
        <v>1946000</v>
      </c>
      <c r="Q21" s="78">
        <v>39382000</v>
      </c>
      <c r="R21" s="86">
        <v>10085000</v>
      </c>
      <c r="S21" s="86">
        <v>0</v>
      </c>
      <c r="T21" s="86">
        <v>1517000</v>
      </c>
      <c r="U21" s="86">
        <v>0</v>
      </c>
      <c r="V21" s="86">
        <v>114832000</v>
      </c>
      <c r="W21" s="86">
        <v>60621000</v>
      </c>
      <c r="X21" s="78">
        <v>54211000</v>
      </c>
      <c r="Y21" s="86">
        <v>68000</v>
      </c>
      <c r="Z21" s="78">
        <v>65881000</v>
      </c>
      <c r="AA21" s="78">
        <v>105263000</v>
      </c>
      <c r="AB21" s="86">
        <v>948000</v>
      </c>
      <c r="AC21" s="86">
        <v>3610000</v>
      </c>
      <c r="AD21" s="86">
        <v>9734000</v>
      </c>
      <c r="AE21" s="86">
        <v>23329000</v>
      </c>
      <c r="AF21" s="78">
        <v>37621000</v>
      </c>
      <c r="AG21" s="86">
        <v>24550000</v>
      </c>
      <c r="AH21" s="86">
        <v>0</v>
      </c>
      <c r="AI21" s="86">
        <v>4483000</v>
      </c>
      <c r="AJ21" s="78">
        <v>29033000</v>
      </c>
      <c r="AK21" s="78">
        <v>66654000</v>
      </c>
      <c r="AL21" s="86">
        <v>26670000</v>
      </c>
      <c r="AM21" s="86">
        <v>1758000</v>
      </c>
      <c r="AN21" s="86">
        <v>10181000</v>
      </c>
      <c r="AO21" s="78">
        <v>38609000</v>
      </c>
      <c r="AP21" s="78">
        <v>105263000</v>
      </c>
      <c r="AQ21" s="86">
        <v>80063000</v>
      </c>
      <c r="AR21" s="86">
        <v>0</v>
      </c>
      <c r="AS21" s="86">
        <v>2772000</v>
      </c>
      <c r="AT21" s="86">
        <v>2312000</v>
      </c>
      <c r="AU21" s="86">
        <v>1098000</v>
      </c>
      <c r="AV21" s="86">
        <v>20000</v>
      </c>
      <c r="AW21" s="78">
        <v>86265000</v>
      </c>
      <c r="AX21" s="86">
        <v>82000</v>
      </c>
      <c r="AY21" s="86">
        <v>0</v>
      </c>
      <c r="AZ21" s="86">
        <v>0</v>
      </c>
      <c r="BA21" s="86">
        <v>66000</v>
      </c>
      <c r="BB21" s="86">
        <v>0</v>
      </c>
      <c r="BC21" s="78">
        <v>148000</v>
      </c>
      <c r="BD21" s="78">
        <v>86413000</v>
      </c>
      <c r="BE21" s="86">
        <v>45283000</v>
      </c>
      <c r="BF21" s="86">
        <v>0</v>
      </c>
      <c r="BG21" s="86">
        <v>6218000</v>
      </c>
      <c r="BH21" s="86">
        <v>825000</v>
      </c>
      <c r="BI21" s="86">
        <v>974000</v>
      </c>
      <c r="BJ21" s="86">
        <v>40410000</v>
      </c>
      <c r="BK21" s="86">
        <v>0</v>
      </c>
      <c r="BL21" s="78">
        <v>93710000</v>
      </c>
      <c r="BM21" s="78">
        <v>-7297000</v>
      </c>
      <c r="BN21" s="86">
        <v>2463000</v>
      </c>
      <c r="BO21" s="86">
        <v>257000</v>
      </c>
      <c r="BP21" s="86">
        <v>-4577000</v>
      </c>
      <c r="BQ21" s="86">
        <v>-125000</v>
      </c>
      <c r="BR21" s="86">
        <v>0</v>
      </c>
      <c r="BS21" s="78">
        <v>-4702000</v>
      </c>
      <c r="BT21" s="79">
        <v>-8.5999999999999993E-2</v>
      </c>
      <c r="BU21" s="79">
        <v>2E-3</v>
      </c>
      <c r="BV21" s="79">
        <v>-8.4000000000000005E-2</v>
      </c>
      <c r="BW21" s="80">
        <v>1</v>
      </c>
      <c r="BX21" s="81">
        <v>39</v>
      </c>
      <c r="BY21" s="81">
        <v>142</v>
      </c>
      <c r="BZ21" s="82">
        <v>-0.1</v>
      </c>
      <c r="CA21" s="79">
        <v>-1.7000000000000001E-2</v>
      </c>
      <c r="CB21" s="79">
        <v>0.36699999999999999</v>
      </c>
      <c r="CC21" s="83">
        <v>10</v>
      </c>
      <c r="CD21" s="83"/>
      <c r="CE21" s="83"/>
      <c r="CF21" s="78">
        <v>-10707000</v>
      </c>
      <c r="CG21" s="79">
        <v>-0.13100000000000001</v>
      </c>
      <c r="CH21" s="79">
        <v>2E-3</v>
      </c>
      <c r="CI21" s="79">
        <v>-0.129</v>
      </c>
    </row>
    <row r="22" spans="1:87" ht="34.200000000000003" x14ac:dyDescent="0.3">
      <c r="A22" s="76">
        <v>3115</v>
      </c>
      <c r="B22" s="76" t="s">
        <v>772</v>
      </c>
      <c r="C22" s="76" t="s">
        <v>859</v>
      </c>
      <c r="D22" s="76">
        <v>6755</v>
      </c>
      <c r="E22" s="76">
        <v>2020</v>
      </c>
      <c r="F22" s="76" t="s">
        <v>867</v>
      </c>
      <c r="G22" s="76">
        <v>5</v>
      </c>
      <c r="H22" s="76">
        <v>12</v>
      </c>
      <c r="I22" s="76" t="s">
        <v>880</v>
      </c>
      <c r="J22" s="77">
        <v>234166000</v>
      </c>
      <c r="K22" s="77">
        <v>32756000</v>
      </c>
      <c r="L22" s="77">
        <v>8474000</v>
      </c>
      <c r="M22" s="77">
        <v>145094000</v>
      </c>
      <c r="N22" s="77">
        <v>62009000</v>
      </c>
      <c r="O22" s="77">
        <v>153400000</v>
      </c>
      <c r="P22" s="77">
        <v>72913000</v>
      </c>
      <c r="Q22" s="78">
        <v>708812000</v>
      </c>
      <c r="R22" s="77">
        <v>12231000</v>
      </c>
      <c r="S22" s="77">
        <v>0</v>
      </c>
      <c r="T22" s="77">
        <v>63257000</v>
      </c>
      <c r="U22" s="77">
        <v>0</v>
      </c>
      <c r="V22" s="77">
        <v>1402478000</v>
      </c>
      <c r="W22" s="77">
        <v>896655000</v>
      </c>
      <c r="X22" s="78">
        <v>505823000</v>
      </c>
      <c r="Y22" s="77">
        <v>356999000</v>
      </c>
      <c r="Z22" s="78">
        <v>938310000</v>
      </c>
      <c r="AA22" s="78">
        <v>1647122000</v>
      </c>
      <c r="AB22" s="77">
        <v>21565000</v>
      </c>
      <c r="AC22" s="77">
        <v>200125000</v>
      </c>
      <c r="AD22" s="77">
        <v>55543000</v>
      </c>
      <c r="AE22" s="77">
        <v>385472000</v>
      </c>
      <c r="AF22" s="78">
        <v>662705000</v>
      </c>
      <c r="AG22" s="77">
        <v>416296000</v>
      </c>
      <c r="AH22" s="77">
        <v>0</v>
      </c>
      <c r="AI22" s="77">
        <v>134011000</v>
      </c>
      <c r="AJ22" s="78">
        <v>550307000</v>
      </c>
      <c r="AK22" s="78">
        <v>1213012000</v>
      </c>
      <c r="AL22" s="77">
        <v>370853000</v>
      </c>
      <c r="AM22" s="77">
        <v>35595000</v>
      </c>
      <c r="AN22" s="77">
        <v>27662000</v>
      </c>
      <c r="AO22" s="78">
        <v>434110000</v>
      </c>
      <c r="AP22" s="78">
        <v>1647122000</v>
      </c>
      <c r="AQ22" s="77">
        <v>1780535490</v>
      </c>
      <c r="AR22" s="77">
        <v>0</v>
      </c>
      <c r="AS22" s="77">
        <v>104532871</v>
      </c>
      <c r="AT22" s="77">
        <v>131926639</v>
      </c>
      <c r="AU22" s="77">
        <v>0</v>
      </c>
      <c r="AV22" s="77">
        <v>1405000</v>
      </c>
      <c r="AW22" s="78">
        <v>2018400000</v>
      </c>
      <c r="AX22" s="77">
        <v>10712000</v>
      </c>
      <c r="AY22" s="77">
        <v>2231000</v>
      </c>
      <c r="AZ22" s="77">
        <v>0</v>
      </c>
      <c r="BA22" s="77">
        <v>6915000</v>
      </c>
      <c r="BB22" s="77">
        <v>0</v>
      </c>
      <c r="BC22" s="78">
        <v>19858000</v>
      </c>
      <c r="BD22" s="78">
        <v>2038258000</v>
      </c>
      <c r="BE22" s="77">
        <v>769879000</v>
      </c>
      <c r="BF22" s="77">
        <v>0</v>
      </c>
      <c r="BG22" s="77">
        <v>68414000</v>
      </c>
      <c r="BH22" s="77">
        <v>16285000</v>
      </c>
      <c r="BI22" s="77">
        <v>25832000</v>
      </c>
      <c r="BJ22" s="77">
        <v>1111445000</v>
      </c>
      <c r="BK22" s="77">
        <v>0</v>
      </c>
      <c r="BL22" s="78">
        <v>1991855000</v>
      </c>
      <c r="BM22" s="78">
        <v>46403000</v>
      </c>
      <c r="BN22" s="77">
        <v>189974000</v>
      </c>
      <c r="BO22" s="77">
        <v>1156000</v>
      </c>
      <c r="BP22" s="77">
        <v>237533000</v>
      </c>
      <c r="BQ22" s="77">
        <v>0</v>
      </c>
      <c r="BR22" s="77">
        <v>0</v>
      </c>
      <c r="BS22" s="78">
        <v>237533000</v>
      </c>
      <c r="BT22" s="79">
        <v>1.2999999999999999E-2</v>
      </c>
      <c r="BU22" s="79">
        <v>0.01</v>
      </c>
      <c r="BV22" s="79">
        <v>2.3E-2</v>
      </c>
      <c r="BW22" s="80">
        <v>1.1000000000000001</v>
      </c>
      <c r="BX22" s="81">
        <v>30</v>
      </c>
      <c r="BY22" s="81">
        <v>88</v>
      </c>
      <c r="BZ22" s="82">
        <v>3.5</v>
      </c>
      <c r="CA22" s="79">
        <v>0.106</v>
      </c>
      <c r="CB22" s="79">
        <v>0.26400000000000001</v>
      </c>
      <c r="CC22" s="83">
        <v>13</v>
      </c>
      <c r="CD22" s="83"/>
      <c r="CE22" s="83"/>
      <c r="CF22" s="78">
        <v>-85523639</v>
      </c>
      <c r="CG22" s="79">
        <v>-5.5E-2</v>
      </c>
      <c r="CH22" s="79">
        <v>0.01</v>
      </c>
      <c r="CI22" s="79">
        <v>-4.4999999999999998E-2</v>
      </c>
    </row>
    <row r="23" spans="1:87" ht="34.200000000000003" x14ac:dyDescent="0.3">
      <c r="A23" s="85">
        <v>133</v>
      </c>
      <c r="B23" s="85" t="s">
        <v>742</v>
      </c>
      <c r="C23" s="85" t="s">
        <v>859</v>
      </c>
      <c r="D23" s="85">
        <v>6755</v>
      </c>
      <c r="E23" s="85">
        <v>2020</v>
      </c>
      <c r="F23" s="85" t="s">
        <v>867</v>
      </c>
      <c r="G23" s="85">
        <v>5</v>
      </c>
      <c r="H23" s="85">
        <v>12</v>
      </c>
      <c r="I23" s="85" t="s">
        <v>880</v>
      </c>
      <c r="J23" s="86">
        <v>32465000</v>
      </c>
      <c r="K23" s="86">
        <v>448000</v>
      </c>
      <c r="L23" s="86">
        <v>0</v>
      </c>
      <c r="M23" s="86">
        <v>7566000</v>
      </c>
      <c r="N23" s="86">
        <v>0</v>
      </c>
      <c r="O23" s="86">
        <v>9759000</v>
      </c>
      <c r="P23" s="86">
        <v>4157000</v>
      </c>
      <c r="Q23" s="78">
        <v>54395000</v>
      </c>
      <c r="R23" s="86">
        <v>6592000</v>
      </c>
      <c r="S23" s="86">
        <v>0</v>
      </c>
      <c r="T23" s="86">
        <v>0</v>
      </c>
      <c r="U23" s="86">
        <v>0</v>
      </c>
      <c r="V23" s="86">
        <v>66945000</v>
      </c>
      <c r="W23" s="86">
        <v>38245000</v>
      </c>
      <c r="X23" s="78">
        <v>28700000</v>
      </c>
      <c r="Y23" s="86">
        <v>19395000</v>
      </c>
      <c r="Z23" s="78">
        <v>54687000</v>
      </c>
      <c r="AA23" s="78">
        <v>109082000</v>
      </c>
      <c r="AB23" s="86">
        <v>322000</v>
      </c>
      <c r="AC23" s="86">
        <v>12720000</v>
      </c>
      <c r="AD23" s="86">
        <v>19240000</v>
      </c>
      <c r="AE23" s="86">
        <v>9145000</v>
      </c>
      <c r="AF23" s="78">
        <v>41427000</v>
      </c>
      <c r="AG23" s="86">
        <v>6421000</v>
      </c>
      <c r="AH23" s="86">
        <v>6894000</v>
      </c>
      <c r="AI23" s="86">
        <v>2833000</v>
      </c>
      <c r="AJ23" s="78">
        <v>16148000</v>
      </c>
      <c r="AK23" s="78">
        <v>57575000</v>
      </c>
      <c r="AL23" s="86">
        <v>46276000</v>
      </c>
      <c r="AM23" s="86">
        <v>3095000</v>
      </c>
      <c r="AN23" s="86">
        <v>2136000</v>
      </c>
      <c r="AO23" s="78">
        <v>51507000</v>
      </c>
      <c r="AP23" s="78">
        <v>109082000</v>
      </c>
      <c r="AQ23" s="86">
        <v>76155360</v>
      </c>
      <c r="AR23" s="86">
        <v>0</v>
      </c>
      <c r="AS23" s="86">
        <v>-440332</v>
      </c>
      <c r="AT23" s="86">
        <v>14630972</v>
      </c>
      <c r="AU23" s="86">
        <v>0</v>
      </c>
      <c r="AV23" s="86">
        <v>346000</v>
      </c>
      <c r="AW23" s="78">
        <v>90692000</v>
      </c>
      <c r="AX23" s="86">
        <v>624000</v>
      </c>
      <c r="AY23" s="86">
        <v>407000</v>
      </c>
      <c r="AZ23" s="86">
        <v>0</v>
      </c>
      <c r="BA23" s="86">
        <v>812000</v>
      </c>
      <c r="BB23" s="86">
        <v>0</v>
      </c>
      <c r="BC23" s="78">
        <v>1843000</v>
      </c>
      <c r="BD23" s="78">
        <v>92535000</v>
      </c>
      <c r="BE23" s="86">
        <v>38643000</v>
      </c>
      <c r="BF23" s="86">
        <v>0</v>
      </c>
      <c r="BG23" s="86">
        <v>3694000</v>
      </c>
      <c r="BH23" s="86">
        <v>532000</v>
      </c>
      <c r="BI23" s="86">
        <v>1312000</v>
      </c>
      <c r="BJ23" s="86">
        <v>46547000</v>
      </c>
      <c r="BK23" s="86">
        <v>0</v>
      </c>
      <c r="BL23" s="78">
        <v>90728000</v>
      </c>
      <c r="BM23" s="78">
        <v>1807000</v>
      </c>
      <c r="BN23" s="86">
        <v>3497000</v>
      </c>
      <c r="BO23" s="86">
        <v>237000</v>
      </c>
      <c r="BP23" s="86">
        <v>5541000</v>
      </c>
      <c r="BQ23" s="86">
        <v>177000</v>
      </c>
      <c r="BR23" s="86">
        <v>0</v>
      </c>
      <c r="BS23" s="78">
        <v>5718000</v>
      </c>
      <c r="BT23" s="79">
        <v>0</v>
      </c>
      <c r="BU23" s="79">
        <v>0.02</v>
      </c>
      <c r="BV23" s="79">
        <v>0.02</v>
      </c>
      <c r="BW23" s="80">
        <v>1.3</v>
      </c>
      <c r="BX23" s="81">
        <v>36</v>
      </c>
      <c r="BY23" s="81">
        <v>120</v>
      </c>
      <c r="BZ23" s="82">
        <v>7.1</v>
      </c>
      <c r="CA23" s="79">
        <v>0.115</v>
      </c>
      <c r="CB23" s="79">
        <v>0.47199999999999998</v>
      </c>
      <c r="CC23" s="83">
        <v>10</v>
      </c>
      <c r="CD23" s="83"/>
      <c r="CE23" s="83"/>
      <c r="CF23" s="78">
        <v>-12823972</v>
      </c>
      <c r="CG23" s="79">
        <v>-0.188</v>
      </c>
      <c r="CH23" s="79">
        <v>2.4E-2</v>
      </c>
      <c r="CI23" s="79">
        <v>-0.16500000000000001</v>
      </c>
    </row>
    <row r="24" spans="1:87" ht="34.200000000000003" x14ac:dyDescent="0.3">
      <c r="A24" s="76">
        <v>14496</v>
      </c>
      <c r="B24" s="76" t="s">
        <v>871</v>
      </c>
      <c r="C24" s="76" t="s">
        <v>859</v>
      </c>
      <c r="D24" s="76">
        <v>6755</v>
      </c>
      <c r="E24" s="76">
        <v>2020</v>
      </c>
      <c r="F24" s="76" t="s">
        <v>867</v>
      </c>
      <c r="G24" s="76">
        <v>5</v>
      </c>
      <c r="H24" s="76">
        <v>12</v>
      </c>
      <c r="I24" s="76" t="s">
        <v>880</v>
      </c>
      <c r="J24" s="77">
        <v>17081000</v>
      </c>
      <c r="K24" s="77">
        <v>10984000</v>
      </c>
      <c r="L24" s="77">
        <v>0</v>
      </c>
      <c r="M24" s="77">
        <v>15370000</v>
      </c>
      <c r="N24" s="77">
        <v>4621000</v>
      </c>
      <c r="O24" s="77">
        <v>16031000</v>
      </c>
      <c r="P24" s="77">
        <v>8550000</v>
      </c>
      <c r="Q24" s="78">
        <v>72637000</v>
      </c>
      <c r="R24" s="77">
        <v>19024000</v>
      </c>
      <c r="S24" s="77">
        <v>0</v>
      </c>
      <c r="T24" s="77">
        <v>8452000</v>
      </c>
      <c r="U24" s="77">
        <v>0</v>
      </c>
      <c r="V24" s="77">
        <v>325023000</v>
      </c>
      <c r="W24" s="77">
        <v>192689000</v>
      </c>
      <c r="X24" s="78">
        <v>132334000</v>
      </c>
      <c r="Y24" s="77">
        <v>69405000</v>
      </c>
      <c r="Z24" s="78">
        <v>229215000</v>
      </c>
      <c r="AA24" s="78">
        <v>301852000</v>
      </c>
      <c r="AB24" s="77">
        <v>44000</v>
      </c>
      <c r="AC24" s="77">
        <v>26634000</v>
      </c>
      <c r="AD24" s="77">
        <v>26193000</v>
      </c>
      <c r="AE24" s="77">
        <v>20421000</v>
      </c>
      <c r="AF24" s="78">
        <v>73292000</v>
      </c>
      <c r="AG24" s="77">
        <v>10000</v>
      </c>
      <c r="AH24" s="77">
        <v>58869000</v>
      </c>
      <c r="AI24" s="77">
        <v>7850000</v>
      </c>
      <c r="AJ24" s="78">
        <v>66729000</v>
      </c>
      <c r="AK24" s="78">
        <v>140021000</v>
      </c>
      <c r="AL24" s="77">
        <v>129386000</v>
      </c>
      <c r="AM24" s="77">
        <v>8614000</v>
      </c>
      <c r="AN24" s="77">
        <v>23831000</v>
      </c>
      <c r="AO24" s="78">
        <v>161831000</v>
      </c>
      <c r="AP24" s="78">
        <v>301852000</v>
      </c>
      <c r="AQ24" s="77">
        <v>187912041</v>
      </c>
      <c r="AR24" s="77">
        <v>0</v>
      </c>
      <c r="AS24" s="77">
        <v>1889045</v>
      </c>
      <c r="AT24" s="77">
        <v>18918914</v>
      </c>
      <c r="AU24" s="77">
        <v>0</v>
      </c>
      <c r="AV24" s="77">
        <v>628000</v>
      </c>
      <c r="AW24" s="78">
        <v>209348000</v>
      </c>
      <c r="AX24" s="77">
        <v>1630000</v>
      </c>
      <c r="AY24" s="77">
        <v>1238000</v>
      </c>
      <c r="AZ24" s="77">
        <v>0</v>
      </c>
      <c r="BA24" s="77">
        <v>2047000</v>
      </c>
      <c r="BB24" s="77">
        <v>0</v>
      </c>
      <c r="BC24" s="78">
        <v>4915000</v>
      </c>
      <c r="BD24" s="78">
        <v>214263000</v>
      </c>
      <c r="BE24" s="77">
        <v>86090000</v>
      </c>
      <c r="BF24" s="77">
        <v>0</v>
      </c>
      <c r="BG24" s="77">
        <v>13126000</v>
      </c>
      <c r="BH24" s="77">
        <v>2659000</v>
      </c>
      <c r="BI24" s="77">
        <v>2237000</v>
      </c>
      <c r="BJ24" s="77">
        <v>106353000</v>
      </c>
      <c r="BK24" s="77">
        <v>0</v>
      </c>
      <c r="BL24" s="78">
        <v>210465000</v>
      </c>
      <c r="BM24" s="78">
        <v>3798000</v>
      </c>
      <c r="BN24" s="77">
        <v>-2654000</v>
      </c>
      <c r="BO24" s="77">
        <v>2002000</v>
      </c>
      <c r="BP24" s="77">
        <v>3146000</v>
      </c>
      <c r="BQ24" s="77">
        <v>0</v>
      </c>
      <c r="BR24" s="77">
        <v>0</v>
      </c>
      <c r="BS24" s="78">
        <v>3146000</v>
      </c>
      <c r="BT24" s="79">
        <v>-5.0000000000000001E-3</v>
      </c>
      <c r="BU24" s="79">
        <v>2.3E-2</v>
      </c>
      <c r="BV24" s="79">
        <v>1.7999999999999999E-2</v>
      </c>
      <c r="BW24" s="80">
        <v>1</v>
      </c>
      <c r="BX24" s="81">
        <v>30</v>
      </c>
      <c r="BY24" s="81">
        <v>86</v>
      </c>
      <c r="BZ24" s="82">
        <v>7.2</v>
      </c>
      <c r="CA24" s="79">
        <v>0.23100000000000001</v>
      </c>
      <c r="CB24" s="79">
        <v>0.53600000000000003</v>
      </c>
      <c r="CC24" s="83">
        <v>15</v>
      </c>
      <c r="CD24" s="83"/>
      <c r="CE24" s="83"/>
      <c r="CF24" s="78">
        <v>-15120914</v>
      </c>
      <c r="CG24" s="79">
        <v>-0.10299999999999999</v>
      </c>
      <c r="CH24" s="79">
        <v>2.5000000000000001E-2</v>
      </c>
      <c r="CI24" s="79">
        <v>-7.6999999999999999E-2</v>
      </c>
    </row>
    <row r="25" spans="1:87" ht="34.200000000000003" x14ac:dyDescent="0.3">
      <c r="A25" s="85">
        <v>25</v>
      </c>
      <c r="B25" s="85" t="s">
        <v>761</v>
      </c>
      <c r="C25" s="85" t="s">
        <v>859</v>
      </c>
      <c r="D25" s="85">
        <v>9991</v>
      </c>
      <c r="E25" s="85">
        <v>2020</v>
      </c>
      <c r="F25" s="85" t="s">
        <v>867</v>
      </c>
      <c r="G25" s="85">
        <v>5</v>
      </c>
      <c r="H25" s="85">
        <v>12</v>
      </c>
      <c r="I25" s="85" t="s">
        <v>880</v>
      </c>
      <c r="J25" s="86">
        <v>46176895</v>
      </c>
      <c r="K25" s="86">
        <v>0</v>
      </c>
      <c r="L25" s="86">
        <v>0</v>
      </c>
      <c r="M25" s="86">
        <v>25181089</v>
      </c>
      <c r="N25" s="86">
        <v>0</v>
      </c>
      <c r="O25" s="86">
        <v>7976989</v>
      </c>
      <c r="P25" s="86">
        <v>8030256</v>
      </c>
      <c r="Q25" s="78">
        <v>87365229</v>
      </c>
      <c r="R25" s="86">
        <v>111623120</v>
      </c>
      <c r="S25" s="86">
        <v>0</v>
      </c>
      <c r="T25" s="86">
        <v>0</v>
      </c>
      <c r="U25" s="86">
        <v>0</v>
      </c>
      <c r="V25" s="86">
        <v>250056567</v>
      </c>
      <c r="W25" s="86">
        <v>127366198</v>
      </c>
      <c r="X25" s="78">
        <v>122690369</v>
      </c>
      <c r="Y25" s="86">
        <v>7447622</v>
      </c>
      <c r="Z25" s="78">
        <v>241761111</v>
      </c>
      <c r="AA25" s="78">
        <v>329126340</v>
      </c>
      <c r="AB25" s="86">
        <v>4656352</v>
      </c>
      <c r="AC25" s="86">
        <v>11468468</v>
      </c>
      <c r="AD25" s="86">
        <v>0</v>
      </c>
      <c r="AE25" s="86">
        <v>102169054</v>
      </c>
      <c r="AF25" s="78">
        <v>118293874</v>
      </c>
      <c r="AG25" s="86">
        <v>80766100</v>
      </c>
      <c r="AH25" s="86">
        <v>0</v>
      </c>
      <c r="AI25" s="86">
        <v>63108431</v>
      </c>
      <c r="AJ25" s="78">
        <v>143874531</v>
      </c>
      <c r="AK25" s="78">
        <v>262168405</v>
      </c>
      <c r="AL25" s="86">
        <v>59266257</v>
      </c>
      <c r="AM25" s="86">
        <v>0</v>
      </c>
      <c r="AN25" s="86">
        <v>7691678</v>
      </c>
      <c r="AO25" s="78">
        <v>66957935</v>
      </c>
      <c r="AP25" s="78">
        <v>329126340</v>
      </c>
      <c r="AQ25" s="86">
        <v>237309067</v>
      </c>
      <c r="AR25" s="86">
        <v>37231288</v>
      </c>
      <c r="AS25" s="86">
        <v>29359271</v>
      </c>
      <c r="AT25" s="86">
        <v>7500000</v>
      </c>
      <c r="AU25" s="86">
        <v>760510</v>
      </c>
      <c r="AV25" s="86">
        <v>356165</v>
      </c>
      <c r="AW25" s="78">
        <v>312516301</v>
      </c>
      <c r="AX25" s="86">
        <v>-45482</v>
      </c>
      <c r="AY25" s="86">
        <v>0</v>
      </c>
      <c r="AZ25" s="86">
        <v>0</v>
      </c>
      <c r="BA25" s="86">
        <v>715189</v>
      </c>
      <c r="BB25" s="86">
        <v>0</v>
      </c>
      <c r="BC25" s="78">
        <v>669707</v>
      </c>
      <c r="BD25" s="78">
        <v>313186008</v>
      </c>
      <c r="BE25" s="86">
        <v>178670553</v>
      </c>
      <c r="BF25" s="86">
        <v>0</v>
      </c>
      <c r="BG25" s="86">
        <v>12539251</v>
      </c>
      <c r="BH25" s="86">
        <v>4191947</v>
      </c>
      <c r="BI25" s="86">
        <v>2856667</v>
      </c>
      <c r="BJ25" s="86">
        <v>97922415</v>
      </c>
      <c r="BK25" s="86">
        <v>0</v>
      </c>
      <c r="BL25" s="78">
        <v>296180833</v>
      </c>
      <c r="BM25" s="78">
        <v>17005175</v>
      </c>
      <c r="BN25" s="86">
        <v>-5007985</v>
      </c>
      <c r="BO25" s="86">
        <v>2693889</v>
      </c>
      <c r="BP25" s="86">
        <v>14691079</v>
      </c>
      <c r="BQ25" s="86">
        <v>-12601254</v>
      </c>
      <c r="BR25" s="86">
        <v>0</v>
      </c>
      <c r="BS25" s="78">
        <v>2089825</v>
      </c>
      <c r="BT25" s="79">
        <v>5.1999999999999998E-2</v>
      </c>
      <c r="BU25" s="79">
        <v>2E-3</v>
      </c>
      <c r="BV25" s="79">
        <v>5.3999999999999999E-2</v>
      </c>
      <c r="BW25" s="80">
        <v>0.7</v>
      </c>
      <c r="BX25" s="81">
        <v>39</v>
      </c>
      <c r="BY25" s="81">
        <v>137</v>
      </c>
      <c r="BZ25" s="82">
        <v>3.8</v>
      </c>
      <c r="CA25" s="79">
        <v>0.14799999999999999</v>
      </c>
      <c r="CB25" s="79">
        <v>0.20300000000000001</v>
      </c>
      <c r="CC25" s="83">
        <v>10</v>
      </c>
      <c r="CD25" s="83"/>
      <c r="CE25" s="83"/>
      <c r="CF25" s="78">
        <v>8744665</v>
      </c>
      <c r="CG25" s="79">
        <v>2.5999999999999999E-2</v>
      </c>
      <c r="CH25" s="79">
        <v>2E-3</v>
      </c>
      <c r="CI25" s="79">
        <v>2.9000000000000001E-2</v>
      </c>
    </row>
    <row r="26" spans="1:87" ht="34.200000000000003" x14ac:dyDescent="0.3">
      <c r="A26" s="76">
        <v>42</v>
      </c>
      <c r="B26" s="76" t="s">
        <v>858</v>
      </c>
      <c r="C26" s="76" t="s">
        <v>859</v>
      </c>
      <c r="D26" s="76">
        <v>11273</v>
      </c>
      <c r="E26" s="76">
        <v>2020</v>
      </c>
      <c r="F26" s="76" t="s">
        <v>860</v>
      </c>
      <c r="G26" s="76">
        <v>5</v>
      </c>
      <c r="H26" s="76">
        <v>12</v>
      </c>
      <c r="I26" s="76" t="s">
        <v>881</v>
      </c>
      <c r="J26" s="77">
        <v>21249.5</v>
      </c>
      <c r="K26" s="77">
        <v>0</v>
      </c>
      <c r="L26" s="77">
        <v>0</v>
      </c>
      <c r="M26" s="77">
        <v>9801143</v>
      </c>
      <c r="N26" s="77">
        <v>0</v>
      </c>
      <c r="O26" s="77">
        <v>-944995.73999999894</v>
      </c>
      <c r="P26" s="77">
        <v>6064889</v>
      </c>
      <c r="Q26" s="78">
        <v>14942285.76</v>
      </c>
      <c r="R26" s="77">
        <v>0</v>
      </c>
      <c r="S26" s="77">
        <v>0</v>
      </c>
      <c r="T26" s="77">
        <v>0</v>
      </c>
      <c r="U26" s="77">
        <v>22183546.48</v>
      </c>
      <c r="V26" s="77">
        <v>23649542.18</v>
      </c>
      <c r="W26" s="77">
        <v>10003304</v>
      </c>
      <c r="X26" s="78">
        <v>13646238.18</v>
      </c>
      <c r="Y26" s="77">
        <v>442912.34</v>
      </c>
      <c r="Z26" s="78">
        <v>36272697</v>
      </c>
      <c r="AA26" s="78">
        <v>51214982.759999998</v>
      </c>
      <c r="AB26" s="77">
        <v>18033.84</v>
      </c>
      <c r="AC26" s="77">
        <v>955757.58</v>
      </c>
      <c r="AD26" s="77">
        <v>0</v>
      </c>
      <c r="AE26" s="77">
        <v>17333009</v>
      </c>
      <c r="AF26" s="78">
        <v>18306800.420000002</v>
      </c>
      <c r="AG26" s="77">
        <v>137182.04999999999</v>
      </c>
      <c r="AH26" s="77">
        <v>0</v>
      </c>
      <c r="AI26" s="77">
        <v>6130946.21</v>
      </c>
      <c r="AJ26" s="78">
        <v>6268128.2599999998</v>
      </c>
      <c r="AK26" s="78">
        <v>24574928.68</v>
      </c>
      <c r="AL26" s="77">
        <v>26640054</v>
      </c>
      <c r="AM26" s="77">
        <v>0</v>
      </c>
      <c r="AN26" s="77">
        <v>0</v>
      </c>
      <c r="AO26" s="78">
        <v>26640054</v>
      </c>
      <c r="AP26" s="78">
        <v>51214982.68</v>
      </c>
      <c r="AQ26" s="77">
        <v>101124221.15000001</v>
      </c>
      <c r="AR26" s="77">
        <v>0</v>
      </c>
      <c r="AS26" s="77">
        <v>22742302.600000001</v>
      </c>
      <c r="AT26" s="77">
        <v>41595421</v>
      </c>
      <c r="AU26" s="77">
        <v>0</v>
      </c>
      <c r="AV26" s="77">
        <v>0</v>
      </c>
      <c r="AW26" s="78">
        <v>165461944.75</v>
      </c>
      <c r="AX26" s="77">
        <v>0</v>
      </c>
      <c r="AY26" s="77">
        <v>0</v>
      </c>
      <c r="AZ26" s="77">
        <v>0</v>
      </c>
      <c r="BA26" s="77">
        <v>0</v>
      </c>
      <c r="BB26" s="77">
        <v>0</v>
      </c>
      <c r="BC26" s="78">
        <v>0</v>
      </c>
      <c r="BD26" s="78">
        <v>165461944.75</v>
      </c>
      <c r="BE26" s="77">
        <v>78106897.849999994</v>
      </c>
      <c r="BF26" s="77">
        <v>0</v>
      </c>
      <c r="BG26" s="77">
        <v>1425681.37</v>
      </c>
      <c r="BH26" s="77">
        <v>961394.66</v>
      </c>
      <c r="BI26" s="77">
        <v>0</v>
      </c>
      <c r="BJ26" s="77">
        <v>80869849.170000002</v>
      </c>
      <c r="BK26" s="77">
        <v>0</v>
      </c>
      <c r="BL26" s="78">
        <v>161363823.05000001</v>
      </c>
      <c r="BM26" s="78">
        <v>4098121.6999999601</v>
      </c>
      <c r="BN26" s="77">
        <v>0</v>
      </c>
      <c r="BO26" s="77">
        <v>0</v>
      </c>
      <c r="BP26" s="77">
        <v>4098121.6999999601</v>
      </c>
      <c r="BQ26" s="77">
        <v>0</v>
      </c>
      <c r="BR26" s="77">
        <v>0</v>
      </c>
      <c r="BS26" s="78">
        <v>4098121.6999999601</v>
      </c>
      <c r="BT26" s="79">
        <v>2.5000000000000001E-2</v>
      </c>
      <c r="BU26" s="79">
        <v>0</v>
      </c>
      <c r="BV26" s="79">
        <v>2.5000000000000001E-2</v>
      </c>
      <c r="BW26" s="80">
        <v>0.8</v>
      </c>
      <c r="BX26" s="81">
        <v>35</v>
      </c>
      <c r="BY26" s="81">
        <v>40</v>
      </c>
      <c r="BZ26" s="82">
        <v>6.6</v>
      </c>
      <c r="CA26" s="79">
        <v>0.29899999999999999</v>
      </c>
      <c r="CB26" s="79">
        <v>0.52</v>
      </c>
      <c r="CC26" s="83">
        <v>7</v>
      </c>
      <c r="CD26" s="83"/>
      <c r="CE26" s="83"/>
      <c r="CF26" s="78">
        <v>-37497299.299999997</v>
      </c>
      <c r="CG26" s="79">
        <v>-0.30299999999999999</v>
      </c>
      <c r="CH26" s="79">
        <v>0</v>
      </c>
      <c r="CI26" s="79">
        <v>-0.30299999999999999</v>
      </c>
    </row>
    <row r="27" spans="1:87" ht="34.200000000000003" x14ac:dyDescent="0.3">
      <c r="A27" s="85">
        <v>8701</v>
      </c>
      <c r="B27" s="85" t="s">
        <v>765</v>
      </c>
      <c r="C27" s="85" t="s">
        <v>859</v>
      </c>
      <c r="D27" s="85">
        <v>11273</v>
      </c>
      <c r="E27" s="85">
        <v>2020</v>
      </c>
      <c r="F27" s="85" t="s">
        <v>860</v>
      </c>
      <c r="G27" s="85">
        <v>5</v>
      </c>
      <c r="H27" s="85">
        <v>12</v>
      </c>
      <c r="I27" s="85" t="s">
        <v>881</v>
      </c>
      <c r="J27" s="86">
        <v>3007.87</v>
      </c>
      <c r="K27" s="86">
        <v>0</v>
      </c>
      <c r="L27" s="86">
        <v>0</v>
      </c>
      <c r="M27" s="86">
        <v>24400101</v>
      </c>
      <c r="N27" s="86">
        <v>0</v>
      </c>
      <c r="O27" s="86">
        <v>-821886.23</v>
      </c>
      <c r="P27" s="86">
        <v>3734615</v>
      </c>
      <c r="Q27" s="78">
        <v>27315837.640000001</v>
      </c>
      <c r="R27" s="86">
        <v>0</v>
      </c>
      <c r="S27" s="86">
        <v>0</v>
      </c>
      <c r="T27" s="86">
        <v>0</v>
      </c>
      <c r="U27" s="86">
        <v>22237946.170000002</v>
      </c>
      <c r="V27" s="86">
        <v>41166245.469999999</v>
      </c>
      <c r="W27" s="86">
        <v>26632364</v>
      </c>
      <c r="X27" s="78">
        <v>14533881.470000001</v>
      </c>
      <c r="Y27" s="86">
        <v>1136563.6100000001</v>
      </c>
      <c r="Z27" s="78">
        <v>37908391.25</v>
      </c>
      <c r="AA27" s="78">
        <v>65224228.890000001</v>
      </c>
      <c r="AB27" s="86">
        <v>366536.37</v>
      </c>
      <c r="AC27" s="86">
        <v>1157844.5</v>
      </c>
      <c r="AD27" s="86">
        <v>0</v>
      </c>
      <c r="AE27" s="86">
        <v>28360777</v>
      </c>
      <c r="AF27" s="78">
        <v>29885157.870000001</v>
      </c>
      <c r="AG27" s="86">
        <v>1007913.34</v>
      </c>
      <c r="AH27" s="86">
        <v>0</v>
      </c>
      <c r="AI27" s="86">
        <v>4472698.91</v>
      </c>
      <c r="AJ27" s="78">
        <v>5480612.25</v>
      </c>
      <c r="AK27" s="78">
        <v>35365770.119999997</v>
      </c>
      <c r="AL27" s="86">
        <v>29858459</v>
      </c>
      <c r="AM27" s="86">
        <v>0</v>
      </c>
      <c r="AN27" s="86">
        <v>0</v>
      </c>
      <c r="AO27" s="78">
        <v>29858459</v>
      </c>
      <c r="AP27" s="78">
        <v>65224229.119999997</v>
      </c>
      <c r="AQ27" s="86">
        <v>268039685.49000001</v>
      </c>
      <c r="AR27" s="86">
        <v>0</v>
      </c>
      <c r="AS27" s="86">
        <v>28794462.210000001</v>
      </c>
      <c r="AT27" s="86">
        <v>44336804</v>
      </c>
      <c r="AU27" s="86">
        <v>0</v>
      </c>
      <c r="AV27" s="86">
        <v>0</v>
      </c>
      <c r="AW27" s="78">
        <v>341170951.69999999</v>
      </c>
      <c r="AX27" s="86">
        <v>0</v>
      </c>
      <c r="AY27" s="86">
        <v>0</v>
      </c>
      <c r="AZ27" s="86">
        <v>0</v>
      </c>
      <c r="BA27" s="86">
        <v>0</v>
      </c>
      <c r="BB27" s="86">
        <v>0</v>
      </c>
      <c r="BC27" s="78">
        <v>0</v>
      </c>
      <c r="BD27" s="78">
        <v>341170951.69999999</v>
      </c>
      <c r="BE27" s="86">
        <v>135672773.56999999</v>
      </c>
      <c r="BF27" s="86">
        <v>0</v>
      </c>
      <c r="BG27" s="86">
        <v>2644676.11</v>
      </c>
      <c r="BH27" s="86">
        <v>46944.36</v>
      </c>
      <c r="BI27" s="86">
        <v>0</v>
      </c>
      <c r="BJ27" s="86">
        <v>144029890.28</v>
      </c>
      <c r="BK27" s="86">
        <v>0</v>
      </c>
      <c r="BL27" s="78">
        <v>282394284.31999999</v>
      </c>
      <c r="BM27" s="78">
        <v>58776667.380000003</v>
      </c>
      <c r="BN27" s="86">
        <v>0</v>
      </c>
      <c r="BO27" s="86">
        <v>0</v>
      </c>
      <c r="BP27" s="86">
        <v>58776667.380000003</v>
      </c>
      <c r="BQ27" s="86">
        <v>0</v>
      </c>
      <c r="BR27" s="86">
        <v>0</v>
      </c>
      <c r="BS27" s="78">
        <v>58776667.380000003</v>
      </c>
      <c r="BT27" s="79">
        <v>0.17199999999999999</v>
      </c>
      <c r="BU27" s="79">
        <v>0</v>
      </c>
      <c r="BV27" s="79">
        <v>0.17199999999999999</v>
      </c>
      <c r="BW27" s="80">
        <v>0.9</v>
      </c>
      <c r="BX27" s="81">
        <v>33</v>
      </c>
      <c r="BY27" s="81">
        <v>37</v>
      </c>
      <c r="BZ27" s="82">
        <v>148.69999999999999</v>
      </c>
      <c r="CA27" s="79">
        <v>1.988</v>
      </c>
      <c r="CB27" s="79">
        <v>0.45800000000000002</v>
      </c>
      <c r="CC27" s="83">
        <v>10</v>
      </c>
      <c r="CD27" s="83"/>
      <c r="CE27" s="83"/>
      <c r="CF27" s="78">
        <v>14439863.380000001</v>
      </c>
      <c r="CG27" s="79">
        <v>4.9000000000000002E-2</v>
      </c>
      <c r="CH27" s="79">
        <v>0</v>
      </c>
      <c r="CI27" s="79">
        <v>4.9000000000000002E-2</v>
      </c>
    </row>
    <row r="28" spans="1:87" ht="34.200000000000003" x14ac:dyDescent="0.3">
      <c r="A28" s="76">
        <v>75</v>
      </c>
      <c r="B28" s="76" t="s">
        <v>861</v>
      </c>
      <c r="C28" s="76" t="s">
        <v>859</v>
      </c>
      <c r="D28" s="76">
        <v>11273</v>
      </c>
      <c r="E28" s="76">
        <v>2020</v>
      </c>
      <c r="F28" s="76" t="s">
        <v>860</v>
      </c>
      <c r="G28" s="76">
        <v>5</v>
      </c>
      <c r="H28" s="76">
        <v>12</v>
      </c>
      <c r="I28" s="76" t="s">
        <v>881</v>
      </c>
      <c r="J28" s="77">
        <v>1636.15</v>
      </c>
      <c r="K28" s="77">
        <v>0</v>
      </c>
      <c r="L28" s="77">
        <v>0</v>
      </c>
      <c r="M28" s="77">
        <v>20026097</v>
      </c>
      <c r="N28" s="77">
        <v>0</v>
      </c>
      <c r="O28" s="77">
        <v>-1717019.58</v>
      </c>
      <c r="P28" s="77">
        <v>4638569</v>
      </c>
      <c r="Q28" s="78">
        <v>22949282.57</v>
      </c>
      <c r="R28" s="77">
        <v>0</v>
      </c>
      <c r="S28" s="77">
        <v>0</v>
      </c>
      <c r="T28" s="77">
        <v>0</v>
      </c>
      <c r="U28" s="77">
        <v>18515369.420000002</v>
      </c>
      <c r="V28" s="77">
        <v>44803937.799999997</v>
      </c>
      <c r="W28" s="77">
        <v>31863959</v>
      </c>
      <c r="X28" s="78">
        <v>12939978.800000001</v>
      </c>
      <c r="Y28" s="77">
        <v>1883731.68</v>
      </c>
      <c r="Z28" s="78">
        <v>33339079.899999999</v>
      </c>
      <c r="AA28" s="78">
        <v>56288362.469999999</v>
      </c>
      <c r="AB28" s="77">
        <v>282874.31</v>
      </c>
      <c r="AC28" s="77">
        <v>-897551.01</v>
      </c>
      <c r="AD28" s="77">
        <v>0</v>
      </c>
      <c r="AE28" s="77">
        <v>28328829</v>
      </c>
      <c r="AF28" s="78">
        <v>27714152.300000001</v>
      </c>
      <c r="AG28" s="77">
        <v>487797.06</v>
      </c>
      <c r="AH28" s="77">
        <v>0</v>
      </c>
      <c r="AI28" s="77">
        <v>6838626.5999999996</v>
      </c>
      <c r="AJ28" s="78">
        <v>7326423.6600000001</v>
      </c>
      <c r="AK28" s="78">
        <v>35040575.960000001</v>
      </c>
      <c r="AL28" s="77">
        <v>21247786</v>
      </c>
      <c r="AM28" s="77">
        <v>0</v>
      </c>
      <c r="AN28" s="77">
        <v>0</v>
      </c>
      <c r="AO28" s="78">
        <v>21247786</v>
      </c>
      <c r="AP28" s="78">
        <v>56288361.960000001</v>
      </c>
      <c r="AQ28" s="77">
        <v>235847429.44</v>
      </c>
      <c r="AR28" s="77">
        <v>0</v>
      </c>
      <c r="AS28" s="77">
        <v>8408150.1699999999</v>
      </c>
      <c r="AT28" s="77">
        <v>25635173</v>
      </c>
      <c r="AU28" s="77">
        <v>0</v>
      </c>
      <c r="AV28" s="77">
        <v>0</v>
      </c>
      <c r="AW28" s="78">
        <v>269890752.61000001</v>
      </c>
      <c r="AX28" s="77">
        <v>0</v>
      </c>
      <c r="AY28" s="77">
        <v>0</v>
      </c>
      <c r="AZ28" s="77">
        <v>0</v>
      </c>
      <c r="BA28" s="77">
        <v>0</v>
      </c>
      <c r="BB28" s="77">
        <v>0</v>
      </c>
      <c r="BC28" s="78">
        <v>0</v>
      </c>
      <c r="BD28" s="78">
        <v>269890752.61000001</v>
      </c>
      <c r="BE28" s="77">
        <v>131962106.13</v>
      </c>
      <c r="BF28" s="77">
        <v>0</v>
      </c>
      <c r="BG28" s="77">
        <v>2454113.84</v>
      </c>
      <c r="BH28" s="77">
        <v>276158.02</v>
      </c>
      <c r="BI28" s="77">
        <v>0</v>
      </c>
      <c r="BJ28" s="77">
        <v>135237984.88999999</v>
      </c>
      <c r="BK28" s="77">
        <v>0</v>
      </c>
      <c r="BL28" s="78">
        <v>269930362.88</v>
      </c>
      <c r="BM28" s="78">
        <v>-39610.269999980897</v>
      </c>
      <c r="BN28" s="77">
        <v>0</v>
      </c>
      <c r="BO28" s="77">
        <v>0</v>
      </c>
      <c r="BP28" s="77">
        <v>-39610.269999980897</v>
      </c>
      <c r="BQ28" s="77">
        <v>0</v>
      </c>
      <c r="BR28" s="77">
        <v>0</v>
      </c>
      <c r="BS28" s="78">
        <v>-39610.269999980897</v>
      </c>
      <c r="BT28" s="79">
        <v>0</v>
      </c>
      <c r="BU28" s="79">
        <v>0</v>
      </c>
      <c r="BV28" s="79">
        <v>0</v>
      </c>
      <c r="BW28" s="80">
        <v>0.8</v>
      </c>
      <c r="BX28" s="81">
        <v>31</v>
      </c>
      <c r="BY28" s="81">
        <v>39</v>
      </c>
      <c r="BZ28" s="82">
        <v>4.8</v>
      </c>
      <c r="CA28" s="79">
        <v>8.5999999999999993E-2</v>
      </c>
      <c r="CB28" s="79">
        <v>0.377</v>
      </c>
      <c r="CC28" s="83">
        <v>13</v>
      </c>
      <c r="CD28" s="83"/>
      <c r="CE28" s="83"/>
      <c r="CF28" s="78">
        <v>-25674783.27</v>
      </c>
      <c r="CG28" s="79">
        <v>-0.105</v>
      </c>
      <c r="CH28" s="79">
        <v>0</v>
      </c>
      <c r="CI28" s="79">
        <v>-0.105</v>
      </c>
    </row>
    <row r="29" spans="1:87" ht="34.200000000000003" x14ac:dyDescent="0.3">
      <c r="A29" s="85">
        <v>41</v>
      </c>
      <c r="B29" s="85" t="s">
        <v>862</v>
      </c>
      <c r="C29" s="85" t="s">
        <v>859</v>
      </c>
      <c r="D29" s="85">
        <v>11273</v>
      </c>
      <c r="E29" s="85">
        <v>2020</v>
      </c>
      <c r="F29" s="85" t="s">
        <v>860</v>
      </c>
      <c r="G29" s="85">
        <v>5</v>
      </c>
      <c r="H29" s="85">
        <v>12</v>
      </c>
      <c r="I29" s="85" t="s">
        <v>881</v>
      </c>
      <c r="J29" s="86">
        <v>532.59</v>
      </c>
      <c r="K29" s="86">
        <v>0</v>
      </c>
      <c r="L29" s="86">
        <v>0</v>
      </c>
      <c r="M29" s="86">
        <v>-748824</v>
      </c>
      <c r="N29" s="86">
        <v>0</v>
      </c>
      <c r="O29" s="86">
        <v>-1096125.76</v>
      </c>
      <c r="P29" s="86">
        <v>312035</v>
      </c>
      <c r="Q29" s="78">
        <v>-1532382.17</v>
      </c>
      <c r="R29" s="86">
        <v>0</v>
      </c>
      <c r="S29" s="86">
        <v>0</v>
      </c>
      <c r="T29" s="86">
        <v>0</v>
      </c>
      <c r="U29" s="86">
        <v>22492854.719999999</v>
      </c>
      <c r="V29" s="86">
        <v>42710822.030000001</v>
      </c>
      <c r="W29" s="86">
        <v>27389769</v>
      </c>
      <c r="X29" s="78">
        <v>15321053.029999999</v>
      </c>
      <c r="Y29" s="86">
        <v>597272.9</v>
      </c>
      <c r="Z29" s="78">
        <v>38411180.649999999</v>
      </c>
      <c r="AA29" s="78">
        <v>36878798.479999997</v>
      </c>
      <c r="AB29" s="86">
        <v>154274.97</v>
      </c>
      <c r="AC29" s="86">
        <v>-411479.99</v>
      </c>
      <c r="AD29" s="86">
        <v>0</v>
      </c>
      <c r="AE29" s="86">
        <v>12302841</v>
      </c>
      <c r="AF29" s="78">
        <v>12045635.98</v>
      </c>
      <c r="AG29" s="86">
        <v>355609.25</v>
      </c>
      <c r="AH29" s="86">
        <v>0</v>
      </c>
      <c r="AI29" s="86">
        <v>3905638.9</v>
      </c>
      <c r="AJ29" s="78">
        <v>4261248.1500000004</v>
      </c>
      <c r="AK29" s="78">
        <v>16306884.130000001</v>
      </c>
      <c r="AL29" s="86">
        <v>20571914</v>
      </c>
      <c r="AM29" s="86">
        <v>0</v>
      </c>
      <c r="AN29" s="86">
        <v>0</v>
      </c>
      <c r="AO29" s="78">
        <v>20571914</v>
      </c>
      <c r="AP29" s="78">
        <v>36878798.130000003</v>
      </c>
      <c r="AQ29" s="86">
        <v>96400998.129999995</v>
      </c>
      <c r="AR29" s="86">
        <v>0</v>
      </c>
      <c r="AS29" s="86">
        <v>3901271.46</v>
      </c>
      <c r="AT29" s="86">
        <v>19233220</v>
      </c>
      <c r="AU29" s="86">
        <v>0</v>
      </c>
      <c r="AV29" s="86">
        <v>0</v>
      </c>
      <c r="AW29" s="78">
        <v>119535489.59</v>
      </c>
      <c r="AX29" s="86">
        <v>0</v>
      </c>
      <c r="AY29" s="86">
        <v>0</v>
      </c>
      <c r="AZ29" s="86">
        <v>0</v>
      </c>
      <c r="BA29" s="86">
        <v>0</v>
      </c>
      <c r="BB29" s="86">
        <v>0</v>
      </c>
      <c r="BC29" s="78">
        <v>0</v>
      </c>
      <c r="BD29" s="78">
        <v>119535489.59</v>
      </c>
      <c r="BE29" s="86">
        <v>64084836.25</v>
      </c>
      <c r="BF29" s="86">
        <v>0</v>
      </c>
      <c r="BG29" s="86">
        <v>2222198.5299999998</v>
      </c>
      <c r="BH29" s="86">
        <v>-886281.44</v>
      </c>
      <c r="BI29" s="86">
        <v>0</v>
      </c>
      <c r="BJ29" s="86">
        <v>72796369.069999993</v>
      </c>
      <c r="BK29" s="86">
        <v>0</v>
      </c>
      <c r="BL29" s="78">
        <v>138217122.41</v>
      </c>
      <c r="BM29" s="78">
        <v>-18681632.82</v>
      </c>
      <c r="BN29" s="86">
        <v>0</v>
      </c>
      <c r="BO29" s="86">
        <v>0</v>
      </c>
      <c r="BP29" s="86">
        <v>-18681632.82</v>
      </c>
      <c r="BQ29" s="86">
        <v>0</v>
      </c>
      <c r="BR29" s="86">
        <v>0</v>
      </c>
      <c r="BS29" s="78">
        <v>-18681632.82</v>
      </c>
      <c r="BT29" s="79">
        <v>-0.156</v>
      </c>
      <c r="BU29" s="79">
        <v>0</v>
      </c>
      <c r="BV29" s="79">
        <v>-0.156</v>
      </c>
      <c r="BW29" s="80">
        <v>-0.1</v>
      </c>
      <c r="BX29" s="81">
        <v>-3</v>
      </c>
      <c r="BY29" s="81">
        <v>33</v>
      </c>
      <c r="BZ29" s="82">
        <v>23.7</v>
      </c>
      <c r="CA29" s="79">
        <v>-1.327</v>
      </c>
      <c r="CB29" s="79">
        <v>0.55800000000000005</v>
      </c>
      <c r="CC29" s="83">
        <v>12</v>
      </c>
      <c r="CD29" s="83"/>
      <c r="CE29" s="83"/>
      <c r="CF29" s="78">
        <v>-37914852.82</v>
      </c>
      <c r="CG29" s="79">
        <v>-0.378</v>
      </c>
      <c r="CH29" s="79">
        <v>0</v>
      </c>
      <c r="CI29" s="79">
        <v>-0.378</v>
      </c>
    </row>
    <row r="30" spans="1:87" ht="34.200000000000003" x14ac:dyDescent="0.3">
      <c r="A30" s="76">
        <v>114</v>
      </c>
      <c r="B30" s="76" t="s">
        <v>863</v>
      </c>
      <c r="C30" s="76" t="s">
        <v>859</v>
      </c>
      <c r="D30" s="76">
        <v>11273</v>
      </c>
      <c r="E30" s="76">
        <v>2020</v>
      </c>
      <c r="F30" s="76" t="s">
        <v>860</v>
      </c>
      <c r="G30" s="76">
        <v>5</v>
      </c>
      <c r="H30" s="76">
        <v>12</v>
      </c>
      <c r="I30" s="76" t="s">
        <v>881</v>
      </c>
      <c r="J30" s="77">
        <v>633.13</v>
      </c>
      <c r="K30" s="77">
        <v>0</v>
      </c>
      <c r="L30" s="77">
        <v>0</v>
      </c>
      <c r="M30" s="77">
        <v>24002672</v>
      </c>
      <c r="N30" s="77">
        <v>0</v>
      </c>
      <c r="O30" s="77">
        <v>-1468485.35</v>
      </c>
      <c r="P30" s="77">
        <v>5656627</v>
      </c>
      <c r="Q30" s="78">
        <v>28191446.780000001</v>
      </c>
      <c r="R30" s="77">
        <v>0</v>
      </c>
      <c r="S30" s="77">
        <v>0</v>
      </c>
      <c r="T30" s="77">
        <v>0</v>
      </c>
      <c r="U30" s="77">
        <v>15899672.369999999</v>
      </c>
      <c r="V30" s="77">
        <v>67052308.789999999</v>
      </c>
      <c r="W30" s="77">
        <v>40060109</v>
      </c>
      <c r="X30" s="78">
        <v>26992199.789999999</v>
      </c>
      <c r="Y30" s="77">
        <v>1509434.89</v>
      </c>
      <c r="Z30" s="78">
        <v>44401307.049999997</v>
      </c>
      <c r="AA30" s="78">
        <v>72592753.829999998</v>
      </c>
      <c r="AB30" s="77">
        <v>496457.06</v>
      </c>
      <c r="AC30" s="77">
        <v>938259.31</v>
      </c>
      <c r="AD30" s="77">
        <v>0</v>
      </c>
      <c r="AE30" s="77">
        <v>26056674</v>
      </c>
      <c r="AF30" s="78">
        <v>27491390.370000001</v>
      </c>
      <c r="AG30" s="77">
        <v>901359.83</v>
      </c>
      <c r="AH30" s="77">
        <v>0</v>
      </c>
      <c r="AI30" s="77">
        <v>5400037.0099999998</v>
      </c>
      <c r="AJ30" s="78">
        <v>6301396.8399999999</v>
      </c>
      <c r="AK30" s="78">
        <v>33792787.210000001</v>
      </c>
      <c r="AL30" s="77">
        <v>38799967</v>
      </c>
      <c r="AM30" s="77">
        <v>0</v>
      </c>
      <c r="AN30" s="77">
        <v>0</v>
      </c>
      <c r="AO30" s="78">
        <v>38799967</v>
      </c>
      <c r="AP30" s="78">
        <v>72592754.209999993</v>
      </c>
      <c r="AQ30" s="77">
        <v>267899145.44999999</v>
      </c>
      <c r="AR30" s="77">
        <v>0</v>
      </c>
      <c r="AS30" s="77">
        <v>585391.75</v>
      </c>
      <c r="AT30" s="77">
        <v>6673068</v>
      </c>
      <c r="AU30" s="77">
        <v>0</v>
      </c>
      <c r="AV30" s="77">
        <v>0</v>
      </c>
      <c r="AW30" s="78">
        <v>275157605.19999999</v>
      </c>
      <c r="AX30" s="77">
        <v>0</v>
      </c>
      <c r="AY30" s="77">
        <v>0</v>
      </c>
      <c r="AZ30" s="77">
        <v>0</v>
      </c>
      <c r="BA30" s="77">
        <v>0</v>
      </c>
      <c r="BB30" s="77">
        <v>0</v>
      </c>
      <c r="BC30" s="78">
        <v>0</v>
      </c>
      <c r="BD30" s="78">
        <v>275157605.19999999</v>
      </c>
      <c r="BE30" s="77">
        <v>101664296.73</v>
      </c>
      <c r="BF30" s="77">
        <v>0</v>
      </c>
      <c r="BG30" s="77">
        <v>4434543.3499999996</v>
      </c>
      <c r="BH30" s="77">
        <v>2730.33</v>
      </c>
      <c r="BI30" s="77">
        <v>0</v>
      </c>
      <c r="BJ30" s="77">
        <v>149938561.21000001</v>
      </c>
      <c r="BK30" s="77">
        <v>0</v>
      </c>
      <c r="BL30" s="78">
        <v>256040131.62</v>
      </c>
      <c r="BM30" s="78">
        <v>19117473.580000099</v>
      </c>
      <c r="BN30" s="77">
        <v>0</v>
      </c>
      <c r="BO30" s="77">
        <v>0</v>
      </c>
      <c r="BP30" s="77">
        <v>19117473.580000099</v>
      </c>
      <c r="BQ30" s="77">
        <v>0</v>
      </c>
      <c r="BR30" s="77">
        <v>0</v>
      </c>
      <c r="BS30" s="78">
        <v>19117473.580000099</v>
      </c>
      <c r="BT30" s="79">
        <v>6.9000000000000006E-2</v>
      </c>
      <c r="BU30" s="79">
        <v>0</v>
      </c>
      <c r="BV30" s="79">
        <v>6.9000000000000006E-2</v>
      </c>
      <c r="BW30" s="80">
        <v>1</v>
      </c>
      <c r="BX30" s="81">
        <v>33</v>
      </c>
      <c r="BY30" s="81">
        <v>39</v>
      </c>
      <c r="BZ30" s="82">
        <v>47.2</v>
      </c>
      <c r="CA30" s="79">
        <v>0.83</v>
      </c>
      <c r="CB30" s="79">
        <v>0.53400000000000003</v>
      </c>
      <c r="CC30" s="83">
        <v>9</v>
      </c>
      <c r="CD30" s="83"/>
      <c r="CE30" s="83"/>
      <c r="CF30" s="78">
        <v>12444405.580000101</v>
      </c>
      <c r="CG30" s="79">
        <v>4.5999999999999999E-2</v>
      </c>
      <c r="CH30" s="79">
        <v>0</v>
      </c>
      <c r="CI30" s="79">
        <v>4.5999999999999999E-2</v>
      </c>
    </row>
    <row r="31" spans="1:87" ht="34.200000000000003" x14ac:dyDescent="0.3">
      <c r="A31" s="85">
        <v>126</v>
      </c>
      <c r="B31" s="85" t="s">
        <v>864</v>
      </c>
      <c r="C31" s="85" t="s">
        <v>859</v>
      </c>
      <c r="D31" s="85">
        <v>11273</v>
      </c>
      <c r="E31" s="85">
        <v>2020</v>
      </c>
      <c r="F31" s="85" t="s">
        <v>860</v>
      </c>
      <c r="G31" s="85">
        <v>5</v>
      </c>
      <c r="H31" s="85">
        <v>12</v>
      </c>
      <c r="I31" s="85" t="s">
        <v>881</v>
      </c>
      <c r="J31" s="86">
        <v>-1462</v>
      </c>
      <c r="K31" s="86">
        <v>0</v>
      </c>
      <c r="L31" s="86">
        <v>0</v>
      </c>
      <c r="M31" s="86">
        <v>32710071</v>
      </c>
      <c r="N31" s="86">
        <v>0</v>
      </c>
      <c r="O31" s="86">
        <v>-828466.76</v>
      </c>
      <c r="P31" s="86">
        <v>9862095</v>
      </c>
      <c r="Q31" s="78">
        <v>41742237.240000002</v>
      </c>
      <c r="R31" s="86">
        <v>0</v>
      </c>
      <c r="S31" s="86">
        <v>0</v>
      </c>
      <c r="T31" s="86">
        <v>0</v>
      </c>
      <c r="U31" s="86">
        <v>65139073.549999997</v>
      </c>
      <c r="V31" s="86">
        <v>87958227.069999993</v>
      </c>
      <c r="W31" s="86">
        <v>47275667</v>
      </c>
      <c r="X31" s="78">
        <v>40682560.07</v>
      </c>
      <c r="Y31" s="86">
        <v>934994.83</v>
      </c>
      <c r="Z31" s="78">
        <v>106756628.45</v>
      </c>
      <c r="AA31" s="78">
        <v>148498865.69</v>
      </c>
      <c r="AB31" s="86">
        <v>208815.48</v>
      </c>
      <c r="AC31" s="86">
        <v>1473449.62</v>
      </c>
      <c r="AD31" s="86">
        <v>0</v>
      </c>
      <c r="AE31" s="86">
        <v>52104898</v>
      </c>
      <c r="AF31" s="78">
        <v>53787163.100000001</v>
      </c>
      <c r="AG31" s="86">
        <v>320675</v>
      </c>
      <c r="AH31" s="86">
        <v>0</v>
      </c>
      <c r="AI31" s="86">
        <v>6958005.3799999999</v>
      </c>
      <c r="AJ31" s="78">
        <v>7278680.3799999999</v>
      </c>
      <c r="AK31" s="78">
        <v>61065843.479999997</v>
      </c>
      <c r="AL31" s="86">
        <v>87433023</v>
      </c>
      <c r="AM31" s="86">
        <v>0</v>
      </c>
      <c r="AN31" s="86">
        <v>0</v>
      </c>
      <c r="AO31" s="78">
        <v>87433023</v>
      </c>
      <c r="AP31" s="78">
        <v>148498866.47999999</v>
      </c>
      <c r="AQ31" s="86">
        <v>371392809.93000001</v>
      </c>
      <c r="AR31" s="86">
        <v>0</v>
      </c>
      <c r="AS31" s="86">
        <v>19674259.809999999</v>
      </c>
      <c r="AT31" s="86">
        <v>22307960</v>
      </c>
      <c r="AU31" s="86">
        <v>0</v>
      </c>
      <c r="AV31" s="86">
        <v>0</v>
      </c>
      <c r="AW31" s="78">
        <v>413375029.74000001</v>
      </c>
      <c r="AX31" s="86">
        <v>0</v>
      </c>
      <c r="AY31" s="86">
        <v>0</v>
      </c>
      <c r="AZ31" s="86">
        <v>0</v>
      </c>
      <c r="BA31" s="86">
        <v>0</v>
      </c>
      <c r="BB31" s="86">
        <v>0</v>
      </c>
      <c r="BC31" s="78">
        <v>0</v>
      </c>
      <c r="BD31" s="78">
        <v>413375029.74000001</v>
      </c>
      <c r="BE31" s="86">
        <v>194166952.97</v>
      </c>
      <c r="BF31" s="86">
        <v>0</v>
      </c>
      <c r="BG31" s="86">
        <v>4132659.83</v>
      </c>
      <c r="BH31" s="86">
        <v>127114.25</v>
      </c>
      <c r="BI31" s="86">
        <v>0</v>
      </c>
      <c r="BJ31" s="86">
        <v>212624958.72</v>
      </c>
      <c r="BK31" s="86">
        <v>0</v>
      </c>
      <c r="BL31" s="78">
        <v>411051685.76999998</v>
      </c>
      <c r="BM31" s="78">
        <v>2323343.9700000901</v>
      </c>
      <c r="BN31" s="86">
        <v>0</v>
      </c>
      <c r="BO31" s="86">
        <v>0</v>
      </c>
      <c r="BP31" s="86">
        <v>2323343.9700000901</v>
      </c>
      <c r="BQ31" s="86">
        <v>0</v>
      </c>
      <c r="BR31" s="86">
        <v>0</v>
      </c>
      <c r="BS31" s="78">
        <v>2323343.9700000901</v>
      </c>
      <c r="BT31" s="79">
        <v>6.0000000000000001E-3</v>
      </c>
      <c r="BU31" s="79">
        <v>0</v>
      </c>
      <c r="BV31" s="79">
        <v>6.0000000000000001E-3</v>
      </c>
      <c r="BW31" s="80">
        <v>0.8</v>
      </c>
      <c r="BX31" s="81">
        <v>32</v>
      </c>
      <c r="BY31" s="81">
        <v>47</v>
      </c>
      <c r="BZ31" s="82">
        <v>19.600000000000001</v>
      </c>
      <c r="CA31" s="79">
        <v>0.11899999999999999</v>
      </c>
      <c r="CB31" s="79">
        <v>0.58899999999999997</v>
      </c>
      <c r="CC31" s="83">
        <v>11</v>
      </c>
      <c r="CD31" s="83"/>
      <c r="CE31" s="83"/>
      <c r="CF31" s="78">
        <v>-19984616.029999901</v>
      </c>
      <c r="CG31" s="79">
        <v>-5.0999999999999997E-2</v>
      </c>
      <c r="CH31" s="79">
        <v>0</v>
      </c>
      <c r="CI31" s="79">
        <v>-5.0999999999999997E-2</v>
      </c>
    </row>
    <row r="32" spans="1:87" ht="34.200000000000003" x14ac:dyDescent="0.3">
      <c r="A32" s="76">
        <v>11467</v>
      </c>
      <c r="B32" s="76" t="s">
        <v>865</v>
      </c>
      <c r="C32" s="76" t="s">
        <v>859</v>
      </c>
      <c r="D32" s="76">
        <v>11273</v>
      </c>
      <c r="E32" s="76">
        <v>2020</v>
      </c>
      <c r="F32" s="76" t="s">
        <v>860</v>
      </c>
      <c r="G32" s="76">
        <v>5</v>
      </c>
      <c r="H32" s="76">
        <v>12</v>
      </c>
      <c r="I32" s="76" t="s">
        <v>881</v>
      </c>
      <c r="J32" s="77">
        <v>780</v>
      </c>
      <c r="K32" s="77">
        <v>0</v>
      </c>
      <c r="L32" s="77">
        <v>0</v>
      </c>
      <c r="M32" s="77">
        <v>4509820</v>
      </c>
      <c r="N32" s="77">
        <v>0</v>
      </c>
      <c r="O32" s="77">
        <v>-255407.51</v>
      </c>
      <c r="P32" s="77">
        <v>1424253</v>
      </c>
      <c r="Q32" s="78">
        <v>5679445.4900000002</v>
      </c>
      <c r="R32" s="77">
        <v>0</v>
      </c>
      <c r="S32" s="77">
        <v>0</v>
      </c>
      <c r="T32" s="77">
        <v>0</v>
      </c>
      <c r="U32" s="77">
        <v>2877580.35</v>
      </c>
      <c r="V32" s="77">
        <v>12585917.039999999</v>
      </c>
      <c r="W32" s="77">
        <v>6788686</v>
      </c>
      <c r="X32" s="78">
        <v>5797231.04</v>
      </c>
      <c r="Y32" s="77">
        <v>0</v>
      </c>
      <c r="Z32" s="78">
        <v>8674811.3900000006</v>
      </c>
      <c r="AA32" s="78">
        <v>14354256.880000001</v>
      </c>
      <c r="AB32" s="77">
        <v>117709.98</v>
      </c>
      <c r="AC32" s="77">
        <v>371701.54</v>
      </c>
      <c r="AD32" s="77">
        <v>0</v>
      </c>
      <c r="AE32" s="77">
        <v>6071361</v>
      </c>
      <c r="AF32" s="78">
        <v>6560772.5199999996</v>
      </c>
      <c r="AG32" s="77">
        <v>77674.81</v>
      </c>
      <c r="AH32" s="77">
        <v>0</v>
      </c>
      <c r="AI32" s="77">
        <v>1285389.5900000001</v>
      </c>
      <c r="AJ32" s="78">
        <v>1363064.4</v>
      </c>
      <c r="AK32" s="78">
        <v>7923836.9199999999</v>
      </c>
      <c r="AL32" s="77">
        <v>6430420</v>
      </c>
      <c r="AM32" s="77">
        <v>0</v>
      </c>
      <c r="AN32" s="77">
        <v>0</v>
      </c>
      <c r="AO32" s="78">
        <v>6430420</v>
      </c>
      <c r="AP32" s="78">
        <v>14354256.92</v>
      </c>
      <c r="AQ32" s="77">
        <v>47440897.07</v>
      </c>
      <c r="AR32" s="77">
        <v>0</v>
      </c>
      <c r="AS32" s="77">
        <v>2258478.42</v>
      </c>
      <c r="AT32" s="77">
        <v>1218100</v>
      </c>
      <c r="AU32" s="77">
        <v>0</v>
      </c>
      <c r="AV32" s="77">
        <v>0</v>
      </c>
      <c r="AW32" s="78">
        <v>50917475.490000002</v>
      </c>
      <c r="AX32" s="77">
        <v>0</v>
      </c>
      <c r="AY32" s="77">
        <v>0</v>
      </c>
      <c r="AZ32" s="77">
        <v>0</v>
      </c>
      <c r="BA32" s="77">
        <v>0</v>
      </c>
      <c r="BB32" s="77">
        <v>0</v>
      </c>
      <c r="BC32" s="78">
        <v>0</v>
      </c>
      <c r="BD32" s="78">
        <v>50917475.490000002</v>
      </c>
      <c r="BE32" s="77">
        <v>31137493.920000002</v>
      </c>
      <c r="BF32" s="77">
        <v>0</v>
      </c>
      <c r="BG32" s="77">
        <v>653728.18999999994</v>
      </c>
      <c r="BH32" s="77">
        <v>543450.82999999996</v>
      </c>
      <c r="BI32" s="77">
        <v>0</v>
      </c>
      <c r="BJ32" s="77">
        <v>34606875.350000001</v>
      </c>
      <c r="BK32" s="77">
        <v>0</v>
      </c>
      <c r="BL32" s="78">
        <v>66941548.289999999</v>
      </c>
      <c r="BM32" s="78">
        <v>-16024072.800000001</v>
      </c>
      <c r="BN32" s="77">
        <v>0</v>
      </c>
      <c r="BO32" s="77">
        <v>0</v>
      </c>
      <c r="BP32" s="77">
        <v>-16024072.800000001</v>
      </c>
      <c r="BQ32" s="77">
        <v>0</v>
      </c>
      <c r="BR32" s="77">
        <v>0</v>
      </c>
      <c r="BS32" s="78">
        <v>-16024072.800000001</v>
      </c>
      <c r="BT32" s="79">
        <v>-0.315</v>
      </c>
      <c r="BU32" s="79">
        <v>0</v>
      </c>
      <c r="BV32" s="79">
        <v>-0.315</v>
      </c>
      <c r="BW32" s="80">
        <v>0.9</v>
      </c>
      <c r="BX32" s="81">
        <v>35</v>
      </c>
      <c r="BY32" s="81">
        <v>34</v>
      </c>
      <c r="BZ32" s="82">
        <v>-22.4</v>
      </c>
      <c r="CA32" s="79">
        <v>-2.3149999999999999</v>
      </c>
      <c r="CB32" s="79">
        <v>0.44800000000000001</v>
      </c>
      <c r="CC32" s="83">
        <v>10</v>
      </c>
      <c r="CD32" s="83"/>
      <c r="CE32" s="83"/>
      <c r="CF32" s="78">
        <v>-17242172.800000001</v>
      </c>
      <c r="CG32" s="79">
        <v>-0.34699999999999998</v>
      </c>
      <c r="CH32" s="79">
        <v>0</v>
      </c>
      <c r="CI32" s="79">
        <v>-0.34699999999999998</v>
      </c>
    </row>
    <row r="33" spans="1:87" ht="34.200000000000003" x14ac:dyDescent="0.3">
      <c r="A33" s="85">
        <v>99</v>
      </c>
      <c r="B33" s="85" t="s">
        <v>866</v>
      </c>
      <c r="C33" s="85" t="s">
        <v>859</v>
      </c>
      <c r="D33" s="85">
        <v>11273</v>
      </c>
      <c r="E33" s="85">
        <v>2020</v>
      </c>
      <c r="F33" s="85" t="s">
        <v>860</v>
      </c>
      <c r="G33" s="85">
        <v>5</v>
      </c>
      <c r="H33" s="85">
        <v>12</v>
      </c>
      <c r="I33" s="85" t="s">
        <v>881</v>
      </c>
      <c r="J33" s="86">
        <v>0</v>
      </c>
      <c r="K33" s="86">
        <v>0</v>
      </c>
      <c r="L33" s="86">
        <v>0</v>
      </c>
      <c r="M33" s="86">
        <v>12704572</v>
      </c>
      <c r="N33" s="86">
        <v>0</v>
      </c>
      <c r="O33" s="86">
        <v>-647608.43000000005</v>
      </c>
      <c r="P33" s="86">
        <v>2214816</v>
      </c>
      <c r="Q33" s="78">
        <v>14271779.57</v>
      </c>
      <c r="R33" s="86">
        <v>0</v>
      </c>
      <c r="S33" s="86">
        <v>0</v>
      </c>
      <c r="T33" s="86">
        <v>0</v>
      </c>
      <c r="U33" s="86">
        <v>14543548.74</v>
      </c>
      <c r="V33" s="86">
        <v>23406726.920000002</v>
      </c>
      <c r="W33" s="86">
        <v>16279500</v>
      </c>
      <c r="X33" s="78">
        <v>7127226.9199999999</v>
      </c>
      <c r="Y33" s="86">
        <v>1861298.51</v>
      </c>
      <c r="Z33" s="78">
        <v>23532074.170000002</v>
      </c>
      <c r="AA33" s="78">
        <v>37803853.740000002</v>
      </c>
      <c r="AB33" s="86">
        <v>150006.51</v>
      </c>
      <c r="AC33" s="86">
        <v>1110114.97</v>
      </c>
      <c r="AD33" s="86">
        <v>0</v>
      </c>
      <c r="AE33" s="86">
        <v>14580722</v>
      </c>
      <c r="AF33" s="78">
        <v>15840843.48</v>
      </c>
      <c r="AG33" s="86">
        <v>159311.13</v>
      </c>
      <c r="AH33" s="86">
        <v>0</v>
      </c>
      <c r="AI33" s="86">
        <v>4245605.04</v>
      </c>
      <c r="AJ33" s="78">
        <v>4404916.17</v>
      </c>
      <c r="AK33" s="78">
        <v>20245759.649999999</v>
      </c>
      <c r="AL33" s="86">
        <v>17558094</v>
      </c>
      <c r="AM33" s="86">
        <v>0</v>
      </c>
      <c r="AN33" s="86">
        <v>0</v>
      </c>
      <c r="AO33" s="78">
        <v>17558094</v>
      </c>
      <c r="AP33" s="78">
        <v>37803853.649999999</v>
      </c>
      <c r="AQ33" s="86">
        <v>115815996.34999999</v>
      </c>
      <c r="AR33" s="86">
        <v>0</v>
      </c>
      <c r="AS33" s="86">
        <v>13834111.609999999</v>
      </c>
      <c r="AT33" s="86">
        <v>30920713</v>
      </c>
      <c r="AU33" s="86">
        <v>0</v>
      </c>
      <c r="AV33" s="86">
        <v>0</v>
      </c>
      <c r="AW33" s="78">
        <v>160570820.96000001</v>
      </c>
      <c r="AX33" s="86">
        <v>0</v>
      </c>
      <c r="AY33" s="86">
        <v>0</v>
      </c>
      <c r="AZ33" s="86">
        <v>0</v>
      </c>
      <c r="BA33" s="86">
        <v>0</v>
      </c>
      <c r="BB33" s="86">
        <v>0</v>
      </c>
      <c r="BC33" s="78">
        <v>0</v>
      </c>
      <c r="BD33" s="78">
        <v>160570820.96000001</v>
      </c>
      <c r="BE33" s="86">
        <v>75659981.439999998</v>
      </c>
      <c r="BF33" s="86">
        <v>0</v>
      </c>
      <c r="BG33" s="86">
        <v>2360436.4900000002</v>
      </c>
      <c r="BH33" s="86">
        <v>33670.639999999999</v>
      </c>
      <c r="BI33" s="86">
        <v>0</v>
      </c>
      <c r="BJ33" s="86">
        <v>72781886.859999999</v>
      </c>
      <c r="BK33" s="86">
        <v>0</v>
      </c>
      <c r="BL33" s="78">
        <v>150835975.43000001</v>
      </c>
      <c r="BM33" s="78">
        <v>9734845.5299999695</v>
      </c>
      <c r="BN33" s="86">
        <v>0</v>
      </c>
      <c r="BO33" s="86">
        <v>0</v>
      </c>
      <c r="BP33" s="86">
        <v>9734845.5299999695</v>
      </c>
      <c r="BQ33" s="86">
        <v>0</v>
      </c>
      <c r="BR33" s="86">
        <v>0</v>
      </c>
      <c r="BS33" s="78">
        <v>9734845.5299999695</v>
      </c>
      <c r="BT33" s="79">
        <v>6.0999999999999999E-2</v>
      </c>
      <c r="BU33" s="79">
        <v>0</v>
      </c>
      <c r="BV33" s="79">
        <v>6.0999999999999999E-2</v>
      </c>
      <c r="BW33" s="80">
        <v>0.9</v>
      </c>
      <c r="BX33" s="81">
        <v>40</v>
      </c>
      <c r="BY33" s="81">
        <v>36</v>
      </c>
      <c r="BZ33" s="82">
        <v>66</v>
      </c>
      <c r="CA33" s="79">
        <v>0.75600000000000001</v>
      </c>
      <c r="CB33" s="79">
        <v>0.46400000000000002</v>
      </c>
      <c r="CC33" s="83">
        <v>7</v>
      </c>
      <c r="CD33" s="83"/>
      <c r="CE33" s="83"/>
      <c r="CF33" s="78">
        <v>-21185867.469999999</v>
      </c>
      <c r="CG33" s="79">
        <v>-0.16300000000000001</v>
      </c>
      <c r="CH33" s="79">
        <v>0</v>
      </c>
      <c r="CI33" s="79">
        <v>-0.16300000000000001</v>
      </c>
    </row>
    <row r="34" spans="1:87" ht="34.200000000000003" x14ac:dyDescent="0.3">
      <c r="A34" s="76">
        <v>122</v>
      </c>
      <c r="B34" s="76" t="s">
        <v>762</v>
      </c>
      <c r="C34" s="76" t="s">
        <v>859</v>
      </c>
      <c r="D34" s="76">
        <v>12759</v>
      </c>
      <c r="E34" s="76">
        <v>2020</v>
      </c>
      <c r="F34" s="76" t="s">
        <v>867</v>
      </c>
      <c r="G34" s="76">
        <v>5</v>
      </c>
      <c r="H34" s="76">
        <v>12</v>
      </c>
      <c r="I34" s="76" t="s">
        <v>880</v>
      </c>
      <c r="J34" s="77">
        <v>112756049</v>
      </c>
      <c r="K34" s="77">
        <v>0</v>
      </c>
      <c r="L34" s="77">
        <v>2182921</v>
      </c>
      <c r="M34" s="77">
        <v>59242723</v>
      </c>
      <c r="N34" s="77">
        <v>0</v>
      </c>
      <c r="O34" s="77">
        <v>0</v>
      </c>
      <c r="P34" s="77">
        <v>34404948</v>
      </c>
      <c r="Q34" s="78">
        <v>208586641</v>
      </c>
      <c r="R34" s="77">
        <v>281540165</v>
      </c>
      <c r="S34" s="77">
        <v>2972279</v>
      </c>
      <c r="T34" s="77">
        <v>0</v>
      </c>
      <c r="U34" s="77">
        <v>0</v>
      </c>
      <c r="V34" s="77">
        <v>560334766</v>
      </c>
      <c r="W34" s="77">
        <v>292436455</v>
      </c>
      <c r="X34" s="78">
        <v>267898311</v>
      </c>
      <c r="Y34" s="77">
        <v>72711107</v>
      </c>
      <c r="Z34" s="78">
        <v>625121862</v>
      </c>
      <c r="AA34" s="78">
        <v>833708503</v>
      </c>
      <c r="AB34" s="77">
        <v>11607394</v>
      </c>
      <c r="AC34" s="77">
        <v>5657310</v>
      </c>
      <c r="AD34" s="77">
        <v>2078769</v>
      </c>
      <c r="AE34" s="77">
        <v>188746506</v>
      </c>
      <c r="AF34" s="78">
        <v>208089979</v>
      </c>
      <c r="AG34" s="77">
        <v>213311856</v>
      </c>
      <c r="AH34" s="77">
        <v>0</v>
      </c>
      <c r="AI34" s="77">
        <v>42704156</v>
      </c>
      <c r="AJ34" s="78">
        <v>256016012</v>
      </c>
      <c r="AK34" s="78">
        <v>464105991</v>
      </c>
      <c r="AL34" s="77">
        <v>340452236</v>
      </c>
      <c r="AM34" s="77">
        <v>27404200</v>
      </c>
      <c r="AN34" s="77">
        <v>1746076</v>
      </c>
      <c r="AO34" s="78">
        <v>369602512</v>
      </c>
      <c r="AP34" s="78">
        <v>833708503</v>
      </c>
      <c r="AQ34" s="77">
        <v>606177116</v>
      </c>
      <c r="AR34" s="77">
        <v>0</v>
      </c>
      <c r="AS34" s="77">
        <v>35813200</v>
      </c>
      <c r="AT34" s="77">
        <v>38015218</v>
      </c>
      <c r="AU34" s="77">
        <v>0</v>
      </c>
      <c r="AV34" s="77">
        <v>4123879</v>
      </c>
      <c r="AW34" s="78">
        <v>684129413</v>
      </c>
      <c r="AX34" s="77">
        <v>33048837</v>
      </c>
      <c r="AY34" s="77">
        <v>-7084195</v>
      </c>
      <c r="AZ34" s="77">
        <v>0</v>
      </c>
      <c r="BA34" s="77">
        <v>0</v>
      </c>
      <c r="BB34" s="77">
        <v>0</v>
      </c>
      <c r="BC34" s="78">
        <v>25964642</v>
      </c>
      <c r="BD34" s="78">
        <v>710094055</v>
      </c>
      <c r="BE34" s="77">
        <v>401472185</v>
      </c>
      <c r="BF34" s="77">
        <v>0</v>
      </c>
      <c r="BG34" s="77">
        <v>29646042</v>
      </c>
      <c r="BH34" s="77">
        <v>8776284</v>
      </c>
      <c r="BI34" s="77">
        <v>0</v>
      </c>
      <c r="BJ34" s="77">
        <v>245129009</v>
      </c>
      <c r="BK34" s="77">
        <v>0</v>
      </c>
      <c r="BL34" s="78">
        <v>685023520</v>
      </c>
      <c r="BM34" s="78">
        <v>25070535</v>
      </c>
      <c r="BN34" s="77">
        <v>-13800000</v>
      </c>
      <c r="BO34" s="77">
        <v>787890</v>
      </c>
      <c r="BP34" s="77">
        <v>12058425</v>
      </c>
      <c r="BQ34" s="77">
        <v>18236164</v>
      </c>
      <c r="BR34" s="77">
        <v>0</v>
      </c>
      <c r="BS34" s="78">
        <v>30294589</v>
      </c>
      <c r="BT34" s="79">
        <v>-1E-3</v>
      </c>
      <c r="BU34" s="79">
        <v>3.6999999999999998E-2</v>
      </c>
      <c r="BV34" s="79">
        <v>3.5000000000000003E-2</v>
      </c>
      <c r="BW34" s="80">
        <v>1</v>
      </c>
      <c r="BX34" s="81">
        <v>36</v>
      </c>
      <c r="BY34" s="81">
        <v>113</v>
      </c>
      <c r="BZ34" s="82">
        <v>3.1</v>
      </c>
      <c r="CA34" s="79">
        <v>0.13</v>
      </c>
      <c r="CB34" s="79">
        <v>0.443</v>
      </c>
      <c r="CC34" s="83">
        <v>10</v>
      </c>
      <c r="CD34" s="83"/>
      <c r="CE34" s="83"/>
      <c r="CF34" s="78">
        <v>-12944683</v>
      </c>
      <c r="CG34" s="79">
        <v>-5.8000000000000003E-2</v>
      </c>
      <c r="CH34" s="79">
        <v>3.9E-2</v>
      </c>
      <c r="CI34" s="79">
        <v>-1.9E-2</v>
      </c>
    </row>
    <row r="35" spans="1:87" ht="34.200000000000003" x14ac:dyDescent="0.3">
      <c r="A35" s="85">
        <v>77</v>
      </c>
      <c r="B35" s="85" t="s">
        <v>738</v>
      </c>
      <c r="C35" s="85" t="s">
        <v>859</v>
      </c>
      <c r="D35" s="85">
        <v>12767</v>
      </c>
      <c r="E35" s="85">
        <v>2020</v>
      </c>
      <c r="F35" s="85" t="s">
        <v>867</v>
      </c>
      <c r="G35" s="85">
        <v>5</v>
      </c>
      <c r="H35" s="85">
        <v>12</v>
      </c>
      <c r="I35" s="85" t="s">
        <v>880</v>
      </c>
      <c r="J35" s="86">
        <v>21569992</v>
      </c>
      <c r="K35" s="86">
        <v>4078154</v>
      </c>
      <c r="L35" s="86">
        <v>0</v>
      </c>
      <c r="M35" s="86">
        <v>17079353</v>
      </c>
      <c r="N35" s="86">
        <v>9563</v>
      </c>
      <c r="O35" s="86">
        <v>0</v>
      </c>
      <c r="P35" s="86">
        <v>7779171</v>
      </c>
      <c r="Q35" s="78">
        <v>50516233</v>
      </c>
      <c r="R35" s="86">
        <v>1276249</v>
      </c>
      <c r="S35" s="86">
        <v>0</v>
      </c>
      <c r="T35" s="86">
        <v>3608799</v>
      </c>
      <c r="U35" s="86">
        <v>0</v>
      </c>
      <c r="V35" s="86">
        <v>156694011</v>
      </c>
      <c r="W35" s="86">
        <v>117005010</v>
      </c>
      <c r="X35" s="78">
        <v>39689001</v>
      </c>
      <c r="Y35" s="86">
        <v>13351906</v>
      </c>
      <c r="Z35" s="78">
        <v>57925955</v>
      </c>
      <c r="AA35" s="78">
        <v>108442188</v>
      </c>
      <c r="AB35" s="86">
        <v>2032190</v>
      </c>
      <c r="AC35" s="86">
        <v>6939367</v>
      </c>
      <c r="AD35" s="86">
        <v>0</v>
      </c>
      <c r="AE35" s="86">
        <v>22667005</v>
      </c>
      <c r="AF35" s="78">
        <v>31638562</v>
      </c>
      <c r="AG35" s="86">
        <v>23392625</v>
      </c>
      <c r="AH35" s="86">
        <v>0</v>
      </c>
      <c r="AI35" s="86">
        <v>64230551</v>
      </c>
      <c r="AJ35" s="78">
        <v>87623176</v>
      </c>
      <c r="AK35" s="78">
        <v>119261738</v>
      </c>
      <c r="AL35" s="86">
        <v>-15699388</v>
      </c>
      <c r="AM35" s="86">
        <v>2341271</v>
      </c>
      <c r="AN35" s="86">
        <v>2538567</v>
      </c>
      <c r="AO35" s="78">
        <v>-10819550</v>
      </c>
      <c r="AP35" s="78">
        <v>108442188</v>
      </c>
      <c r="AQ35" s="86">
        <v>138579363</v>
      </c>
      <c r="AR35" s="86">
        <v>0</v>
      </c>
      <c r="AS35" s="86">
        <v>24657351</v>
      </c>
      <c r="AT35" s="86">
        <v>12030510</v>
      </c>
      <c r="AU35" s="86">
        <v>11469824</v>
      </c>
      <c r="AV35" s="86">
        <v>7251</v>
      </c>
      <c r="AW35" s="78">
        <v>186744299</v>
      </c>
      <c r="AX35" s="86">
        <v>305297</v>
      </c>
      <c r="AY35" s="86">
        <v>4864051</v>
      </c>
      <c r="AZ35" s="86">
        <v>0</v>
      </c>
      <c r="BA35" s="86">
        <v>-358127</v>
      </c>
      <c r="BB35" s="86">
        <v>0</v>
      </c>
      <c r="BC35" s="78">
        <v>4811221</v>
      </c>
      <c r="BD35" s="78">
        <v>191555520</v>
      </c>
      <c r="BE35" s="86">
        <v>106750073</v>
      </c>
      <c r="BF35" s="86">
        <v>0</v>
      </c>
      <c r="BG35" s="86">
        <v>4138353</v>
      </c>
      <c r="BH35" s="86">
        <v>913174</v>
      </c>
      <c r="BI35" s="86">
        <v>1285263</v>
      </c>
      <c r="BJ35" s="86">
        <v>60215526</v>
      </c>
      <c r="BK35" s="86">
        <v>0</v>
      </c>
      <c r="BL35" s="78">
        <v>173302389</v>
      </c>
      <c r="BM35" s="78">
        <v>18253131</v>
      </c>
      <c r="BN35" s="86">
        <v>-4938034</v>
      </c>
      <c r="BO35" s="86">
        <v>18843</v>
      </c>
      <c r="BP35" s="86">
        <v>13333940</v>
      </c>
      <c r="BQ35" s="86">
        <v>-7956645</v>
      </c>
      <c r="BR35" s="86">
        <v>0</v>
      </c>
      <c r="BS35" s="78">
        <v>5377295</v>
      </c>
      <c r="BT35" s="79">
        <v>7.0000000000000007E-2</v>
      </c>
      <c r="BU35" s="79">
        <v>2.5000000000000001E-2</v>
      </c>
      <c r="BV35" s="79">
        <v>9.5000000000000001E-2</v>
      </c>
      <c r="BW35" s="80">
        <v>1.6</v>
      </c>
      <c r="BX35" s="81">
        <v>45</v>
      </c>
      <c r="BY35" s="81">
        <v>53</v>
      </c>
      <c r="BZ35" s="82">
        <v>7.9</v>
      </c>
      <c r="CA35" s="79">
        <v>0.40699999999999997</v>
      </c>
      <c r="CB35" s="79">
        <v>-0.1</v>
      </c>
      <c r="CC35" s="83">
        <v>28</v>
      </c>
      <c r="CD35" s="83"/>
      <c r="CE35" s="83"/>
      <c r="CF35" s="78">
        <v>-5247203</v>
      </c>
      <c r="CG35" s="79">
        <v>-0.06</v>
      </c>
      <c r="CH35" s="79">
        <v>2.9000000000000001E-2</v>
      </c>
      <c r="CI35" s="79">
        <v>-3.1E-2</v>
      </c>
    </row>
    <row r="36" spans="1:87" ht="34.200000000000003" x14ac:dyDescent="0.3">
      <c r="A36" s="76">
        <v>129</v>
      </c>
      <c r="B36" s="76" t="s">
        <v>770</v>
      </c>
      <c r="C36" s="76" t="s">
        <v>859</v>
      </c>
      <c r="D36" s="76">
        <v>12773</v>
      </c>
      <c r="E36" s="76">
        <v>2020</v>
      </c>
      <c r="F36" s="76" t="s">
        <v>867</v>
      </c>
      <c r="G36" s="76">
        <v>5</v>
      </c>
      <c r="H36" s="76">
        <v>12</v>
      </c>
      <c r="I36" s="76" t="s">
        <v>880</v>
      </c>
      <c r="J36" s="77">
        <v>24931105</v>
      </c>
      <c r="K36" s="77">
        <v>0</v>
      </c>
      <c r="L36" s="77">
        <v>0</v>
      </c>
      <c r="M36" s="77">
        <v>18239134</v>
      </c>
      <c r="N36" s="77">
        <v>907645</v>
      </c>
      <c r="O36" s="77">
        <v>0</v>
      </c>
      <c r="P36" s="77">
        <v>9181844</v>
      </c>
      <c r="Q36" s="78">
        <v>53259728</v>
      </c>
      <c r="R36" s="77">
        <v>1850169</v>
      </c>
      <c r="S36" s="77">
        <v>0</v>
      </c>
      <c r="T36" s="77">
        <v>0</v>
      </c>
      <c r="U36" s="77">
        <v>0</v>
      </c>
      <c r="V36" s="77">
        <v>184544206</v>
      </c>
      <c r="W36" s="77">
        <v>121118056</v>
      </c>
      <c r="X36" s="78">
        <v>63426150</v>
      </c>
      <c r="Y36" s="77">
        <v>354727136</v>
      </c>
      <c r="Z36" s="78">
        <v>420003455</v>
      </c>
      <c r="AA36" s="78">
        <v>473263183</v>
      </c>
      <c r="AB36" s="77">
        <v>0</v>
      </c>
      <c r="AC36" s="77">
        <v>21870778</v>
      </c>
      <c r="AD36" s="77">
        <v>1828719</v>
      </c>
      <c r="AE36" s="77">
        <v>27352516</v>
      </c>
      <c r="AF36" s="78">
        <v>51052013</v>
      </c>
      <c r="AG36" s="77">
        <v>0</v>
      </c>
      <c r="AH36" s="77">
        <v>0</v>
      </c>
      <c r="AI36" s="77">
        <v>12229134</v>
      </c>
      <c r="AJ36" s="78">
        <v>12229134</v>
      </c>
      <c r="AK36" s="78">
        <v>63281147</v>
      </c>
      <c r="AL36" s="77">
        <v>409959445</v>
      </c>
      <c r="AM36" s="77">
        <v>22591</v>
      </c>
      <c r="AN36" s="77">
        <v>0</v>
      </c>
      <c r="AO36" s="78">
        <v>409982036</v>
      </c>
      <c r="AP36" s="78">
        <v>473263183</v>
      </c>
      <c r="AQ36" s="77">
        <v>190892298</v>
      </c>
      <c r="AR36" s="77">
        <v>482105</v>
      </c>
      <c r="AS36" s="77">
        <v>5287526</v>
      </c>
      <c r="AT36" s="77">
        <v>12549482</v>
      </c>
      <c r="AU36" s="77">
        <v>0</v>
      </c>
      <c r="AV36" s="77">
        <v>262345</v>
      </c>
      <c r="AW36" s="78">
        <v>209473756</v>
      </c>
      <c r="AX36" s="77">
        <v>24904517</v>
      </c>
      <c r="AY36" s="77">
        <v>0</v>
      </c>
      <c r="AZ36" s="77">
        <v>0</v>
      </c>
      <c r="BA36" s="77">
        <v>-107951</v>
      </c>
      <c r="BB36" s="77">
        <v>348679</v>
      </c>
      <c r="BC36" s="78">
        <v>25145245</v>
      </c>
      <c r="BD36" s="78">
        <v>234619001</v>
      </c>
      <c r="BE36" s="77">
        <v>127096424</v>
      </c>
      <c r="BF36" s="77">
        <v>0</v>
      </c>
      <c r="BG36" s="77">
        <v>8204617</v>
      </c>
      <c r="BH36" s="77">
        <v>0</v>
      </c>
      <c r="BI36" s="77">
        <v>760822</v>
      </c>
      <c r="BJ36" s="77">
        <v>71361634</v>
      </c>
      <c r="BK36" s="77">
        <v>0</v>
      </c>
      <c r="BL36" s="78">
        <v>207423497</v>
      </c>
      <c r="BM36" s="78">
        <v>27195504</v>
      </c>
      <c r="BN36" s="77">
        <v>-6000000</v>
      </c>
      <c r="BO36" s="77">
        <v>-13075416</v>
      </c>
      <c r="BP36" s="77">
        <v>8120088</v>
      </c>
      <c r="BQ36" s="77">
        <v>-164400</v>
      </c>
      <c r="BR36" s="77">
        <v>0</v>
      </c>
      <c r="BS36" s="78">
        <v>7955688</v>
      </c>
      <c r="BT36" s="79">
        <v>8.9999999999999993E-3</v>
      </c>
      <c r="BU36" s="79">
        <v>0.107</v>
      </c>
      <c r="BV36" s="79">
        <v>0.11600000000000001</v>
      </c>
      <c r="BW36" s="80">
        <v>1</v>
      </c>
      <c r="BX36" s="81">
        <v>35</v>
      </c>
      <c r="BY36" s="81">
        <v>53</v>
      </c>
      <c r="BZ36" s="82">
        <v>0</v>
      </c>
      <c r="CA36" s="79">
        <v>0.69299999999999995</v>
      </c>
      <c r="CB36" s="79">
        <v>0.86599999999999999</v>
      </c>
      <c r="CC36" s="83">
        <v>15</v>
      </c>
      <c r="CD36" s="83"/>
      <c r="CE36" s="83"/>
      <c r="CF36" s="78">
        <v>14646022</v>
      </c>
      <c r="CG36" s="79">
        <v>-4.7E-2</v>
      </c>
      <c r="CH36" s="79">
        <v>0.113</v>
      </c>
      <c r="CI36" s="79">
        <v>6.6000000000000003E-2</v>
      </c>
    </row>
    <row r="37" spans="1:87" ht="34.200000000000003" x14ac:dyDescent="0.3">
      <c r="A37" s="85">
        <v>104</v>
      </c>
      <c r="B37" s="85" t="s">
        <v>771</v>
      </c>
      <c r="C37" s="85" t="s">
        <v>859</v>
      </c>
      <c r="D37" s="85">
        <v>12775</v>
      </c>
      <c r="E37" s="85">
        <v>2020</v>
      </c>
      <c r="F37" s="85" t="s">
        <v>867</v>
      </c>
      <c r="G37" s="85">
        <v>5</v>
      </c>
      <c r="H37" s="85">
        <v>12</v>
      </c>
      <c r="I37" s="85" t="s">
        <v>880</v>
      </c>
      <c r="J37" s="86">
        <v>27802000</v>
      </c>
      <c r="K37" s="86">
        <v>37994000</v>
      </c>
      <c r="L37" s="86">
        <v>4925000</v>
      </c>
      <c r="M37" s="86">
        <v>78697000</v>
      </c>
      <c r="N37" s="86">
        <v>79405000</v>
      </c>
      <c r="O37" s="86">
        <v>43400000</v>
      </c>
      <c r="P37" s="86">
        <v>26976000</v>
      </c>
      <c r="Q37" s="78">
        <v>299199000</v>
      </c>
      <c r="R37" s="86">
        <v>162997000</v>
      </c>
      <c r="S37" s="86">
        <v>0</v>
      </c>
      <c r="T37" s="86">
        <v>0</v>
      </c>
      <c r="U37" s="86">
        <v>803000</v>
      </c>
      <c r="V37" s="86">
        <v>588030000</v>
      </c>
      <c r="W37" s="86">
        <v>393516000</v>
      </c>
      <c r="X37" s="78">
        <v>194514000</v>
      </c>
      <c r="Y37" s="86">
        <v>469542000</v>
      </c>
      <c r="Z37" s="78">
        <v>827856000</v>
      </c>
      <c r="AA37" s="78">
        <v>1127055000</v>
      </c>
      <c r="AB37" s="86">
        <v>9728000</v>
      </c>
      <c r="AC37" s="86">
        <v>28567000</v>
      </c>
      <c r="AD37" s="86">
        <v>25402000</v>
      </c>
      <c r="AE37" s="86">
        <v>208326000</v>
      </c>
      <c r="AF37" s="78">
        <v>272023000</v>
      </c>
      <c r="AG37" s="86">
        <v>467817000</v>
      </c>
      <c r="AH37" s="86">
        <v>0</v>
      </c>
      <c r="AI37" s="86">
        <v>202476000</v>
      </c>
      <c r="AJ37" s="78">
        <v>670293000</v>
      </c>
      <c r="AK37" s="78">
        <v>942316000</v>
      </c>
      <c r="AL37" s="86">
        <v>172955000</v>
      </c>
      <c r="AM37" s="86">
        <v>5070000</v>
      </c>
      <c r="AN37" s="86">
        <v>6713000</v>
      </c>
      <c r="AO37" s="78">
        <v>184738000</v>
      </c>
      <c r="AP37" s="78">
        <v>1127054000</v>
      </c>
      <c r="AQ37" s="86">
        <v>731016000</v>
      </c>
      <c r="AR37" s="86">
        <v>0</v>
      </c>
      <c r="AS37" s="86">
        <v>240926000</v>
      </c>
      <c r="AT37" s="86">
        <v>17783000</v>
      </c>
      <c r="AU37" s="86">
        <v>9789000</v>
      </c>
      <c r="AV37" s="86">
        <v>2040000</v>
      </c>
      <c r="AW37" s="78">
        <v>1001554000</v>
      </c>
      <c r="AX37" s="86">
        <v>3404000</v>
      </c>
      <c r="AY37" s="86">
        <v>-1680000</v>
      </c>
      <c r="AZ37" s="86">
        <v>0</v>
      </c>
      <c r="BA37" s="86">
        <v>17412000</v>
      </c>
      <c r="BB37" s="86">
        <v>0</v>
      </c>
      <c r="BC37" s="78">
        <v>19136000</v>
      </c>
      <c r="BD37" s="78">
        <v>1020690000</v>
      </c>
      <c r="BE37" s="86">
        <v>458158000</v>
      </c>
      <c r="BF37" s="86">
        <v>0</v>
      </c>
      <c r="BG37" s="86">
        <v>24238000</v>
      </c>
      <c r="BH37" s="86">
        <v>19222000</v>
      </c>
      <c r="BI37" s="86">
        <v>11075000</v>
      </c>
      <c r="BJ37" s="86">
        <v>469817000</v>
      </c>
      <c r="BK37" s="86">
        <v>0</v>
      </c>
      <c r="BL37" s="78">
        <v>982510000</v>
      </c>
      <c r="BM37" s="78">
        <v>38180000</v>
      </c>
      <c r="BN37" s="86">
        <v>-4618000</v>
      </c>
      <c r="BO37" s="86">
        <v>1411000</v>
      </c>
      <c r="BP37" s="86">
        <v>34973000</v>
      </c>
      <c r="BQ37" s="86">
        <v>2908000</v>
      </c>
      <c r="BR37" s="86">
        <v>0</v>
      </c>
      <c r="BS37" s="78">
        <v>37881000</v>
      </c>
      <c r="BT37" s="79">
        <v>1.9E-2</v>
      </c>
      <c r="BU37" s="79">
        <v>1.9E-2</v>
      </c>
      <c r="BV37" s="79">
        <v>3.6999999999999998E-2</v>
      </c>
      <c r="BW37" s="80">
        <v>1.1000000000000001</v>
      </c>
      <c r="BX37" s="81">
        <v>39</v>
      </c>
      <c r="BY37" s="81">
        <v>93</v>
      </c>
      <c r="BZ37" s="82">
        <v>2.8</v>
      </c>
      <c r="CA37" s="79">
        <v>8.4000000000000005E-2</v>
      </c>
      <c r="CB37" s="79">
        <v>0.16400000000000001</v>
      </c>
      <c r="CC37" s="83">
        <v>16</v>
      </c>
      <c r="CD37" s="83"/>
      <c r="CE37" s="83"/>
      <c r="CF37" s="78">
        <v>10608000</v>
      </c>
      <c r="CG37" s="79">
        <v>-8.9999999999999993E-3</v>
      </c>
      <c r="CH37" s="79">
        <v>1.9E-2</v>
      </c>
      <c r="CI37" s="79">
        <v>1.0999999999999999E-2</v>
      </c>
    </row>
    <row r="38" spans="1:87" ht="34.200000000000003" x14ac:dyDescent="0.3">
      <c r="A38" s="76">
        <v>85</v>
      </c>
      <c r="B38" s="76" t="s">
        <v>741</v>
      </c>
      <c r="C38" s="76" t="s">
        <v>859</v>
      </c>
      <c r="D38" s="76">
        <v>12775</v>
      </c>
      <c r="E38" s="76">
        <v>2020</v>
      </c>
      <c r="F38" s="76" t="s">
        <v>867</v>
      </c>
      <c r="G38" s="76">
        <v>5</v>
      </c>
      <c r="H38" s="76">
        <v>12</v>
      </c>
      <c r="I38" s="76" t="s">
        <v>880</v>
      </c>
      <c r="J38" s="77">
        <v>68186000</v>
      </c>
      <c r="K38" s="77">
        <v>0</v>
      </c>
      <c r="L38" s="77">
        <v>1821000</v>
      </c>
      <c r="M38" s="77">
        <v>43168000</v>
      </c>
      <c r="N38" s="77">
        <v>59058000</v>
      </c>
      <c r="O38" s="77">
        <v>3373000</v>
      </c>
      <c r="P38" s="77">
        <v>14761000</v>
      </c>
      <c r="Q38" s="78">
        <v>190367000</v>
      </c>
      <c r="R38" s="77">
        <v>81406000</v>
      </c>
      <c r="S38" s="77">
        <v>0</v>
      </c>
      <c r="T38" s="77">
        <v>0</v>
      </c>
      <c r="U38" s="77">
        <v>8089000</v>
      </c>
      <c r="V38" s="77">
        <v>493426000</v>
      </c>
      <c r="W38" s="77">
        <v>286675000</v>
      </c>
      <c r="X38" s="78">
        <v>206751000</v>
      </c>
      <c r="Y38" s="77">
        <v>119181000</v>
      </c>
      <c r="Z38" s="78">
        <v>415427000</v>
      </c>
      <c r="AA38" s="78">
        <v>605794000</v>
      </c>
      <c r="AB38" s="77">
        <v>1265000</v>
      </c>
      <c r="AC38" s="77">
        <v>8839000</v>
      </c>
      <c r="AD38" s="77">
        <v>13195000</v>
      </c>
      <c r="AE38" s="77">
        <v>151044000</v>
      </c>
      <c r="AF38" s="78">
        <v>174343000</v>
      </c>
      <c r="AG38" s="77">
        <v>214003000</v>
      </c>
      <c r="AH38" s="77">
        <v>0</v>
      </c>
      <c r="AI38" s="77">
        <v>93782000</v>
      </c>
      <c r="AJ38" s="78">
        <v>307785000</v>
      </c>
      <c r="AK38" s="78">
        <v>482128000</v>
      </c>
      <c r="AL38" s="77">
        <v>114664000</v>
      </c>
      <c r="AM38" s="77">
        <v>3937000</v>
      </c>
      <c r="AN38" s="77">
        <v>5065000</v>
      </c>
      <c r="AO38" s="78">
        <v>123666000</v>
      </c>
      <c r="AP38" s="78">
        <v>605794000</v>
      </c>
      <c r="AQ38" s="77">
        <v>423677000</v>
      </c>
      <c r="AR38" s="77">
        <v>0</v>
      </c>
      <c r="AS38" s="77">
        <v>20675000</v>
      </c>
      <c r="AT38" s="77">
        <v>23569000</v>
      </c>
      <c r="AU38" s="77">
        <v>7762000</v>
      </c>
      <c r="AV38" s="77">
        <v>1402000</v>
      </c>
      <c r="AW38" s="78">
        <v>477085000</v>
      </c>
      <c r="AX38" s="77">
        <v>2546000</v>
      </c>
      <c r="AY38" s="77">
        <v>0</v>
      </c>
      <c r="AZ38" s="77">
        <v>0</v>
      </c>
      <c r="BA38" s="77">
        <v>2516000</v>
      </c>
      <c r="BB38" s="77">
        <v>0</v>
      </c>
      <c r="BC38" s="78">
        <v>5062000</v>
      </c>
      <c r="BD38" s="78">
        <v>482147000</v>
      </c>
      <c r="BE38" s="77">
        <v>231322000</v>
      </c>
      <c r="BF38" s="77">
        <v>0</v>
      </c>
      <c r="BG38" s="77">
        <v>19562000</v>
      </c>
      <c r="BH38" s="77">
        <v>7453000</v>
      </c>
      <c r="BI38" s="77">
        <v>6821000</v>
      </c>
      <c r="BJ38" s="77">
        <v>204583000</v>
      </c>
      <c r="BK38" s="77">
        <v>0</v>
      </c>
      <c r="BL38" s="78">
        <v>469741000</v>
      </c>
      <c r="BM38" s="78">
        <v>12406000</v>
      </c>
      <c r="BN38" s="77">
        <v>-20690000</v>
      </c>
      <c r="BO38" s="77">
        <v>908000</v>
      </c>
      <c r="BP38" s="77">
        <v>-7376000</v>
      </c>
      <c r="BQ38" s="77">
        <v>-6509000</v>
      </c>
      <c r="BR38" s="77">
        <v>0</v>
      </c>
      <c r="BS38" s="78">
        <v>-13885000</v>
      </c>
      <c r="BT38" s="79">
        <v>1.4999999999999999E-2</v>
      </c>
      <c r="BU38" s="79">
        <v>0.01</v>
      </c>
      <c r="BV38" s="79">
        <v>2.5999999999999999E-2</v>
      </c>
      <c r="BW38" s="80">
        <v>1.1000000000000001</v>
      </c>
      <c r="BX38" s="81">
        <v>37</v>
      </c>
      <c r="BY38" s="81">
        <v>134</v>
      </c>
      <c r="BZ38" s="82">
        <v>4.5</v>
      </c>
      <c r="CA38" s="79">
        <v>8.2000000000000003E-2</v>
      </c>
      <c r="CB38" s="79">
        <v>0.20399999999999999</v>
      </c>
      <c r="CC38" s="83">
        <v>15</v>
      </c>
      <c r="CD38" s="83"/>
      <c r="CE38" s="83"/>
      <c r="CF38" s="78">
        <v>-18925000</v>
      </c>
      <c r="CG38" s="79">
        <v>-5.2999999999999999E-2</v>
      </c>
      <c r="CH38" s="79">
        <v>1.0999999999999999E-2</v>
      </c>
      <c r="CI38" s="79">
        <v>-4.2000000000000003E-2</v>
      </c>
    </row>
    <row r="39" spans="1:87" ht="34.200000000000003" x14ac:dyDescent="0.3">
      <c r="A39" s="85">
        <v>3111</v>
      </c>
      <c r="B39" s="85" t="s">
        <v>872</v>
      </c>
      <c r="C39" s="85" t="s">
        <v>859</v>
      </c>
      <c r="D39" s="85">
        <v>12775</v>
      </c>
      <c r="E39" s="85">
        <v>2020</v>
      </c>
      <c r="F39" s="85" t="s">
        <v>867</v>
      </c>
      <c r="G39" s="85">
        <v>5</v>
      </c>
      <c r="H39" s="85">
        <v>12</v>
      </c>
      <c r="I39" s="85" t="s">
        <v>880</v>
      </c>
      <c r="J39" s="86">
        <v>1650000</v>
      </c>
      <c r="K39" s="86">
        <v>6849000</v>
      </c>
      <c r="L39" s="86">
        <v>285000</v>
      </c>
      <c r="M39" s="86">
        <v>25447000</v>
      </c>
      <c r="N39" s="86">
        <v>49186000</v>
      </c>
      <c r="O39" s="86">
        <v>0</v>
      </c>
      <c r="P39" s="86">
        <v>6585000</v>
      </c>
      <c r="Q39" s="78">
        <v>90002000</v>
      </c>
      <c r="R39" s="86">
        <v>95487000</v>
      </c>
      <c r="S39" s="86">
        <v>0</v>
      </c>
      <c r="T39" s="86">
        <v>0</v>
      </c>
      <c r="U39" s="86">
        <v>1745000</v>
      </c>
      <c r="V39" s="86">
        <v>442662000</v>
      </c>
      <c r="W39" s="86">
        <v>369228000</v>
      </c>
      <c r="X39" s="78">
        <v>73434000</v>
      </c>
      <c r="Y39" s="86">
        <v>193505000</v>
      </c>
      <c r="Z39" s="78">
        <v>364171000</v>
      </c>
      <c r="AA39" s="78">
        <v>454173000</v>
      </c>
      <c r="AB39" s="86">
        <v>3760000</v>
      </c>
      <c r="AC39" s="86">
        <v>997000</v>
      </c>
      <c r="AD39" s="86">
        <v>10995000</v>
      </c>
      <c r="AE39" s="86">
        <v>67827000</v>
      </c>
      <c r="AF39" s="78">
        <v>83579000</v>
      </c>
      <c r="AG39" s="86">
        <v>159765000</v>
      </c>
      <c r="AH39" s="86">
        <v>0</v>
      </c>
      <c r="AI39" s="86">
        <v>30931000</v>
      </c>
      <c r="AJ39" s="78">
        <v>190696000</v>
      </c>
      <c r="AK39" s="78">
        <v>274275000</v>
      </c>
      <c r="AL39" s="86">
        <v>156150000</v>
      </c>
      <c r="AM39" s="86">
        <v>7595000</v>
      </c>
      <c r="AN39" s="86">
        <v>16153000</v>
      </c>
      <c r="AO39" s="78">
        <v>179898000</v>
      </c>
      <c r="AP39" s="78">
        <v>454173000</v>
      </c>
      <c r="AQ39" s="86">
        <v>197612000</v>
      </c>
      <c r="AR39" s="86">
        <v>0</v>
      </c>
      <c r="AS39" s="86">
        <v>18666000</v>
      </c>
      <c r="AT39" s="86">
        <v>30403000</v>
      </c>
      <c r="AU39" s="86">
        <v>0</v>
      </c>
      <c r="AV39" s="86">
        <v>588000</v>
      </c>
      <c r="AW39" s="78">
        <v>247269000</v>
      </c>
      <c r="AX39" s="86">
        <v>6338000</v>
      </c>
      <c r="AY39" s="86">
        <v>0</v>
      </c>
      <c r="AZ39" s="86">
        <v>0</v>
      </c>
      <c r="BA39" s="86">
        <v>1941000</v>
      </c>
      <c r="BB39" s="86">
        <v>0</v>
      </c>
      <c r="BC39" s="78">
        <v>8279000</v>
      </c>
      <c r="BD39" s="78">
        <v>255548000</v>
      </c>
      <c r="BE39" s="86">
        <v>125774000</v>
      </c>
      <c r="BF39" s="86">
        <v>0</v>
      </c>
      <c r="BG39" s="86">
        <v>13154000</v>
      </c>
      <c r="BH39" s="86">
        <v>5418000</v>
      </c>
      <c r="BI39" s="86">
        <v>2622000</v>
      </c>
      <c r="BJ39" s="86">
        <v>86734000</v>
      </c>
      <c r="BK39" s="86">
        <v>0</v>
      </c>
      <c r="BL39" s="78">
        <v>233702000</v>
      </c>
      <c r="BM39" s="78">
        <v>21846000</v>
      </c>
      <c r="BN39" s="86">
        <v>-22762000</v>
      </c>
      <c r="BO39" s="86">
        <v>1703000</v>
      </c>
      <c r="BP39" s="86">
        <v>787000</v>
      </c>
      <c r="BQ39" s="86">
        <v>-130000</v>
      </c>
      <c r="BR39" s="86">
        <v>0</v>
      </c>
      <c r="BS39" s="78">
        <v>657000</v>
      </c>
      <c r="BT39" s="79">
        <v>5.2999999999999999E-2</v>
      </c>
      <c r="BU39" s="79">
        <v>3.2000000000000001E-2</v>
      </c>
      <c r="BV39" s="79">
        <v>8.5000000000000006E-2</v>
      </c>
      <c r="BW39" s="80">
        <v>1.1000000000000001</v>
      </c>
      <c r="BX39" s="81">
        <v>47</v>
      </c>
      <c r="BY39" s="81">
        <v>137</v>
      </c>
      <c r="BZ39" s="82">
        <v>4.4000000000000004</v>
      </c>
      <c r="CA39" s="79">
        <v>0.14399999999999999</v>
      </c>
      <c r="CB39" s="79">
        <v>0.39600000000000002</v>
      </c>
      <c r="CC39" s="83">
        <v>28</v>
      </c>
      <c r="CD39" s="83"/>
      <c r="CE39" s="83"/>
      <c r="CF39" s="78">
        <v>-8557000</v>
      </c>
      <c r="CG39" s="79">
        <v>-7.4999999999999997E-2</v>
      </c>
      <c r="CH39" s="79">
        <v>3.6999999999999998E-2</v>
      </c>
      <c r="CI39" s="79">
        <v>-3.7999999999999999E-2</v>
      </c>
    </row>
    <row r="40" spans="1:87" ht="34.200000000000003" x14ac:dyDescent="0.3">
      <c r="A40" s="76">
        <v>57</v>
      </c>
      <c r="B40" s="76" t="s">
        <v>732</v>
      </c>
      <c r="C40" s="76" t="s">
        <v>859</v>
      </c>
      <c r="D40" s="76">
        <v>12776</v>
      </c>
      <c r="E40" s="76">
        <v>2020</v>
      </c>
      <c r="F40" s="76" t="s">
        <v>867</v>
      </c>
      <c r="G40" s="76">
        <v>5</v>
      </c>
      <c r="H40" s="76">
        <v>12</v>
      </c>
      <c r="I40" s="76" t="s">
        <v>880</v>
      </c>
      <c r="J40" s="77">
        <v>50035381</v>
      </c>
      <c r="K40" s="77">
        <v>0</v>
      </c>
      <c r="L40" s="77">
        <v>0</v>
      </c>
      <c r="M40" s="77">
        <v>27850647</v>
      </c>
      <c r="N40" s="77">
        <v>1831632</v>
      </c>
      <c r="O40" s="77">
        <v>0</v>
      </c>
      <c r="P40" s="77">
        <v>8490803</v>
      </c>
      <c r="Q40" s="78">
        <v>88208463</v>
      </c>
      <c r="R40" s="77">
        <v>0</v>
      </c>
      <c r="S40" s="77">
        <v>0</v>
      </c>
      <c r="T40" s="77">
        <v>5464356</v>
      </c>
      <c r="U40" s="77">
        <v>0</v>
      </c>
      <c r="V40" s="77">
        <v>356917350</v>
      </c>
      <c r="W40" s="77">
        <v>247324475</v>
      </c>
      <c r="X40" s="78">
        <v>109592875</v>
      </c>
      <c r="Y40" s="77">
        <v>30079903</v>
      </c>
      <c r="Z40" s="78">
        <v>145137134</v>
      </c>
      <c r="AA40" s="78">
        <v>233345597</v>
      </c>
      <c r="AB40" s="77">
        <v>9032300</v>
      </c>
      <c r="AC40" s="77">
        <v>16282957</v>
      </c>
      <c r="AD40" s="77">
        <v>0</v>
      </c>
      <c r="AE40" s="77">
        <v>50988190</v>
      </c>
      <c r="AF40" s="78">
        <v>76303447</v>
      </c>
      <c r="AG40" s="77">
        <v>61954707</v>
      </c>
      <c r="AH40" s="77">
        <v>0</v>
      </c>
      <c r="AI40" s="77">
        <v>49841899</v>
      </c>
      <c r="AJ40" s="78">
        <v>111796606</v>
      </c>
      <c r="AK40" s="78">
        <v>188100053</v>
      </c>
      <c r="AL40" s="77">
        <v>40748634</v>
      </c>
      <c r="AM40" s="77">
        <v>2044312</v>
      </c>
      <c r="AN40" s="77">
        <v>2452598</v>
      </c>
      <c r="AO40" s="78">
        <v>45245544</v>
      </c>
      <c r="AP40" s="78">
        <v>233345597</v>
      </c>
      <c r="AQ40" s="77">
        <v>240398256</v>
      </c>
      <c r="AR40" s="77">
        <v>0</v>
      </c>
      <c r="AS40" s="77">
        <v>9300625</v>
      </c>
      <c r="AT40" s="77">
        <v>14568177</v>
      </c>
      <c r="AU40" s="77">
        <v>0</v>
      </c>
      <c r="AV40" s="77">
        <v>3260552</v>
      </c>
      <c r="AW40" s="78">
        <v>267527610</v>
      </c>
      <c r="AX40" s="77">
        <v>64588</v>
      </c>
      <c r="AY40" s="77">
        <v>0</v>
      </c>
      <c r="AZ40" s="77">
        <v>0</v>
      </c>
      <c r="BA40" s="77">
        <v>14941660</v>
      </c>
      <c r="BB40" s="77">
        <v>0</v>
      </c>
      <c r="BC40" s="78">
        <v>15006248</v>
      </c>
      <c r="BD40" s="78">
        <v>282533858</v>
      </c>
      <c r="BE40" s="77">
        <v>155685495</v>
      </c>
      <c r="BF40" s="77">
        <v>0</v>
      </c>
      <c r="BG40" s="77">
        <v>10252661</v>
      </c>
      <c r="BH40" s="77">
        <v>2307449</v>
      </c>
      <c r="BI40" s="77">
        <v>3371915</v>
      </c>
      <c r="BJ40" s="77">
        <v>114460660</v>
      </c>
      <c r="BK40" s="77">
        <v>0</v>
      </c>
      <c r="BL40" s="78">
        <v>286078180</v>
      </c>
      <c r="BM40" s="78">
        <v>-3544322</v>
      </c>
      <c r="BN40" s="77">
        <v>-77981</v>
      </c>
      <c r="BO40" s="77">
        <v>1927267</v>
      </c>
      <c r="BP40" s="77">
        <v>-1695036</v>
      </c>
      <c r="BQ40" s="77">
        <v>-3070471</v>
      </c>
      <c r="BR40" s="77">
        <v>0</v>
      </c>
      <c r="BS40" s="78">
        <v>-4765507</v>
      </c>
      <c r="BT40" s="79">
        <v>-6.6000000000000003E-2</v>
      </c>
      <c r="BU40" s="79">
        <v>5.2999999999999999E-2</v>
      </c>
      <c r="BV40" s="79">
        <v>-1.2999999999999999E-2</v>
      </c>
      <c r="BW40" s="80">
        <v>1.2</v>
      </c>
      <c r="BX40" s="81">
        <v>42</v>
      </c>
      <c r="BY40" s="81">
        <v>79</v>
      </c>
      <c r="BZ40" s="82">
        <v>0.8</v>
      </c>
      <c r="CA40" s="79">
        <v>4.9000000000000002E-2</v>
      </c>
      <c r="CB40" s="79">
        <v>0.19400000000000001</v>
      </c>
      <c r="CC40" s="83">
        <v>24</v>
      </c>
      <c r="CD40" s="83"/>
      <c r="CE40" s="83"/>
      <c r="CF40" s="78">
        <v>-18112499</v>
      </c>
      <c r="CG40" s="79">
        <v>-0.124</v>
      </c>
      <c r="CH40" s="79">
        <v>5.6000000000000001E-2</v>
      </c>
      <c r="CI40" s="79">
        <v>-6.8000000000000005E-2</v>
      </c>
    </row>
    <row r="41" spans="1:87" ht="34.200000000000003" x14ac:dyDescent="0.3">
      <c r="A41" s="85">
        <v>68</v>
      </c>
      <c r="B41" s="85" t="s">
        <v>735</v>
      </c>
      <c r="C41" s="85" t="s">
        <v>859</v>
      </c>
      <c r="D41" s="85">
        <v>12805</v>
      </c>
      <c r="E41" s="85">
        <v>2020</v>
      </c>
      <c r="F41" s="85" t="s">
        <v>867</v>
      </c>
      <c r="G41" s="85">
        <v>5</v>
      </c>
      <c r="H41" s="85">
        <v>12</v>
      </c>
      <c r="I41" s="85" t="s">
        <v>880</v>
      </c>
      <c r="J41" s="86">
        <v>9207342</v>
      </c>
      <c r="K41" s="86">
        <v>0</v>
      </c>
      <c r="L41" s="86">
        <v>58952662</v>
      </c>
      <c r="M41" s="86">
        <v>15863410</v>
      </c>
      <c r="N41" s="86">
        <v>0</v>
      </c>
      <c r="O41" s="86">
        <v>0</v>
      </c>
      <c r="P41" s="86">
        <v>4614227</v>
      </c>
      <c r="Q41" s="78">
        <v>88637641</v>
      </c>
      <c r="R41" s="86">
        <v>9237253</v>
      </c>
      <c r="S41" s="86">
        <v>159729</v>
      </c>
      <c r="T41" s="86">
        <v>0</v>
      </c>
      <c r="U41" s="86">
        <v>0</v>
      </c>
      <c r="V41" s="86">
        <v>161980844</v>
      </c>
      <c r="W41" s="86">
        <v>114930847</v>
      </c>
      <c r="X41" s="78">
        <v>47049997</v>
      </c>
      <c r="Y41" s="86">
        <v>846739</v>
      </c>
      <c r="Z41" s="78">
        <v>57293718</v>
      </c>
      <c r="AA41" s="78">
        <v>145931359</v>
      </c>
      <c r="AB41" s="86">
        <v>1770981</v>
      </c>
      <c r="AC41" s="86">
        <v>0</v>
      </c>
      <c r="AD41" s="86">
        <v>0</v>
      </c>
      <c r="AE41" s="86">
        <v>38088598</v>
      </c>
      <c r="AF41" s="78">
        <v>39859579</v>
      </c>
      <c r="AG41" s="86">
        <v>27806223</v>
      </c>
      <c r="AH41" s="86">
        <v>0</v>
      </c>
      <c r="AI41" s="86">
        <v>5143589</v>
      </c>
      <c r="AJ41" s="78">
        <v>32949812</v>
      </c>
      <c r="AK41" s="78">
        <v>72809391</v>
      </c>
      <c r="AL41" s="86">
        <v>65899535</v>
      </c>
      <c r="AM41" s="86">
        <v>462874</v>
      </c>
      <c r="AN41" s="86">
        <v>6759559</v>
      </c>
      <c r="AO41" s="78">
        <v>73121968</v>
      </c>
      <c r="AP41" s="78">
        <v>145931359</v>
      </c>
      <c r="AQ41" s="86">
        <v>122895417</v>
      </c>
      <c r="AR41" s="86">
        <v>0</v>
      </c>
      <c r="AS41" s="86">
        <v>6741341</v>
      </c>
      <c r="AT41" s="86">
        <v>6055745</v>
      </c>
      <c r="AU41" s="86">
        <v>2772132</v>
      </c>
      <c r="AV41" s="86">
        <v>345182</v>
      </c>
      <c r="AW41" s="78">
        <v>138809817</v>
      </c>
      <c r="AX41" s="86">
        <v>1150206</v>
      </c>
      <c r="AY41" s="86">
        <v>660558</v>
      </c>
      <c r="AZ41" s="86">
        <v>0</v>
      </c>
      <c r="BA41" s="86">
        <v>6158401</v>
      </c>
      <c r="BB41" s="86">
        <v>0</v>
      </c>
      <c r="BC41" s="78">
        <v>7969165</v>
      </c>
      <c r="BD41" s="78">
        <v>146778982</v>
      </c>
      <c r="BE41" s="86">
        <v>89225370</v>
      </c>
      <c r="BF41" s="86">
        <v>0</v>
      </c>
      <c r="BG41" s="86">
        <v>5756683</v>
      </c>
      <c r="BH41" s="86">
        <v>996578</v>
      </c>
      <c r="BI41" s="86">
        <v>2007110</v>
      </c>
      <c r="BJ41" s="86">
        <v>49205081</v>
      </c>
      <c r="BK41" s="86">
        <v>0</v>
      </c>
      <c r="BL41" s="78">
        <v>147190822</v>
      </c>
      <c r="BM41" s="78">
        <v>-411840</v>
      </c>
      <c r="BN41" s="86">
        <v>-10095039</v>
      </c>
      <c r="BO41" s="86">
        <v>-5242648</v>
      </c>
      <c r="BP41" s="86">
        <v>-15749527</v>
      </c>
      <c r="BQ41" s="86">
        <v>0</v>
      </c>
      <c r="BR41" s="86">
        <v>0</v>
      </c>
      <c r="BS41" s="78">
        <v>-15749527</v>
      </c>
      <c r="BT41" s="79">
        <v>-5.7000000000000002E-2</v>
      </c>
      <c r="BU41" s="79">
        <v>5.3999999999999999E-2</v>
      </c>
      <c r="BV41" s="79">
        <v>-3.0000000000000001E-3</v>
      </c>
      <c r="BW41" s="80">
        <v>2.2000000000000002</v>
      </c>
      <c r="BX41" s="81">
        <v>47</v>
      </c>
      <c r="BY41" s="81">
        <v>103</v>
      </c>
      <c r="BZ41" s="82">
        <v>2.2999999999999998</v>
      </c>
      <c r="CA41" s="79">
        <v>7.9000000000000001E-2</v>
      </c>
      <c r="CB41" s="79">
        <v>0.501</v>
      </c>
      <c r="CC41" s="83">
        <v>20</v>
      </c>
      <c r="CD41" s="83"/>
      <c r="CE41" s="83"/>
      <c r="CF41" s="78">
        <v>-9239717</v>
      </c>
      <c r="CG41" s="79">
        <v>-0.125</v>
      </c>
      <c r="CH41" s="79">
        <v>5.8000000000000003E-2</v>
      </c>
      <c r="CI41" s="79">
        <v>-6.7000000000000004E-2</v>
      </c>
    </row>
    <row r="42" spans="1:87" ht="34.200000000000003" x14ac:dyDescent="0.3">
      <c r="A42" s="76">
        <v>73</v>
      </c>
      <c r="B42" s="76" t="s">
        <v>737</v>
      </c>
      <c r="C42" s="76" t="s">
        <v>859</v>
      </c>
      <c r="D42" s="76">
        <v>12807</v>
      </c>
      <c r="E42" s="76">
        <v>2020</v>
      </c>
      <c r="F42" s="76" t="s">
        <v>867</v>
      </c>
      <c r="G42" s="76">
        <v>5</v>
      </c>
      <c r="H42" s="76">
        <v>12</v>
      </c>
      <c r="I42" s="76" t="s">
        <v>880</v>
      </c>
      <c r="J42" s="77">
        <v>22985550</v>
      </c>
      <c r="K42" s="77">
        <v>547478</v>
      </c>
      <c r="L42" s="77">
        <v>1425719</v>
      </c>
      <c r="M42" s="77">
        <v>13279586</v>
      </c>
      <c r="N42" s="77">
        <v>855110</v>
      </c>
      <c r="O42" s="77">
        <v>0</v>
      </c>
      <c r="P42" s="77">
        <v>4323207</v>
      </c>
      <c r="Q42" s="78">
        <v>43416650</v>
      </c>
      <c r="R42" s="77">
        <v>42675854</v>
      </c>
      <c r="S42" s="77">
        <v>0</v>
      </c>
      <c r="T42" s="77">
        <v>0</v>
      </c>
      <c r="U42" s="77">
        <v>0</v>
      </c>
      <c r="V42" s="77">
        <v>116053162</v>
      </c>
      <c r="W42" s="77">
        <v>68940835</v>
      </c>
      <c r="X42" s="78">
        <v>47112327</v>
      </c>
      <c r="Y42" s="77">
        <v>1898382</v>
      </c>
      <c r="Z42" s="78">
        <v>91686563</v>
      </c>
      <c r="AA42" s="78">
        <v>135103213</v>
      </c>
      <c r="AB42" s="77">
        <v>1833240</v>
      </c>
      <c r="AC42" s="77">
        <v>3293181</v>
      </c>
      <c r="AD42" s="77">
        <v>0</v>
      </c>
      <c r="AE42" s="77">
        <v>21170947</v>
      </c>
      <c r="AF42" s="78">
        <v>26297368</v>
      </c>
      <c r="AG42" s="77">
        <v>48101232</v>
      </c>
      <c r="AH42" s="77">
        <v>0</v>
      </c>
      <c r="AI42" s="77">
        <v>20008350</v>
      </c>
      <c r="AJ42" s="78">
        <v>68109582</v>
      </c>
      <c r="AK42" s="78">
        <v>94406950</v>
      </c>
      <c r="AL42" s="77">
        <v>36384363</v>
      </c>
      <c r="AM42" s="77">
        <v>3305193</v>
      </c>
      <c r="AN42" s="77">
        <v>1006707</v>
      </c>
      <c r="AO42" s="78">
        <v>40696263</v>
      </c>
      <c r="AP42" s="78">
        <v>135103213</v>
      </c>
      <c r="AQ42" s="77">
        <v>127543957</v>
      </c>
      <c r="AR42" s="77">
        <v>0</v>
      </c>
      <c r="AS42" s="77">
        <v>8952654</v>
      </c>
      <c r="AT42" s="77">
        <v>8956006</v>
      </c>
      <c r="AU42" s="77">
        <v>1586652</v>
      </c>
      <c r="AV42" s="77">
        <v>551312</v>
      </c>
      <c r="AW42" s="78">
        <v>147590581</v>
      </c>
      <c r="AX42" s="77">
        <v>596289</v>
      </c>
      <c r="AY42" s="77">
        <v>45164</v>
      </c>
      <c r="AZ42" s="77">
        <v>0</v>
      </c>
      <c r="BA42" s="77">
        <v>1083079</v>
      </c>
      <c r="BB42" s="77">
        <v>0</v>
      </c>
      <c r="BC42" s="78">
        <v>1724532</v>
      </c>
      <c r="BD42" s="78">
        <v>149315113</v>
      </c>
      <c r="BE42" s="77">
        <v>72800769</v>
      </c>
      <c r="BF42" s="77">
        <v>0</v>
      </c>
      <c r="BG42" s="77">
        <v>3250409</v>
      </c>
      <c r="BH42" s="77">
        <v>1646553</v>
      </c>
      <c r="BI42" s="77">
        <v>1103652</v>
      </c>
      <c r="BJ42" s="77">
        <v>67354773</v>
      </c>
      <c r="BK42" s="77">
        <v>0</v>
      </c>
      <c r="BL42" s="78">
        <v>146156156</v>
      </c>
      <c r="BM42" s="78">
        <v>3158957</v>
      </c>
      <c r="BN42" s="77">
        <v>-16130596</v>
      </c>
      <c r="BO42" s="77">
        <v>29170</v>
      </c>
      <c r="BP42" s="77">
        <v>-12942469</v>
      </c>
      <c r="BQ42" s="77">
        <v>0</v>
      </c>
      <c r="BR42" s="77">
        <v>0</v>
      </c>
      <c r="BS42" s="78">
        <v>-12942469</v>
      </c>
      <c r="BT42" s="79">
        <v>0.01</v>
      </c>
      <c r="BU42" s="79">
        <v>1.2E-2</v>
      </c>
      <c r="BV42" s="79">
        <v>2.1000000000000001E-2</v>
      </c>
      <c r="BW42" s="80">
        <v>1.7</v>
      </c>
      <c r="BX42" s="81">
        <v>38</v>
      </c>
      <c r="BY42" s="81">
        <v>59</v>
      </c>
      <c r="BZ42" s="82">
        <v>2.2999999999999998</v>
      </c>
      <c r="CA42" s="79">
        <v>8.5999999999999993E-2</v>
      </c>
      <c r="CB42" s="79">
        <v>0.30099999999999999</v>
      </c>
      <c r="CC42" s="83">
        <v>21</v>
      </c>
      <c r="CD42" s="83"/>
      <c r="CE42" s="83"/>
      <c r="CF42" s="78">
        <v>-7383701</v>
      </c>
      <c r="CG42" s="79">
        <v>-6.6000000000000003E-2</v>
      </c>
      <c r="CH42" s="79">
        <v>1.2E-2</v>
      </c>
      <c r="CI42" s="79">
        <v>-5.2999999999999999E-2</v>
      </c>
    </row>
    <row r="43" spans="1:87" ht="34.200000000000003" x14ac:dyDescent="0.3">
      <c r="A43" s="85">
        <v>2</v>
      </c>
      <c r="B43" s="85" t="s">
        <v>714</v>
      </c>
      <c r="C43" s="85" t="s">
        <v>859</v>
      </c>
      <c r="D43" s="85">
        <v>12807</v>
      </c>
      <c r="E43" s="85">
        <v>2020</v>
      </c>
      <c r="F43" s="85" t="s">
        <v>867</v>
      </c>
      <c r="G43" s="85">
        <v>5</v>
      </c>
      <c r="H43" s="85">
        <v>12</v>
      </c>
      <c r="I43" s="85" t="s">
        <v>880</v>
      </c>
      <c r="J43" s="86">
        <v>9006613</v>
      </c>
      <c r="K43" s="86">
        <v>3038000</v>
      </c>
      <c r="L43" s="86">
        <v>0</v>
      </c>
      <c r="M43" s="86">
        <v>3830089</v>
      </c>
      <c r="N43" s="86">
        <v>388719</v>
      </c>
      <c r="O43" s="86">
        <v>0</v>
      </c>
      <c r="P43" s="86">
        <v>947832</v>
      </c>
      <c r="Q43" s="78">
        <v>17211253</v>
      </c>
      <c r="R43" s="86">
        <v>1717672</v>
      </c>
      <c r="S43" s="86">
        <v>0</v>
      </c>
      <c r="T43" s="86">
        <v>0</v>
      </c>
      <c r="U43" s="86">
        <v>0</v>
      </c>
      <c r="V43" s="86">
        <v>18154074</v>
      </c>
      <c r="W43" s="86">
        <v>12163825</v>
      </c>
      <c r="X43" s="78">
        <v>5990249</v>
      </c>
      <c r="Y43" s="86">
        <v>11444300</v>
      </c>
      <c r="Z43" s="78">
        <v>19152221</v>
      </c>
      <c r="AA43" s="78">
        <v>36363474</v>
      </c>
      <c r="AB43" s="86">
        <v>94823</v>
      </c>
      <c r="AC43" s="86">
        <v>5014929</v>
      </c>
      <c r="AD43" s="86">
        <v>0</v>
      </c>
      <c r="AE43" s="86">
        <v>3386473</v>
      </c>
      <c r="AF43" s="78">
        <v>8496225</v>
      </c>
      <c r="AG43" s="86">
        <v>0</v>
      </c>
      <c r="AH43" s="86">
        <v>0</v>
      </c>
      <c r="AI43" s="86">
        <v>5850571</v>
      </c>
      <c r="AJ43" s="78">
        <v>5850571</v>
      </c>
      <c r="AK43" s="78">
        <v>14346796</v>
      </c>
      <c r="AL43" s="86">
        <v>20299006</v>
      </c>
      <c r="AM43" s="86">
        <v>310935</v>
      </c>
      <c r="AN43" s="86">
        <v>1406737</v>
      </c>
      <c r="AO43" s="78">
        <v>22016678</v>
      </c>
      <c r="AP43" s="78">
        <v>36363474</v>
      </c>
      <c r="AQ43" s="86">
        <v>33741262</v>
      </c>
      <c r="AR43" s="86">
        <v>0</v>
      </c>
      <c r="AS43" s="86">
        <v>786433</v>
      </c>
      <c r="AT43" s="86">
        <v>573812</v>
      </c>
      <c r="AU43" s="86">
        <v>107363</v>
      </c>
      <c r="AV43" s="86">
        <v>109115</v>
      </c>
      <c r="AW43" s="78">
        <v>35317985</v>
      </c>
      <c r="AX43" s="86">
        <v>3994</v>
      </c>
      <c r="AY43" s="86">
        <v>55695</v>
      </c>
      <c r="AZ43" s="86">
        <v>0</v>
      </c>
      <c r="BA43" s="86">
        <v>-1169232</v>
      </c>
      <c r="BB43" s="86">
        <v>0</v>
      </c>
      <c r="BC43" s="78">
        <v>-1109543</v>
      </c>
      <c r="BD43" s="78">
        <v>34208442</v>
      </c>
      <c r="BE43" s="86">
        <v>10946391</v>
      </c>
      <c r="BF43" s="86">
        <v>0</v>
      </c>
      <c r="BG43" s="86">
        <v>701598</v>
      </c>
      <c r="BH43" s="86">
        <v>24292</v>
      </c>
      <c r="BI43" s="86">
        <v>320523</v>
      </c>
      <c r="BJ43" s="86">
        <v>20377777</v>
      </c>
      <c r="BK43" s="86">
        <v>0</v>
      </c>
      <c r="BL43" s="78">
        <v>32370581</v>
      </c>
      <c r="BM43" s="78">
        <v>1837861</v>
      </c>
      <c r="BN43" s="86">
        <v>10810603</v>
      </c>
      <c r="BO43" s="86">
        <v>438677</v>
      </c>
      <c r="BP43" s="86">
        <v>13087141</v>
      </c>
      <c r="BQ43" s="86">
        <v>0</v>
      </c>
      <c r="BR43" s="86">
        <v>0</v>
      </c>
      <c r="BS43" s="78">
        <v>13087141</v>
      </c>
      <c r="BT43" s="79">
        <v>8.5999999999999993E-2</v>
      </c>
      <c r="BU43" s="79">
        <v>-3.2000000000000001E-2</v>
      </c>
      <c r="BV43" s="79">
        <v>5.3999999999999999E-2</v>
      </c>
      <c r="BW43" s="80">
        <v>2</v>
      </c>
      <c r="BX43" s="81">
        <v>41</v>
      </c>
      <c r="BY43" s="81">
        <v>40</v>
      </c>
      <c r="BZ43" s="82">
        <v>21.5</v>
      </c>
      <c r="CA43" s="79">
        <v>0.29899999999999999</v>
      </c>
      <c r="CB43" s="79">
        <v>0.60499999999999998</v>
      </c>
      <c r="CC43" s="83">
        <v>17</v>
      </c>
      <c r="CD43" s="83"/>
      <c r="CE43" s="83"/>
      <c r="CF43" s="78">
        <v>1156686</v>
      </c>
      <c r="CG43" s="79">
        <v>6.8000000000000005E-2</v>
      </c>
      <c r="CH43" s="79">
        <v>-3.3000000000000002E-2</v>
      </c>
      <c r="CI43" s="79">
        <v>3.4000000000000002E-2</v>
      </c>
    </row>
    <row r="44" spans="1:87" ht="34.200000000000003" x14ac:dyDescent="0.3">
      <c r="A44" s="76">
        <v>51</v>
      </c>
      <c r="B44" s="76" t="s">
        <v>731</v>
      </c>
      <c r="C44" s="76" t="s">
        <v>859</v>
      </c>
      <c r="D44" s="76">
        <v>13155</v>
      </c>
      <c r="E44" s="76">
        <v>2020</v>
      </c>
      <c r="F44" s="76" t="s">
        <v>867</v>
      </c>
      <c r="G44" s="76">
        <v>5</v>
      </c>
      <c r="H44" s="76">
        <v>12</v>
      </c>
      <c r="I44" s="76" t="s">
        <v>880</v>
      </c>
      <c r="J44" s="77">
        <v>181690865.484</v>
      </c>
      <c r="K44" s="77">
        <v>0</v>
      </c>
      <c r="L44" s="77">
        <v>725782.8</v>
      </c>
      <c r="M44" s="77">
        <v>136935847.84400001</v>
      </c>
      <c r="N44" s="77">
        <v>0</v>
      </c>
      <c r="O44" s="77">
        <v>0</v>
      </c>
      <c r="P44" s="77">
        <v>284245674.18099898</v>
      </c>
      <c r="Q44" s="78">
        <v>603598170.30899894</v>
      </c>
      <c r="R44" s="77">
        <v>4429061.97</v>
      </c>
      <c r="S44" s="77">
        <v>77855557.950000003</v>
      </c>
      <c r="T44" s="77">
        <v>0</v>
      </c>
      <c r="U44" s="77">
        <v>0</v>
      </c>
      <c r="V44" s="77">
        <v>2047971384.74</v>
      </c>
      <c r="W44" s="77">
        <v>1001925231.5700001</v>
      </c>
      <c r="X44" s="78">
        <v>1046046153.17</v>
      </c>
      <c r="Y44" s="77">
        <v>2171186484.7800002</v>
      </c>
      <c r="Z44" s="78">
        <v>3299517257.8699999</v>
      </c>
      <c r="AA44" s="78">
        <v>3903115428.1789999</v>
      </c>
      <c r="AB44" s="77">
        <v>5939473.4199999999</v>
      </c>
      <c r="AC44" s="77">
        <v>57904390.189999998</v>
      </c>
      <c r="AD44" s="77">
        <v>0</v>
      </c>
      <c r="AE44" s="77">
        <v>497896806.25300002</v>
      </c>
      <c r="AF44" s="78">
        <v>561740669.86300004</v>
      </c>
      <c r="AG44" s="77">
        <v>577724743</v>
      </c>
      <c r="AH44" s="77">
        <v>0</v>
      </c>
      <c r="AI44" s="77">
        <v>610475387.86000001</v>
      </c>
      <c r="AJ44" s="78">
        <v>1188200130.8599999</v>
      </c>
      <c r="AK44" s="78">
        <v>1749940800.723</v>
      </c>
      <c r="AL44" s="77">
        <v>1018579072.901</v>
      </c>
      <c r="AM44" s="77">
        <v>896522340.81900001</v>
      </c>
      <c r="AN44" s="77">
        <v>238073213.31</v>
      </c>
      <c r="AO44" s="78">
        <v>2153174627.0300002</v>
      </c>
      <c r="AP44" s="78">
        <v>3903115427.7529998</v>
      </c>
      <c r="AQ44" s="77">
        <v>1306542256.4152501</v>
      </c>
      <c r="AR44" s="77">
        <v>0</v>
      </c>
      <c r="AS44" s="77">
        <v>293962569.10000002</v>
      </c>
      <c r="AT44" s="77">
        <v>22601862.960000001</v>
      </c>
      <c r="AU44" s="77">
        <v>709238.72475000005</v>
      </c>
      <c r="AV44" s="77">
        <v>107025082.68000001</v>
      </c>
      <c r="AW44" s="78">
        <v>1730841009.8800001</v>
      </c>
      <c r="AX44" s="77">
        <v>-1375770.93</v>
      </c>
      <c r="AY44" s="77">
        <v>224268270.97</v>
      </c>
      <c r="AZ44" s="77">
        <v>0</v>
      </c>
      <c r="BA44" s="77">
        <v>67917193</v>
      </c>
      <c r="BB44" s="77">
        <v>0</v>
      </c>
      <c r="BC44" s="78">
        <v>290809693.04000002</v>
      </c>
      <c r="BD44" s="78">
        <v>2021650702.9200001</v>
      </c>
      <c r="BE44" s="77">
        <v>625695898.90999997</v>
      </c>
      <c r="BF44" s="77">
        <v>0</v>
      </c>
      <c r="BG44" s="77">
        <v>91238329.75</v>
      </c>
      <c r="BH44" s="77">
        <v>16151773.48</v>
      </c>
      <c r="BI44" s="77">
        <v>25089558.370000001</v>
      </c>
      <c r="BJ44" s="77">
        <v>1212723807.52</v>
      </c>
      <c r="BK44" s="77">
        <v>0</v>
      </c>
      <c r="BL44" s="78">
        <v>1970899368.03</v>
      </c>
      <c r="BM44" s="78">
        <v>50751334.889999598</v>
      </c>
      <c r="BN44" s="77">
        <v>0</v>
      </c>
      <c r="BO44" s="77">
        <v>-706229.89999999094</v>
      </c>
      <c r="BP44" s="77">
        <v>50045104.9899996</v>
      </c>
      <c r="BQ44" s="77">
        <v>-249000</v>
      </c>
      <c r="BR44" s="77">
        <v>0</v>
      </c>
      <c r="BS44" s="78">
        <v>49796104.9899996</v>
      </c>
      <c r="BT44" s="79">
        <v>-0.11899999999999999</v>
      </c>
      <c r="BU44" s="79">
        <v>0.14399999999999999</v>
      </c>
      <c r="BV44" s="79">
        <v>2.5000000000000001E-2</v>
      </c>
      <c r="BW44" s="80">
        <v>1.1000000000000001</v>
      </c>
      <c r="BX44" s="81">
        <v>38</v>
      </c>
      <c r="BY44" s="81">
        <v>98</v>
      </c>
      <c r="BZ44" s="82">
        <v>7.2</v>
      </c>
      <c r="CA44" s="79">
        <v>0.125</v>
      </c>
      <c r="CB44" s="79">
        <v>0.55200000000000005</v>
      </c>
      <c r="CC44" s="83">
        <v>11</v>
      </c>
      <c r="CD44" s="83"/>
      <c r="CE44" s="83"/>
      <c r="CF44" s="78">
        <v>27440233.2052495</v>
      </c>
      <c r="CG44" s="79">
        <v>-0.13200000000000001</v>
      </c>
      <c r="CH44" s="79">
        <v>0.14599999999999999</v>
      </c>
      <c r="CI44" s="79">
        <v>1.4E-2</v>
      </c>
    </row>
    <row r="45" spans="1:87" ht="34.200000000000003" x14ac:dyDescent="0.3">
      <c r="A45" s="85">
        <v>83</v>
      </c>
      <c r="B45" s="85" t="s">
        <v>740</v>
      </c>
      <c r="C45" s="85" t="s">
        <v>859</v>
      </c>
      <c r="D45" s="85">
        <v>13156</v>
      </c>
      <c r="E45" s="85">
        <v>2020</v>
      </c>
      <c r="F45" s="85" t="s">
        <v>867</v>
      </c>
      <c r="G45" s="85">
        <v>5</v>
      </c>
      <c r="H45" s="85">
        <v>12</v>
      </c>
      <c r="I45" s="85" t="s">
        <v>880</v>
      </c>
      <c r="J45" s="86">
        <v>44374000</v>
      </c>
      <c r="K45" s="86">
        <v>0</v>
      </c>
      <c r="L45" s="86">
        <v>0</v>
      </c>
      <c r="M45" s="86">
        <v>34128000</v>
      </c>
      <c r="N45" s="86">
        <v>13446000</v>
      </c>
      <c r="O45" s="86">
        <v>1220000</v>
      </c>
      <c r="P45" s="86">
        <v>24038000</v>
      </c>
      <c r="Q45" s="78">
        <v>117206000</v>
      </c>
      <c r="R45" s="86">
        <v>18908000</v>
      </c>
      <c r="S45" s="86">
        <v>0</v>
      </c>
      <c r="T45" s="86">
        <v>17598000</v>
      </c>
      <c r="U45" s="86">
        <v>0</v>
      </c>
      <c r="V45" s="86">
        <v>253223010</v>
      </c>
      <c r="W45" s="86">
        <v>143760105</v>
      </c>
      <c r="X45" s="78">
        <v>109462905</v>
      </c>
      <c r="Y45" s="86">
        <v>59028000</v>
      </c>
      <c r="Z45" s="78">
        <v>204996905</v>
      </c>
      <c r="AA45" s="78">
        <v>322202905</v>
      </c>
      <c r="AB45" s="86">
        <v>1286000</v>
      </c>
      <c r="AC45" s="86">
        <v>0</v>
      </c>
      <c r="AD45" s="86">
        <v>3879000</v>
      </c>
      <c r="AE45" s="86">
        <v>70578000</v>
      </c>
      <c r="AF45" s="78">
        <v>75743000</v>
      </c>
      <c r="AG45" s="86">
        <v>73069000</v>
      </c>
      <c r="AH45" s="86">
        <v>0</v>
      </c>
      <c r="AI45" s="86">
        <v>79534000</v>
      </c>
      <c r="AJ45" s="78">
        <v>152603000</v>
      </c>
      <c r="AK45" s="78">
        <v>228346000</v>
      </c>
      <c r="AL45" s="86">
        <v>92757000</v>
      </c>
      <c r="AM45" s="86">
        <v>0</v>
      </c>
      <c r="AN45" s="86">
        <v>1100000</v>
      </c>
      <c r="AO45" s="78">
        <v>93857000</v>
      </c>
      <c r="AP45" s="78">
        <v>322203000</v>
      </c>
      <c r="AQ45" s="86">
        <v>202882745</v>
      </c>
      <c r="AR45" s="86">
        <v>0</v>
      </c>
      <c r="AS45" s="86">
        <v>22421554</v>
      </c>
      <c r="AT45" s="86">
        <v>44294191</v>
      </c>
      <c r="AU45" s="86">
        <v>16956255</v>
      </c>
      <c r="AV45" s="86">
        <v>0</v>
      </c>
      <c r="AW45" s="78">
        <v>286554745</v>
      </c>
      <c r="AX45" s="86">
        <v>300000</v>
      </c>
      <c r="AY45" s="86">
        <v>0</v>
      </c>
      <c r="AZ45" s="86">
        <v>2837000</v>
      </c>
      <c r="BA45" s="86">
        <v>413000</v>
      </c>
      <c r="BB45" s="86">
        <v>0</v>
      </c>
      <c r="BC45" s="78">
        <v>3550000</v>
      </c>
      <c r="BD45" s="78">
        <v>290104745</v>
      </c>
      <c r="BE45" s="86">
        <v>133939000</v>
      </c>
      <c r="BF45" s="86">
        <v>0</v>
      </c>
      <c r="BG45" s="86">
        <v>11986000</v>
      </c>
      <c r="BH45" s="86">
        <v>4675000</v>
      </c>
      <c r="BI45" s="86">
        <v>2828791</v>
      </c>
      <c r="BJ45" s="86">
        <v>146268209</v>
      </c>
      <c r="BK45" s="86">
        <v>0</v>
      </c>
      <c r="BL45" s="78">
        <v>299697000</v>
      </c>
      <c r="BM45" s="78">
        <v>-9592255</v>
      </c>
      <c r="BN45" s="86">
        <v>-4094000</v>
      </c>
      <c r="BO45" s="86">
        <v>104000</v>
      </c>
      <c r="BP45" s="86">
        <v>-13582255</v>
      </c>
      <c r="BQ45" s="86">
        <v>0</v>
      </c>
      <c r="BR45" s="86">
        <v>0</v>
      </c>
      <c r="BS45" s="78">
        <v>-13582255</v>
      </c>
      <c r="BT45" s="79">
        <v>-4.4999999999999998E-2</v>
      </c>
      <c r="BU45" s="79">
        <v>1.2E-2</v>
      </c>
      <c r="BV45" s="79">
        <v>-3.3000000000000002E-2</v>
      </c>
      <c r="BW45" s="80">
        <v>1.5</v>
      </c>
      <c r="BX45" s="81">
        <v>61</v>
      </c>
      <c r="BY45" s="81">
        <v>96</v>
      </c>
      <c r="BZ45" s="82">
        <v>1.2</v>
      </c>
      <c r="CA45" s="79">
        <v>1.6E-2</v>
      </c>
      <c r="CB45" s="79">
        <v>0.29099999999999998</v>
      </c>
      <c r="CC45" s="83">
        <v>12</v>
      </c>
      <c r="CD45" s="83"/>
      <c r="CE45" s="83"/>
      <c r="CF45" s="78">
        <v>-70842701</v>
      </c>
      <c r="CG45" s="79">
        <v>-0.32500000000000001</v>
      </c>
      <c r="CH45" s="79">
        <v>1.6E-2</v>
      </c>
      <c r="CI45" s="79">
        <v>-0.31</v>
      </c>
    </row>
    <row r="46" spans="1:87" ht="34.200000000000003" x14ac:dyDescent="0.3">
      <c r="A46" s="76">
        <v>97</v>
      </c>
      <c r="B46" s="76" t="s">
        <v>749</v>
      </c>
      <c r="C46" s="76" t="s">
        <v>859</v>
      </c>
      <c r="D46" s="76">
        <v>13157</v>
      </c>
      <c r="E46" s="76">
        <v>2020</v>
      </c>
      <c r="F46" s="76" t="s">
        <v>867</v>
      </c>
      <c r="G46" s="76">
        <v>5</v>
      </c>
      <c r="H46" s="76">
        <v>12</v>
      </c>
      <c r="I46" s="76" t="s">
        <v>880</v>
      </c>
      <c r="J46" s="77">
        <v>18869182</v>
      </c>
      <c r="K46" s="77">
        <v>63435933</v>
      </c>
      <c r="L46" s="77">
        <v>1274067</v>
      </c>
      <c r="M46" s="77">
        <v>25106311</v>
      </c>
      <c r="N46" s="77">
        <v>0</v>
      </c>
      <c r="O46" s="77">
        <v>0</v>
      </c>
      <c r="P46" s="77">
        <v>9114849</v>
      </c>
      <c r="Q46" s="78">
        <v>117800342</v>
      </c>
      <c r="R46" s="77">
        <v>21684780</v>
      </c>
      <c r="S46" s="77">
        <v>9893025</v>
      </c>
      <c r="T46" s="77">
        <v>0</v>
      </c>
      <c r="U46" s="77">
        <v>0</v>
      </c>
      <c r="V46" s="77">
        <v>271956883</v>
      </c>
      <c r="W46" s="77">
        <v>124014430</v>
      </c>
      <c r="X46" s="78">
        <v>147942453</v>
      </c>
      <c r="Y46" s="77">
        <v>782999</v>
      </c>
      <c r="Z46" s="78">
        <v>180303257</v>
      </c>
      <c r="AA46" s="78">
        <v>298103599</v>
      </c>
      <c r="AB46" s="77">
        <v>2260000</v>
      </c>
      <c r="AC46" s="77">
        <v>39721256</v>
      </c>
      <c r="AD46" s="77">
        <v>0</v>
      </c>
      <c r="AE46" s="77">
        <v>21657801</v>
      </c>
      <c r="AF46" s="78">
        <v>63639057</v>
      </c>
      <c r="AG46" s="77">
        <v>104342247</v>
      </c>
      <c r="AH46" s="77">
        <v>0</v>
      </c>
      <c r="AI46" s="77">
        <v>2316746</v>
      </c>
      <c r="AJ46" s="78">
        <v>106658993</v>
      </c>
      <c r="AK46" s="78">
        <v>170298050</v>
      </c>
      <c r="AL46" s="77">
        <v>117917871</v>
      </c>
      <c r="AM46" s="77">
        <v>0</v>
      </c>
      <c r="AN46" s="77">
        <v>9887678</v>
      </c>
      <c r="AO46" s="78">
        <v>127805549</v>
      </c>
      <c r="AP46" s="78">
        <v>298103599</v>
      </c>
      <c r="AQ46" s="77">
        <v>204553645</v>
      </c>
      <c r="AR46" s="77">
        <v>0</v>
      </c>
      <c r="AS46" s="77">
        <v>10184640</v>
      </c>
      <c r="AT46" s="77">
        <v>15266734</v>
      </c>
      <c r="AU46" s="77">
        <v>15750</v>
      </c>
      <c r="AV46" s="77">
        <v>0</v>
      </c>
      <c r="AW46" s="78">
        <v>230020769</v>
      </c>
      <c r="AX46" s="77">
        <v>2913843</v>
      </c>
      <c r="AY46" s="77">
        <v>288760</v>
      </c>
      <c r="AZ46" s="77">
        <v>0</v>
      </c>
      <c r="BA46" s="77">
        <v>-528994</v>
      </c>
      <c r="BB46" s="77">
        <v>0</v>
      </c>
      <c r="BC46" s="78">
        <v>2673609</v>
      </c>
      <c r="BD46" s="78">
        <v>232694378</v>
      </c>
      <c r="BE46" s="77">
        <v>124848923</v>
      </c>
      <c r="BF46" s="77">
        <v>0</v>
      </c>
      <c r="BG46" s="77">
        <v>11011334</v>
      </c>
      <c r="BH46" s="77">
        <v>4854506</v>
      </c>
      <c r="BI46" s="77">
        <v>3548220</v>
      </c>
      <c r="BJ46" s="77">
        <v>81165991</v>
      </c>
      <c r="BK46" s="77">
        <v>0</v>
      </c>
      <c r="BL46" s="78">
        <v>225428974</v>
      </c>
      <c r="BM46" s="78">
        <v>7265404</v>
      </c>
      <c r="BN46" s="77">
        <v>-5655738</v>
      </c>
      <c r="BO46" s="77">
        <v>2039790</v>
      </c>
      <c r="BP46" s="77">
        <v>3649456</v>
      </c>
      <c r="BQ46" s="77">
        <v>0</v>
      </c>
      <c r="BR46" s="77">
        <v>0</v>
      </c>
      <c r="BS46" s="78">
        <v>3649456</v>
      </c>
      <c r="BT46" s="79">
        <v>0.02</v>
      </c>
      <c r="BU46" s="79">
        <v>1.0999999999999999E-2</v>
      </c>
      <c r="BV46" s="79">
        <v>3.1E-2</v>
      </c>
      <c r="BW46" s="80">
        <v>1.9</v>
      </c>
      <c r="BX46" s="81">
        <v>45</v>
      </c>
      <c r="BY46" s="81">
        <v>41</v>
      </c>
      <c r="BZ46" s="82">
        <v>3.3</v>
      </c>
      <c r="CA46" s="79">
        <v>0.109</v>
      </c>
      <c r="CB46" s="79">
        <v>0.42899999999999999</v>
      </c>
      <c r="CC46" s="83">
        <v>11</v>
      </c>
      <c r="CD46" s="83"/>
      <c r="CE46" s="83"/>
      <c r="CF46" s="78">
        <v>-8017080</v>
      </c>
      <c r="CG46" s="79">
        <v>-4.9000000000000002E-2</v>
      </c>
      <c r="CH46" s="79">
        <v>1.2E-2</v>
      </c>
      <c r="CI46" s="79">
        <v>-3.6999999999999998E-2</v>
      </c>
    </row>
    <row r="47" spans="1:87" ht="34.200000000000003" x14ac:dyDescent="0.3">
      <c r="A47" s="85">
        <v>6963</v>
      </c>
      <c r="B47" s="85" t="s">
        <v>759</v>
      </c>
      <c r="C47" s="85" t="s">
        <v>859</v>
      </c>
      <c r="D47" s="85">
        <v>13158</v>
      </c>
      <c r="E47" s="85">
        <v>2020</v>
      </c>
      <c r="F47" s="85" t="s">
        <v>860</v>
      </c>
      <c r="G47" s="85">
        <v>5</v>
      </c>
      <c r="H47" s="85">
        <v>12</v>
      </c>
      <c r="I47" s="85" t="s">
        <v>881</v>
      </c>
      <c r="J47" s="86">
        <v>276168</v>
      </c>
      <c r="K47" s="86">
        <v>0</v>
      </c>
      <c r="L47" s="86">
        <v>0</v>
      </c>
      <c r="M47" s="86">
        <v>1337388</v>
      </c>
      <c r="N47" s="86">
        <v>132133</v>
      </c>
      <c r="O47" s="86">
        <v>0</v>
      </c>
      <c r="P47" s="86">
        <v>578387</v>
      </c>
      <c r="Q47" s="78">
        <v>2324076</v>
      </c>
      <c r="R47" s="86">
        <v>0</v>
      </c>
      <c r="S47" s="86">
        <v>0</v>
      </c>
      <c r="T47" s="86">
        <v>0</v>
      </c>
      <c r="U47" s="86">
        <v>0</v>
      </c>
      <c r="V47" s="86">
        <v>115401086</v>
      </c>
      <c r="W47" s="86">
        <v>67880879</v>
      </c>
      <c r="X47" s="78">
        <v>47520207</v>
      </c>
      <c r="Y47" s="86">
        <v>1857534</v>
      </c>
      <c r="Z47" s="78">
        <v>49377741</v>
      </c>
      <c r="AA47" s="78">
        <v>51701817</v>
      </c>
      <c r="AB47" s="86">
        <v>0</v>
      </c>
      <c r="AC47" s="86">
        <v>0</v>
      </c>
      <c r="AD47" s="86">
        <v>2885465</v>
      </c>
      <c r="AE47" s="86">
        <v>96077</v>
      </c>
      <c r="AF47" s="78">
        <v>2981542</v>
      </c>
      <c r="AG47" s="86">
        <v>0</v>
      </c>
      <c r="AH47" s="86">
        <v>0</v>
      </c>
      <c r="AI47" s="86">
        <v>0</v>
      </c>
      <c r="AJ47" s="78">
        <v>0</v>
      </c>
      <c r="AK47" s="78">
        <v>2981542</v>
      </c>
      <c r="AL47" s="86">
        <v>48720275</v>
      </c>
      <c r="AM47" s="86">
        <v>0</v>
      </c>
      <c r="AN47" s="86">
        <v>0</v>
      </c>
      <c r="AO47" s="78">
        <v>48720275</v>
      </c>
      <c r="AP47" s="78">
        <v>51701817</v>
      </c>
      <c r="AQ47" s="86">
        <v>4422167</v>
      </c>
      <c r="AR47" s="86">
        <v>0</v>
      </c>
      <c r="AS47" s="86">
        <v>5674708</v>
      </c>
      <c r="AT47" s="86">
        <v>5800000</v>
      </c>
      <c r="AU47" s="86">
        <v>1666009</v>
      </c>
      <c r="AV47" s="86">
        <v>0</v>
      </c>
      <c r="AW47" s="78">
        <v>17562884</v>
      </c>
      <c r="AX47" s="86">
        <v>0</v>
      </c>
      <c r="AY47" s="86">
        <v>0</v>
      </c>
      <c r="AZ47" s="86">
        <v>0</v>
      </c>
      <c r="BA47" s="86">
        <v>0</v>
      </c>
      <c r="BB47" s="86">
        <v>0</v>
      </c>
      <c r="BC47" s="78">
        <v>0</v>
      </c>
      <c r="BD47" s="78">
        <v>17562884</v>
      </c>
      <c r="BE47" s="86">
        <v>17398778</v>
      </c>
      <c r="BF47" s="86">
        <v>0</v>
      </c>
      <c r="BG47" s="86">
        <v>3590974</v>
      </c>
      <c r="BH47" s="86">
        <v>0</v>
      </c>
      <c r="BI47" s="86">
        <v>109196</v>
      </c>
      <c r="BJ47" s="86">
        <v>18922348</v>
      </c>
      <c r="BK47" s="86">
        <v>0</v>
      </c>
      <c r="BL47" s="78">
        <v>40021296</v>
      </c>
      <c r="BM47" s="78">
        <v>-22458412</v>
      </c>
      <c r="BN47" s="86">
        <v>0</v>
      </c>
      <c r="BO47" s="86">
        <v>23178000</v>
      </c>
      <c r="BP47" s="86">
        <v>719588</v>
      </c>
      <c r="BQ47" s="86">
        <v>0</v>
      </c>
      <c r="BR47" s="86">
        <v>0</v>
      </c>
      <c r="BS47" s="78">
        <v>719588</v>
      </c>
      <c r="BT47" s="79">
        <v>-1.2789999999999999</v>
      </c>
      <c r="BU47" s="79">
        <v>0</v>
      </c>
      <c r="BV47" s="79">
        <v>-1.2789999999999999</v>
      </c>
      <c r="BW47" s="80">
        <v>0.8</v>
      </c>
      <c r="BX47" s="81">
        <v>110</v>
      </c>
      <c r="BY47" s="81">
        <v>30</v>
      </c>
      <c r="BZ47" s="82">
        <v>0</v>
      </c>
      <c r="CA47" s="79">
        <v>-6.3280000000000003</v>
      </c>
      <c r="CB47" s="79">
        <v>0.94199999999999995</v>
      </c>
      <c r="CC47" s="83">
        <v>19</v>
      </c>
      <c r="CD47" s="83"/>
      <c r="CE47" s="83"/>
      <c r="CF47" s="78">
        <v>-29924421</v>
      </c>
      <c r="CG47" s="79">
        <v>-2.964</v>
      </c>
      <c r="CH47" s="79">
        <v>0</v>
      </c>
      <c r="CI47" s="79">
        <v>-2.964</v>
      </c>
    </row>
    <row r="48" spans="1:87" ht="34.200000000000003" x14ac:dyDescent="0.3">
      <c r="A48" s="76">
        <v>11718</v>
      </c>
      <c r="B48" s="76" t="s">
        <v>760</v>
      </c>
      <c r="C48" s="76" t="s">
        <v>859</v>
      </c>
      <c r="D48" s="76">
        <v>13158</v>
      </c>
      <c r="E48" s="76">
        <v>2020</v>
      </c>
      <c r="F48" s="76" t="s">
        <v>860</v>
      </c>
      <c r="G48" s="76">
        <v>5</v>
      </c>
      <c r="H48" s="76">
        <v>12</v>
      </c>
      <c r="I48" s="76" t="s">
        <v>881</v>
      </c>
      <c r="J48" s="77">
        <v>72884</v>
      </c>
      <c r="K48" s="77">
        <v>0</v>
      </c>
      <c r="L48" s="77">
        <v>0</v>
      </c>
      <c r="M48" s="77">
        <v>836625</v>
      </c>
      <c r="N48" s="77">
        <v>30080</v>
      </c>
      <c r="O48" s="77">
        <v>0</v>
      </c>
      <c r="P48" s="77">
        <v>429584</v>
      </c>
      <c r="Q48" s="78">
        <v>1369173</v>
      </c>
      <c r="R48" s="77">
        <v>0</v>
      </c>
      <c r="S48" s="77">
        <v>0</v>
      </c>
      <c r="T48" s="77">
        <v>0</v>
      </c>
      <c r="U48" s="77">
        <v>0</v>
      </c>
      <c r="V48" s="77">
        <v>38611072</v>
      </c>
      <c r="W48" s="77">
        <v>27293114</v>
      </c>
      <c r="X48" s="78">
        <v>11317958</v>
      </c>
      <c r="Y48" s="77">
        <v>16125</v>
      </c>
      <c r="Z48" s="78">
        <v>11334083</v>
      </c>
      <c r="AA48" s="78">
        <v>12703256</v>
      </c>
      <c r="AB48" s="77">
        <v>0</v>
      </c>
      <c r="AC48" s="77">
        <v>0</v>
      </c>
      <c r="AD48" s="77">
        <v>2133447</v>
      </c>
      <c r="AE48" s="77">
        <v>1166</v>
      </c>
      <c r="AF48" s="78">
        <v>2134613</v>
      </c>
      <c r="AG48" s="77">
        <v>0</v>
      </c>
      <c r="AH48" s="77">
        <v>0</v>
      </c>
      <c r="AI48" s="77">
        <v>0</v>
      </c>
      <c r="AJ48" s="78">
        <v>0</v>
      </c>
      <c r="AK48" s="78">
        <v>2134613</v>
      </c>
      <c r="AL48" s="77">
        <v>10568643</v>
      </c>
      <c r="AM48" s="77">
        <v>0</v>
      </c>
      <c r="AN48" s="77">
        <v>0</v>
      </c>
      <c r="AO48" s="78">
        <v>10568643</v>
      </c>
      <c r="AP48" s="78">
        <v>12703256</v>
      </c>
      <c r="AQ48" s="77">
        <v>5241211</v>
      </c>
      <c r="AR48" s="77">
        <v>0</v>
      </c>
      <c r="AS48" s="77">
        <v>2941463</v>
      </c>
      <c r="AT48" s="77">
        <v>4200000</v>
      </c>
      <c r="AU48" s="77">
        <v>544883</v>
      </c>
      <c r="AV48" s="77">
        <v>0</v>
      </c>
      <c r="AW48" s="78">
        <v>12927557</v>
      </c>
      <c r="AX48" s="77">
        <v>0</v>
      </c>
      <c r="AY48" s="77">
        <v>0</v>
      </c>
      <c r="AZ48" s="77">
        <v>0</v>
      </c>
      <c r="BA48" s="77">
        <v>0</v>
      </c>
      <c r="BB48" s="77">
        <v>0</v>
      </c>
      <c r="BC48" s="78">
        <v>0</v>
      </c>
      <c r="BD48" s="78">
        <v>12927557</v>
      </c>
      <c r="BE48" s="77">
        <v>17019534</v>
      </c>
      <c r="BF48" s="77">
        <v>0</v>
      </c>
      <c r="BG48" s="77">
        <v>1699006</v>
      </c>
      <c r="BH48" s="77">
        <v>0</v>
      </c>
      <c r="BI48" s="77">
        <v>223518</v>
      </c>
      <c r="BJ48" s="77">
        <v>4650842</v>
      </c>
      <c r="BK48" s="77">
        <v>0</v>
      </c>
      <c r="BL48" s="78">
        <v>23592900</v>
      </c>
      <c r="BM48" s="78">
        <v>-10665343</v>
      </c>
      <c r="BN48" s="77">
        <v>0</v>
      </c>
      <c r="BO48" s="77">
        <v>9649496</v>
      </c>
      <c r="BP48" s="77">
        <v>-1015847</v>
      </c>
      <c r="BQ48" s="77">
        <v>0</v>
      </c>
      <c r="BR48" s="77">
        <v>0</v>
      </c>
      <c r="BS48" s="78">
        <v>-1015847</v>
      </c>
      <c r="BT48" s="79">
        <v>-0.82499999999999996</v>
      </c>
      <c r="BU48" s="79">
        <v>0</v>
      </c>
      <c r="BV48" s="79">
        <v>-0.82499999999999996</v>
      </c>
      <c r="BW48" s="80">
        <v>0.6</v>
      </c>
      <c r="BX48" s="81">
        <v>58</v>
      </c>
      <c r="BY48" s="81">
        <v>36</v>
      </c>
      <c r="BZ48" s="82">
        <v>0</v>
      </c>
      <c r="CA48" s="79">
        <v>-4.2</v>
      </c>
      <c r="CB48" s="79">
        <v>0.83199999999999996</v>
      </c>
      <c r="CC48" s="83">
        <v>16</v>
      </c>
      <c r="CD48" s="83"/>
      <c r="CE48" s="83"/>
      <c r="CF48" s="78">
        <v>-15410226</v>
      </c>
      <c r="CG48" s="79">
        <v>-1.883</v>
      </c>
      <c r="CH48" s="79">
        <v>0</v>
      </c>
      <c r="CI48" s="79">
        <v>-1.883</v>
      </c>
    </row>
    <row r="49" spans="1:87" ht="34.200000000000003" x14ac:dyDescent="0.3">
      <c r="A49" s="85">
        <v>3108</v>
      </c>
      <c r="B49" s="85" t="s">
        <v>728</v>
      </c>
      <c r="C49" s="85" t="s">
        <v>859</v>
      </c>
      <c r="D49" s="85">
        <v>13159</v>
      </c>
      <c r="E49" s="85">
        <v>2020</v>
      </c>
      <c r="F49" s="85" t="s">
        <v>873</v>
      </c>
      <c r="G49" s="85">
        <v>5</v>
      </c>
      <c r="H49" s="85">
        <v>12</v>
      </c>
      <c r="I49" s="85" t="s">
        <v>882</v>
      </c>
      <c r="J49" s="86">
        <v>376242990</v>
      </c>
      <c r="K49" s="86">
        <v>48444918</v>
      </c>
      <c r="L49" s="86">
        <v>0</v>
      </c>
      <c r="M49" s="86">
        <v>23699769</v>
      </c>
      <c r="N49" s="86">
        <v>-60112</v>
      </c>
      <c r="O49" s="86">
        <v>0</v>
      </c>
      <c r="P49" s="86">
        <v>21714131</v>
      </c>
      <c r="Q49" s="78">
        <v>470041696</v>
      </c>
      <c r="R49" s="86">
        <v>6891883</v>
      </c>
      <c r="S49" s="86">
        <v>0</v>
      </c>
      <c r="T49" s="86">
        <v>0</v>
      </c>
      <c r="U49" s="86">
        <v>0</v>
      </c>
      <c r="V49" s="86">
        <v>599528322</v>
      </c>
      <c r="W49" s="86">
        <v>430903826</v>
      </c>
      <c r="X49" s="78">
        <v>168624496</v>
      </c>
      <c r="Y49" s="86">
        <v>43332564</v>
      </c>
      <c r="Z49" s="78">
        <v>218848943</v>
      </c>
      <c r="AA49" s="78">
        <v>688890639</v>
      </c>
      <c r="AB49" s="86">
        <v>79511</v>
      </c>
      <c r="AC49" s="86">
        <v>47384267</v>
      </c>
      <c r="AD49" s="86">
        <v>0</v>
      </c>
      <c r="AE49" s="86">
        <v>152765584</v>
      </c>
      <c r="AF49" s="78">
        <v>200229362</v>
      </c>
      <c r="AG49" s="86">
        <v>4002264</v>
      </c>
      <c r="AH49" s="86">
        <v>0</v>
      </c>
      <c r="AI49" s="86">
        <v>221444828</v>
      </c>
      <c r="AJ49" s="78">
        <v>225447092</v>
      </c>
      <c r="AK49" s="78">
        <v>425676454</v>
      </c>
      <c r="AL49" s="86">
        <v>243604459</v>
      </c>
      <c r="AM49" s="86">
        <v>0</v>
      </c>
      <c r="AN49" s="86">
        <v>4943692</v>
      </c>
      <c r="AO49" s="78">
        <v>248548151</v>
      </c>
      <c r="AP49" s="78">
        <v>674224605</v>
      </c>
      <c r="AQ49" s="86">
        <v>574422949</v>
      </c>
      <c r="AR49" s="86">
        <v>0</v>
      </c>
      <c r="AS49" s="86">
        <v>125976376</v>
      </c>
      <c r="AT49" s="86">
        <v>27200000</v>
      </c>
      <c r="AU49" s="86">
        <v>699451</v>
      </c>
      <c r="AV49" s="86">
        <v>0</v>
      </c>
      <c r="AW49" s="78">
        <v>728298776</v>
      </c>
      <c r="AX49" s="86">
        <v>6300483</v>
      </c>
      <c r="AY49" s="86">
        <v>0</v>
      </c>
      <c r="AZ49" s="86">
        <v>0</v>
      </c>
      <c r="BA49" s="86">
        <v>8335060</v>
      </c>
      <c r="BB49" s="86">
        <v>0</v>
      </c>
      <c r="BC49" s="78">
        <v>14635543</v>
      </c>
      <c r="BD49" s="78">
        <v>742934319</v>
      </c>
      <c r="BE49" s="86">
        <v>482482467</v>
      </c>
      <c r="BF49" s="86">
        <v>0</v>
      </c>
      <c r="BG49" s="86">
        <v>21474858</v>
      </c>
      <c r="BH49" s="86">
        <v>8551</v>
      </c>
      <c r="BI49" s="86">
        <v>4155164</v>
      </c>
      <c r="BJ49" s="86">
        <v>238224975</v>
      </c>
      <c r="BK49" s="86">
        <v>0</v>
      </c>
      <c r="BL49" s="78">
        <v>746346015</v>
      </c>
      <c r="BM49" s="78">
        <v>-3411696</v>
      </c>
      <c r="BN49" s="86">
        <v>0</v>
      </c>
      <c r="BO49" s="86">
        <v>0</v>
      </c>
      <c r="BP49" s="86">
        <v>-3411696</v>
      </c>
      <c r="BQ49" s="86">
        <v>0</v>
      </c>
      <c r="BR49" s="86">
        <v>0</v>
      </c>
      <c r="BS49" s="78">
        <v>-3411696</v>
      </c>
      <c r="BT49" s="79">
        <v>-2.4E-2</v>
      </c>
      <c r="BU49" s="79">
        <v>0.02</v>
      </c>
      <c r="BV49" s="79">
        <v>-5.0000000000000001E-3</v>
      </c>
      <c r="BW49" s="80">
        <v>2.2999999999999998</v>
      </c>
      <c r="BX49" s="81">
        <v>15</v>
      </c>
      <c r="BY49" s="81">
        <v>77</v>
      </c>
      <c r="BZ49" s="82">
        <v>205.2</v>
      </c>
      <c r="CA49" s="79">
        <v>8.7999999999999995E-2</v>
      </c>
      <c r="CB49" s="79">
        <v>0.36099999999999999</v>
      </c>
      <c r="CC49" s="83">
        <v>20</v>
      </c>
      <c r="CD49" s="83"/>
      <c r="CE49" s="83"/>
      <c r="CF49" s="78">
        <v>-31311147</v>
      </c>
      <c r="CG49" s="79">
        <v>-6.4000000000000001E-2</v>
      </c>
      <c r="CH49" s="79">
        <v>0.02</v>
      </c>
      <c r="CI49" s="79">
        <v>-4.3999999999999997E-2</v>
      </c>
    </row>
    <row r="50" spans="1:87" ht="34.200000000000003" x14ac:dyDescent="0.3">
      <c r="A50" s="76">
        <v>46</v>
      </c>
      <c r="B50" s="76" t="s">
        <v>724</v>
      </c>
      <c r="C50" s="76" t="s">
        <v>859</v>
      </c>
      <c r="D50" s="76">
        <v>14286</v>
      </c>
      <c r="E50" s="76">
        <v>2020</v>
      </c>
      <c r="F50" s="76" t="s">
        <v>867</v>
      </c>
      <c r="G50" s="76">
        <v>5</v>
      </c>
      <c r="H50" s="76">
        <v>12</v>
      </c>
      <c r="I50" s="76" t="s">
        <v>880</v>
      </c>
      <c r="J50" s="77">
        <v>865000</v>
      </c>
      <c r="K50" s="77">
        <v>0</v>
      </c>
      <c r="L50" s="77">
        <v>0</v>
      </c>
      <c r="M50" s="77">
        <v>207283000</v>
      </c>
      <c r="N50" s="77">
        <v>3378801000</v>
      </c>
      <c r="O50" s="77">
        <v>6175000</v>
      </c>
      <c r="P50" s="77">
        <v>282908000</v>
      </c>
      <c r="Q50" s="78">
        <v>3876032000</v>
      </c>
      <c r="R50" s="77">
        <v>1447500000</v>
      </c>
      <c r="S50" s="77">
        <v>88456000</v>
      </c>
      <c r="T50" s="77">
        <v>0</v>
      </c>
      <c r="U50" s="77">
        <v>0</v>
      </c>
      <c r="V50" s="77">
        <v>5266878000</v>
      </c>
      <c r="W50" s="77">
        <v>3667993000</v>
      </c>
      <c r="X50" s="78">
        <v>1598885000</v>
      </c>
      <c r="Y50" s="77">
        <v>446498000</v>
      </c>
      <c r="Z50" s="78">
        <v>3581339000</v>
      </c>
      <c r="AA50" s="78">
        <v>7457371000</v>
      </c>
      <c r="AB50" s="77">
        <v>0</v>
      </c>
      <c r="AC50" s="77">
        <v>17774000</v>
      </c>
      <c r="AD50" s="77">
        <v>0</v>
      </c>
      <c r="AE50" s="77">
        <v>517504000</v>
      </c>
      <c r="AF50" s="78">
        <v>535278000</v>
      </c>
      <c r="AG50" s="77">
        <v>1516809000</v>
      </c>
      <c r="AH50" s="77">
        <v>0</v>
      </c>
      <c r="AI50" s="77">
        <v>843318000</v>
      </c>
      <c r="AJ50" s="78">
        <v>2360127000</v>
      </c>
      <c r="AK50" s="78">
        <v>2895405000</v>
      </c>
      <c r="AL50" s="77">
        <v>2817000000</v>
      </c>
      <c r="AM50" s="77">
        <v>875717000</v>
      </c>
      <c r="AN50" s="77">
        <v>869249000</v>
      </c>
      <c r="AO50" s="78">
        <v>4561966000</v>
      </c>
      <c r="AP50" s="78">
        <v>7457371000</v>
      </c>
      <c r="AQ50" s="77">
        <v>1284736000</v>
      </c>
      <c r="AR50" s="77">
        <v>0</v>
      </c>
      <c r="AS50" s="77">
        <v>392659000</v>
      </c>
      <c r="AT50" s="77">
        <v>89230000</v>
      </c>
      <c r="AU50" s="77">
        <v>8125000</v>
      </c>
      <c r="AV50" s="77">
        <v>77083000</v>
      </c>
      <c r="AW50" s="78">
        <v>1851833000</v>
      </c>
      <c r="AX50" s="77">
        <v>13183000</v>
      </c>
      <c r="AY50" s="77">
        <v>10891000</v>
      </c>
      <c r="AZ50" s="77">
        <v>0</v>
      </c>
      <c r="BA50" s="77">
        <v>-31528000</v>
      </c>
      <c r="BB50" s="77">
        <v>6959000</v>
      </c>
      <c r="BC50" s="78">
        <v>-495000</v>
      </c>
      <c r="BD50" s="78">
        <v>1851338000</v>
      </c>
      <c r="BE50" s="77">
        <v>845562000</v>
      </c>
      <c r="BF50" s="77">
        <v>0</v>
      </c>
      <c r="BG50" s="77">
        <v>119218000</v>
      </c>
      <c r="BH50" s="77">
        <v>29741000</v>
      </c>
      <c r="BI50" s="77">
        <v>23783000</v>
      </c>
      <c r="BJ50" s="77">
        <v>871283000</v>
      </c>
      <c r="BK50" s="77">
        <v>0</v>
      </c>
      <c r="BL50" s="78">
        <v>1889587000</v>
      </c>
      <c r="BM50" s="78">
        <v>-38249000</v>
      </c>
      <c r="BN50" s="77">
        <v>316219000</v>
      </c>
      <c r="BO50" s="77">
        <v>78123000</v>
      </c>
      <c r="BP50" s="77">
        <v>356093000</v>
      </c>
      <c r="BQ50" s="77">
        <v>-7452000</v>
      </c>
      <c r="BR50" s="77">
        <v>0</v>
      </c>
      <c r="BS50" s="78">
        <v>348641000</v>
      </c>
      <c r="BT50" s="79">
        <v>-0.02</v>
      </c>
      <c r="BU50" s="79">
        <v>0</v>
      </c>
      <c r="BV50" s="79">
        <v>-2.1000000000000001E-2</v>
      </c>
      <c r="BW50" s="80">
        <v>7.2</v>
      </c>
      <c r="BX50" s="81">
        <v>59</v>
      </c>
      <c r="BY50" s="81">
        <v>107</v>
      </c>
      <c r="BZ50" s="82">
        <v>3.7</v>
      </c>
      <c r="CA50" s="79">
        <v>3.9E-2</v>
      </c>
      <c r="CB50" s="79">
        <v>0.61199999999999999</v>
      </c>
      <c r="CC50" s="83">
        <v>31</v>
      </c>
      <c r="CD50" s="83"/>
      <c r="CE50" s="83"/>
      <c r="CF50" s="78">
        <v>-135604000</v>
      </c>
      <c r="CG50" s="79">
        <v>-7.6999999999999999E-2</v>
      </c>
      <c r="CH50" s="79">
        <v>0</v>
      </c>
      <c r="CI50" s="79">
        <v>-7.6999999999999999E-2</v>
      </c>
    </row>
    <row r="51" spans="1:87" ht="34.200000000000003" x14ac:dyDescent="0.3">
      <c r="A51" s="85">
        <v>3107</v>
      </c>
      <c r="B51" s="85" t="s">
        <v>725</v>
      </c>
      <c r="C51" s="85" t="s">
        <v>859</v>
      </c>
      <c r="D51" s="85">
        <v>14287</v>
      </c>
      <c r="E51" s="85">
        <v>2020</v>
      </c>
      <c r="F51" s="85" t="s">
        <v>867</v>
      </c>
      <c r="G51" s="85">
        <v>5</v>
      </c>
      <c r="H51" s="85">
        <v>12</v>
      </c>
      <c r="I51" s="85" t="s">
        <v>880</v>
      </c>
      <c r="J51" s="86">
        <v>478240000</v>
      </c>
      <c r="K51" s="86">
        <v>0</v>
      </c>
      <c r="L51" s="86">
        <v>0</v>
      </c>
      <c r="M51" s="86">
        <v>98085000</v>
      </c>
      <c r="N51" s="86">
        <v>97973000</v>
      </c>
      <c r="O51" s="86">
        <v>3991000</v>
      </c>
      <c r="P51" s="86">
        <v>202773000</v>
      </c>
      <c r="Q51" s="78">
        <v>881062000</v>
      </c>
      <c r="R51" s="86">
        <v>675464000</v>
      </c>
      <c r="S51" s="86">
        <v>11063000</v>
      </c>
      <c r="T51" s="86">
        <v>0</v>
      </c>
      <c r="U51" s="86">
        <v>0</v>
      </c>
      <c r="V51" s="86">
        <v>2026105000</v>
      </c>
      <c r="W51" s="86">
        <v>986062000</v>
      </c>
      <c r="X51" s="78">
        <v>1040043000</v>
      </c>
      <c r="Y51" s="86">
        <v>134555000</v>
      </c>
      <c r="Z51" s="78">
        <v>1861125000</v>
      </c>
      <c r="AA51" s="78">
        <v>2742187000</v>
      </c>
      <c r="AB51" s="86">
        <v>7911000</v>
      </c>
      <c r="AC51" s="86">
        <v>107000000</v>
      </c>
      <c r="AD51" s="86">
        <v>19732000</v>
      </c>
      <c r="AE51" s="86">
        <v>362859000</v>
      </c>
      <c r="AF51" s="78">
        <v>497502000</v>
      </c>
      <c r="AG51" s="86">
        <v>705335000</v>
      </c>
      <c r="AH51" s="86">
        <v>0</v>
      </c>
      <c r="AI51" s="86">
        <v>215427000</v>
      </c>
      <c r="AJ51" s="78">
        <v>920762000</v>
      </c>
      <c r="AK51" s="78">
        <v>1418264000</v>
      </c>
      <c r="AL51" s="86">
        <v>961337000</v>
      </c>
      <c r="AM51" s="86">
        <v>321980000</v>
      </c>
      <c r="AN51" s="86">
        <v>40606000</v>
      </c>
      <c r="AO51" s="78">
        <v>1323923000</v>
      </c>
      <c r="AP51" s="78">
        <v>2742187000</v>
      </c>
      <c r="AQ51" s="86">
        <v>1044912000</v>
      </c>
      <c r="AR51" s="86">
        <v>0</v>
      </c>
      <c r="AS51" s="86">
        <v>578416000</v>
      </c>
      <c r="AT51" s="86">
        <v>107236000</v>
      </c>
      <c r="AU51" s="86">
        <v>94767000</v>
      </c>
      <c r="AV51" s="86">
        <v>17728000</v>
      </c>
      <c r="AW51" s="78">
        <v>1843059000</v>
      </c>
      <c r="AX51" s="86">
        <v>21928000</v>
      </c>
      <c r="AY51" s="86">
        <v>0</v>
      </c>
      <c r="AZ51" s="86">
        <v>0</v>
      </c>
      <c r="BA51" s="86">
        <v>12658000</v>
      </c>
      <c r="BB51" s="86">
        <v>0</v>
      </c>
      <c r="BC51" s="78">
        <v>34586000</v>
      </c>
      <c r="BD51" s="78">
        <v>1877645000</v>
      </c>
      <c r="BE51" s="86">
        <v>665556000</v>
      </c>
      <c r="BF51" s="86">
        <v>0</v>
      </c>
      <c r="BG51" s="86">
        <v>97399000</v>
      </c>
      <c r="BH51" s="86">
        <v>25123000</v>
      </c>
      <c r="BI51" s="86">
        <v>15972000</v>
      </c>
      <c r="BJ51" s="86">
        <v>981140000</v>
      </c>
      <c r="BK51" s="86">
        <v>0</v>
      </c>
      <c r="BL51" s="78">
        <v>1785190000</v>
      </c>
      <c r="BM51" s="78">
        <v>92455000</v>
      </c>
      <c r="BN51" s="86">
        <v>-125000000</v>
      </c>
      <c r="BO51" s="86">
        <v>5032000</v>
      </c>
      <c r="BP51" s="86">
        <v>-27513000</v>
      </c>
      <c r="BQ51" s="86">
        <v>-2412000</v>
      </c>
      <c r="BR51" s="86">
        <v>1920000</v>
      </c>
      <c r="BS51" s="78">
        <v>-28005000</v>
      </c>
      <c r="BT51" s="79">
        <v>3.1E-2</v>
      </c>
      <c r="BU51" s="79">
        <v>1.7999999999999999E-2</v>
      </c>
      <c r="BV51" s="79">
        <v>4.9000000000000002E-2</v>
      </c>
      <c r="BW51" s="80">
        <v>1.8</v>
      </c>
      <c r="BX51" s="81">
        <v>34</v>
      </c>
      <c r="BY51" s="81">
        <v>84</v>
      </c>
      <c r="BZ51" s="82">
        <v>6.5</v>
      </c>
      <c r="CA51" s="79">
        <v>0.158</v>
      </c>
      <c r="CB51" s="79">
        <v>0.48299999999999998</v>
      </c>
      <c r="CC51" s="83">
        <v>10</v>
      </c>
      <c r="CD51" s="83"/>
      <c r="CE51" s="83"/>
      <c r="CF51" s="78">
        <v>-109548000</v>
      </c>
      <c r="CG51" s="79">
        <v>-8.5999999999999993E-2</v>
      </c>
      <c r="CH51" s="79">
        <v>2.1000000000000001E-2</v>
      </c>
      <c r="CI51" s="79">
        <v>-6.5000000000000002E-2</v>
      </c>
    </row>
    <row r="52" spans="1:87" ht="34.200000000000003" x14ac:dyDescent="0.3">
      <c r="A52" s="76">
        <v>6547</v>
      </c>
      <c r="B52" s="76" t="s">
        <v>747</v>
      </c>
      <c r="C52" s="76" t="s">
        <v>859</v>
      </c>
      <c r="D52" s="76">
        <v>14288</v>
      </c>
      <c r="E52" s="76">
        <v>2020</v>
      </c>
      <c r="F52" s="76" t="s">
        <v>873</v>
      </c>
      <c r="G52" s="76">
        <v>5</v>
      </c>
      <c r="H52" s="76">
        <v>12</v>
      </c>
      <c r="I52" s="76" t="s">
        <v>882</v>
      </c>
      <c r="J52" s="77">
        <v>3547606</v>
      </c>
      <c r="K52" s="77">
        <v>175029203</v>
      </c>
      <c r="L52" s="77">
        <v>105808</v>
      </c>
      <c r="M52" s="77">
        <v>34467129</v>
      </c>
      <c r="N52" s="77">
        <v>709326</v>
      </c>
      <c r="O52" s="77">
        <v>0</v>
      </c>
      <c r="P52" s="77">
        <v>14285887</v>
      </c>
      <c r="Q52" s="78">
        <v>228144959</v>
      </c>
      <c r="R52" s="77">
        <v>2450816</v>
      </c>
      <c r="S52" s="77">
        <v>0</v>
      </c>
      <c r="T52" s="77">
        <v>0</v>
      </c>
      <c r="U52" s="77">
        <v>0</v>
      </c>
      <c r="V52" s="77">
        <v>258859860</v>
      </c>
      <c r="W52" s="77">
        <v>182261445</v>
      </c>
      <c r="X52" s="78">
        <v>76598415</v>
      </c>
      <c r="Y52" s="77">
        <v>8301481</v>
      </c>
      <c r="Z52" s="78">
        <v>87350712</v>
      </c>
      <c r="AA52" s="78">
        <v>315495671</v>
      </c>
      <c r="AB52" s="77">
        <v>1450132</v>
      </c>
      <c r="AC52" s="77">
        <v>9115146</v>
      </c>
      <c r="AD52" s="77">
        <v>1721703</v>
      </c>
      <c r="AE52" s="77">
        <v>75140650</v>
      </c>
      <c r="AF52" s="78">
        <v>87427631</v>
      </c>
      <c r="AG52" s="77">
        <v>69259929</v>
      </c>
      <c r="AH52" s="77">
        <v>0</v>
      </c>
      <c r="AI52" s="77">
        <v>8700802</v>
      </c>
      <c r="AJ52" s="78">
        <v>77960731</v>
      </c>
      <c r="AK52" s="78">
        <v>165388362</v>
      </c>
      <c r="AL52" s="77">
        <v>147550685</v>
      </c>
      <c r="AM52" s="77">
        <v>2171788</v>
      </c>
      <c r="AN52" s="77">
        <v>384836</v>
      </c>
      <c r="AO52" s="78">
        <v>150107309</v>
      </c>
      <c r="AP52" s="78">
        <v>315495671</v>
      </c>
      <c r="AQ52" s="77">
        <v>293100520</v>
      </c>
      <c r="AR52" s="77">
        <v>287634</v>
      </c>
      <c r="AS52" s="77">
        <v>9147055</v>
      </c>
      <c r="AT52" s="77">
        <v>32074757</v>
      </c>
      <c r="AU52" s="77">
        <v>0</v>
      </c>
      <c r="AV52" s="77">
        <v>270955</v>
      </c>
      <c r="AW52" s="78">
        <v>334880921</v>
      </c>
      <c r="AX52" s="77">
        <v>1311440</v>
      </c>
      <c r="AY52" s="77">
        <v>93919</v>
      </c>
      <c r="AZ52" s="77">
        <v>0</v>
      </c>
      <c r="BA52" s="77">
        <v>2761615</v>
      </c>
      <c r="BB52" s="77">
        <v>0</v>
      </c>
      <c r="BC52" s="78">
        <v>4166974</v>
      </c>
      <c r="BD52" s="78">
        <v>339047895</v>
      </c>
      <c r="BE52" s="77">
        <v>132453757</v>
      </c>
      <c r="BF52" s="77">
        <v>0</v>
      </c>
      <c r="BG52" s="77">
        <v>9593781</v>
      </c>
      <c r="BH52" s="77">
        <v>2715549</v>
      </c>
      <c r="BI52" s="77">
        <v>2762127</v>
      </c>
      <c r="BJ52" s="77">
        <v>199358309</v>
      </c>
      <c r="BK52" s="77">
        <v>0</v>
      </c>
      <c r="BL52" s="78">
        <v>346883523</v>
      </c>
      <c r="BM52" s="78">
        <v>-7835628</v>
      </c>
      <c r="BN52" s="77">
        <v>0</v>
      </c>
      <c r="BO52" s="77">
        <v>801830</v>
      </c>
      <c r="BP52" s="77">
        <v>-7033798</v>
      </c>
      <c r="BQ52" s="77">
        <v>0</v>
      </c>
      <c r="BR52" s="77">
        <v>0</v>
      </c>
      <c r="BS52" s="78">
        <v>-7033798</v>
      </c>
      <c r="BT52" s="79">
        <v>-3.5000000000000003E-2</v>
      </c>
      <c r="BU52" s="79">
        <v>1.2E-2</v>
      </c>
      <c r="BV52" s="79">
        <v>-2.3E-2</v>
      </c>
      <c r="BW52" s="80">
        <v>2.6</v>
      </c>
      <c r="BX52" s="81">
        <v>43</v>
      </c>
      <c r="BY52" s="81">
        <v>85</v>
      </c>
      <c r="BZ52" s="82">
        <v>1.1000000000000001</v>
      </c>
      <c r="CA52" s="79">
        <v>1.0999999999999999E-2</v>
      </c>
      <c r="CB52" s="79">
        <v>0.47599999999999998</v>
      </c>
      <c r="CC52" s="83">
        <v>19</v>
      </c>
      <c r="CD52" s="83"/>
      <c r="CE52" s="83"/>
      <c r="CF52" s="78">
        <v>-39910385</v>
      </c>
      <c r="CG52" s="79">
        <v>-0.14399999999999999</v>
      </c>
      <c r="CH52" s="79">
        <v>1.4E-2</v>
      </c>
      <c r="CI52" s="79">
        <v>-0.13</v>
      </c>
    </row>
    <row r="53" spans="1:87" ht="34.200000000000003" x14ac:dyDescent="0.3">
      <c r="A53" s="85">
        <v>8702</v>
      </c>
      <c r="B53" s="85" t="s">
        <v>723</v>
      </c>
      <c r="C53" s="85" t="s">
        <v>859</v>
      </c>
      <c r="D53" s="85">
        <v>16665</v>
      </c>
      <c r="E53" s="85">
        <v>2020</v>
      </c>
      <c r="F53" s="85" t="s">
        <v>867</v>
      </c>
      <c r="G53" s="85">
        <v>5</v>
      </c>
      <c r="H53" s="85">
        <v>12</v>
      </c>
      <c r="I53" s="85" t="s">
        <v>880</v>
      </c>
      <c r="J53" s="86">
        <v>354656000</v>
      </c>
      <c r="K53" s="86">
        <v>509034000</v>
      </c>
      <c r="L53" s="86">
        <v>0</v>
      </c>
      <c r="M53" s="86">
        <v>179173000</v>
      </c>
      <c r="N53" s="86">
        <v>0</v>
      </c>
      <c r="O53" s="86">
        <v>0</v>
      </c>
      <c r="P53" s="86">
        <v>95274000</v>
      </c>
      <c r="Q53" s="78">
        <v>1138137000</v>
      </c>
      <c r="R53" s="86">
        <v>598119000</v>
      </c>
      <c r="S53" s="86">
        <v>0</v>
      </c>
      <c r="T53" s="86">
        <v>0</v>
      </c>
      <c r="U53" s="86">
        <v>0</v>
      </c>
      <c r="V53" s="86">
        <v>693612000</v>
      </c>
      <c r="W53" s="86">
        <v>0</v>
      </c>
      <c r="X53" s="78">
        <v>693612000</v>
      </c>
      <c r="Y53" s="86">
        <v>73032000</v>
      </c>
      <c r="Z53" s="78">
        <v>1364763000</v>
      </c>
      <c r="AA53" s="78">
        <v>2502900000</v>
      </c>
      <c r="AB53" s="86">
        <v>26330000</v>
      </c>
      <c r="AC53" s="86">
        <v>231332000</v>
      </c>
      <c r="AD53" s="86">
        <v>0</v>
      </c>
      <c r="AE53" s="86">
        <v>266545000</v>
      </c>
      <c r="AF53" s="78">
        <v>524207000</v>
      </c>
      <c r="AG53" s="86">
        <v>588295000</v>
      </c>
      <c r="AH53" s="86">
        <v>0</v>
      </c>
      <c r="AI53" s="86">
        <v>327807000</v>
      </c>
      <c r="AJ53" s="78">
        <v>916102000</v>
      </c>
      <c r="AK53" s="78">
        <v>1440309000</v>
      </c>
      <c r="AL53" s="86">
        <v>724780000</v>
      </c>
      <c r="AM53" s="86">
        <v>263213000</v>
      </c>
      <c r="AN53" s="86">
        <v>74598000</v>
      </c>
      <c r="AO53" s="78">
        <v>1062591000</v>
      </c>
      <c r="AP53" s="78">
        <v>2502900000</v>
      </c>
      <c r="AQ53" s="86">
        <v>1351503000</v>
      </c>
      <c r="AR53" s="86">
        <v>0</v>
      </c>
      <c r="AS53" s="86">
        <v>609591000</v>
      </c>
      <c r="AT53" s="86">
        <v>117378000</v>
      </c>
      <c r="AU53" s="86">
        <v>0</v>
      </c>
      <c r="AV53" s="86">
        <v>0</v>
      </c>
      <c r="AW53" s="78">
        <v>2078472000</v>
      </c>
      <c r="AX53" s="86">
        <v>0</v>
      </c>
      <c r="AY53" s="86">
        <v>0</v>
      </c>
      <c r="AZ53" s="86">
        <v>0</v>
      </c>
      <c r="BA53" s="86">
        <v>3378000</v>
      </c>
      <c r="BB53" s="86">
        <v>-4955000</v>
      </c>
      <c r="BC53" s="78">
        <v>-1577000</v>
      </c>
      <c r="BD53" s="78">
        <v>2076895000</v>
      </c>
      <c r="BE53" s="86">
        <v>904222000</v>
      </c>
      <c r="BF53" s="86">
        <v>0</v>
      </c>
      <c r="BG53" s="86">
        <v>87533000</v>
      </c>
      <c r="BH53" s="86">
        <v>5472000</v>
      </c>
      <c r="BI53" s="86">
        <v>20987000</v>
      </c>
      <c r="BJ53" s="86">
        <v>960304000</v>
      </c>
      <c r="BK53" s="86">
        <v>0</v>
      </c>
      <c r="BL53" s="78">
        <v>1978518000</v>
      </c>
      <c r="BM53" s="78">
        <v>98377000</v>
      </c>
      <c r="BN53" s="86">
        <v>-33287000</v>
      </c>
      <c r="BO53" s="86">
        <v>739000</v>
      </c>
      <c r="BP53" s="86">
        <v>65829000</v>
      </c>
      <c r="BQ53" s="86">
        <v>-82697000</v>
      </c>
      <c r="BR53" s="86">
        <v>0</v>
      </c>
      <c r="BS53" s="78">
        <v>-16868000</v>
      </c>
      <c r="BT53" s="79">
        <v>4.8000000000000001E-2</v>
      </c>
      <c r="BU53" s="79">
        <v>-1E-3</v>
      </c>
      <c r="BV53" s="79">
        <v>4.7E-2</v>
      </c>
      <c r="BW53" s="80">
        <v>2.2000000000000002</v>
      </c>
      <c r="BX53" s="81">
        <v>48</v>
      </c>
      <c r="BY53" s="81">
        <v>57</v>
      </c>
      <c r="BZ53" s="82">
        <v>6</v>
      </c>
      <c r="CA53" s="79">
        <v>0.16700000000000001</v>
      </c>
      <c r="CB53" s="79">
        <v>0.42499999999999999</v>
      </c>
      <c r="CC53" s="83">
        <v>0</v>
      </c>
      <c r="CD53" s="83"/>
      <c r="CE53" s="83"/>
      <c r="CF53" s="78">
        <v>-19001000</v>
      </c>
      <c r="CG53" s="79">
        <v>-8.9999999999999993E-3</v>
      </c>
      <c r="CH53" s="79">
        <v>-1E-3</v>
      </c>
      <c r="CI53" s="79">
        <v>-0.01</v>
      </c>
    </row>
    <row r="54" spans="1:87" ht="34.200000000000003" x14ac:dyDescent="0.3">
      <c r="A54" s="76">
        <v>98</v>
      </c>
      <c r="B54" s="76" t="s">
        <v>720</v>
      </c>
      <c r="C54" s="76" t="s">
        <v>859</v>
      </c>
      <c r="D54" s="76">
        <v>16665</v>
      </c>
      <c r="E54" s="76">
        <v>2020</v>
      </c>
      <c r="F54" s="76" t="s">
        <v>867</v>
      </c>
      <c r="G54" s="76">
        <v>5</v>
      </c>
      <c r="H54" s="76">
        <v>12</v>
      </c>
      <c r="I54" s="76" t="s">
        <v>880</v>
      </c>
      <c r="J54" s="77">
        <v>36592000</v>
      </c>
      <c r="K54" s="77">
        <v>27992000</v>
      </c>
      <c r="L54" s="77">
        <v>0</v>
      </c>
      <c r="M54" s="77">
        <v>11106000</v>
      </c>
      <c r="N54" s="77">
        <v>0</v>
      </c>
      <c r="O54" s="77">
        <v>0</v>
      </c>
      <c r="P54" s="77">
        <v>6065000</v>
      </c>
      <c r="Q54" s="78">
        <v>81755000</v>
      </c>
      <c r="R54" s="77">
        <v>7951000</v>
      </c>
      <c r="S54" s="77">
        <v>0</v>
      </c>
      <c r="T54" s="77">
        <v>0</v>
      </c>
      <c r="U54" s="77">
        <v>0</v>
      </c>
      <c r="V54" s="77">
        <v>98334000</v>
      </c>
      <c r="W54" s="77">
        <v>0</v>
      </c>
      <c r="X54" s="78">
        <v>98334000</v>
      </c>
      <c r="Y54" s="77">
        <v>3702000</v>
      </c>
      <c r="Z54" s="78">
        <v>109987000</v>
      </c>
      <c r="AA54" s="78">
        <v>191742000</v>
      </c>
      <c r="AB54" s="77">
        <v>2511000</v>
      </c>
      <c r="AC54" s="77">
        <v>28059000</v>
      </c>
      <c r="AD54" s="77">
        <v>2246000</v>
      </c>
      <c r="AE54" s="77">
        <v>18591000</v>
      </c>
      <c r="AF54" s="78">
        <v>51407000</v>
      </c>
      <c r="AG54" s="77">
        <v>25666000</v>
      </c>
      <c r="AH54" s="77">
        <v>0</v>
      </c>
      <c r="AI54" s="77">
        <v>14921000</v>
      </c>
      <c r="AJ54" s="78">
        <v>40587000</v>
      </c>
      <c r="AK54" s="78">
        <v>91994000</v>
      </c>
      <c r="AL54" s="77">
        <v>91797000</v>
      </c>
      <c r="AM54" s="77">
        <v>5059000</v>
      </c>
      <c r="AN54" s="77">
        <v>2892000</v>
      </c>
      <c r="AO54" s="78">
        <v>99748000</v>
      </c>
      <c r="AP54" s="78">
        <v>191742000</v>
      </c>
      <c r="AQ54" s="77">
        <v>115434000</v>
      </c>
      <c r="AR54" s="77">
        <v>0</v>
      </c>
      <c r="AS54" s="77">
        <v>-1025400</v>
      </c>
      <c r="AT54" s="77">
        <v>17024400</v>
      </c>
      <c r="AU54" s="77">
        <v>0</v>
      </c>
      <c r="AV54" s="77">
        <v>0</v>
      </c>
      <c r="AW54" s="78">
        <v>131433000</v>
      </c>
      <c r="AX54" s="77">
        <v>0</v>
      </c>
      <c r="AY54" s="77">
        <v>0</v>
      </c>
      <c r="AZ54" s="77">
        <v>0</v>
      </c>
      <c r="BA54" s="77">
        <v>-656000</v>
      </c>
      <c r="BB54" s="77">
        <v>-249000</v>
      </c>
      <c r="BC54" s="78">
        <v>-905000</v>
      </c>
      <c r="BD54" s="78">
        <v>130528000</v>
      </c>
      <c r="BE54" s="77">
        <v>59238000</v>
      </c>
      <c r="BF54" s="77">
        <v>0</v>
      </c>
      <c r="BG54" s="77">
        <v>8138000</v>
      </c>
      <c r="BH54" s="77">
        <v>973000</v>
      </c>
      <c r="BI54" s="77">
        <v>718000</v>
      </c>
      <c r="BJ54" s="77">
        <v>53577000</v>
      </c>
      <c r="BK54" s="77">
        <v>0</v>
      </c>
      <c r="BL54" s="78">
        <v>122644000</v>
      </c>
      <c r="BM54" s="78">
        <v>7884000</v>
      </c>
      <c r="BN54" s="77">
        <v>-2234000</v>
      </c>
      <c r="BO54" s="77">
        <v>0</v>
      </c>
      <c r="BP54" s="77">
        <v>5650000</v>
      </c>
      <c r="BQ54" s="77">
        <v>1908000</v>
      </c>
      <c r="BR54" s="77">
        <v>0</v>
      </c>
      <c r="BS54" s="78">
        <v>7558000</v>
      </c>
      <c r="BT54" s="79">
        <v>6.7000000000000004E-2</v>
      </c>
      <c r="BU54" s="79">
        <v>-7.0000000000000001E-3</v>
      </c>
      <c r="BV54" s="79">
        <v>0.06</v>
      </c>
      <c r="BW54" s="80">
        <v>1.6</v>
      </c>
      <c r="BX54" s="81">
        <v>35</v>
      </c>
      <c r="BY54" s="81">
        <v>74</v>
      </c>
      <c r="BZ54" s="82">
        <v>4.9000000000000004</v>
      </c>
      <c r="CA54" s="79">
        <v>0.20799999999999999</v>
      </c>
      <c r="CB54" s="79">
        <v>0.52</v>
      </c>
      <c r="CC54" s="83">
        <v>0</v>
      </c>
      <c r="CD54" s="83"/>
      <c r="CE54" s="83"/>
      <c r="CF54" s="78">
        <v>-9140400</v>
      </c>
      <c r="CG54" s="79">
        <v>-7.2999999999999995E-2</v>
      </c>
      <c r="CH54" s="79">
        <v>-8.0000000000000002E-3</v>
      </c>
      <c r="CI54" s="79">
        <v>-8.1000000000000003E-2</v>
      </c>
    </row>
    <row r="55" spans="1:87" ht="34.200000000000003" x14ac:dyDescent="0.3">
      <c r="A55" s="85">
        <v>53</v>
      </c>
      <c r="B55" s="85" t="s">
        <v>721</v>
      </c>
      <c r="C55" s="85" t="s">
        <v>859</v>
      </c>
      <c r="D55" s="85">
        <v>16665</v>
      </c>
      <c r="E55" s="85">
        <v>2020</v>
      </c>
      <c r="F55" s="85" t="s">
        <v>867</v>
      </c>
      <c r="G55" s="85">
        <v>5</v>
      </c>
      <c r="H55" s="85">
        <v>12</v>
      </c>
      <c r="I55" s="85" t="s">
        <v>880</v>
      </c>
      <c r="J55" s="86">
        <v>25186000</v>
      </c>
      <c r="K55" s="86">
        <v>6709000</v>
      </c>
      <c r="L55" s="86">
        <v>0</v>
      </c>
      <c r="M55" s="86">
        <v>11655000</v>
      </c>
      <c r="N55" s="86">
        <v>0</v>
      </c>
      <c r="O55" s="86">
        <v>0</v>
      </c>
      <c r="P55" s="86">
        <v>3209000</v>
      </c>
      <c r="Q55" s="78">
        <v>46759000</v>
      </c>
      <c r="R55" s="86">
        <v>6617000</v>
      </c>
      <c r="S55" s="86">
        <v>0</v>
      </c>
      <c r="T55" s="86">
        <v>0</v>
      </c>
      <c r="U55" s="86">
        <v>0</v>
      </c>
      <c r="V55" s="86">
        <v>109269000</v>
      </c>
      <c r="W55" s="86">
        <v>0</v>
      </c>
      <c r="X55" s="78">
        <v>109269000</v>
      </c>
      <c r="Y55" s="86">
        <v>4307000</v>
      </c>
      <c r="Z55" s="78">
        <v>120193000</v>
      </c>
      <c r="AA55" s="78">
        <v>166952000</v>
      </c>
      <c r="AB55" s="86">
        <v>2092000</v>
      </c>
      <c r="AC55" s="86">
        <v>14303000</v>
      </c>
      <c r="AD55" s="86">
        <v>1961000</v>
      </c>
      <c r="AE55" s="86">
        <v>13151000</v>
      </c>
      <c r="AF55" s="78">
        <v>31507000</v>
      </c>
      <c r="AG55" s="86">
        <v>57425000</v>
      </c>
      <c r="AH55" s="86">
        <v>0</v>
      </c>
      <c r="AI55" s="86">
        <v>20984000</v>
      </c>
      <c r="AJ55" s="78">
        <v>78409000</v>
      </c>
      <c r="AK55" s="78">
        <v>109916000</v>
      </c>
      <c r="AL55" s="86">
        <v>50419000</v>
      </c>
      <c r="AM55" s="86">
        <v>5001000</v>
      </c>
      <c r="AN55" s="86">
        <v>1616000</v>
      </c>
      <c r="AO55" s="78">
        <v>57036000</v>
      </c>
      <c r="AP55" s="78">
        <v>166952000</v>
      </c>
      <c r="AQ55" s="86">
        <v>91920000</v>
      </c>
      <c r="AR55" s="86">
        <v>0</v>
      </c>
      <c r="AS55" s="86">
        <v>3862000</v>
      </c>
      <c r="AT55" s="86">
        <v>10050000</v>
      </c>
      <c r="AU55" s="86">
        <v>0</v>
      </c>
      <c r="AV55" s="86">
        <v>0</v>
      </c>
      <c r="AW55" s="78">
        <v>105832000</v>
      </c>
      <c r="AX55" s="86">
        <v>0</v>
      </c>
      <c r="AY55" s="86">
        <v>0</v>
      </c>
      <c r="AZ55" s="86">
        <v>0</v>
      </c>
      <c r="BA55" s="86">
        <v>188000</v>
      </c>
      <c r="BB55" s="86">
        <v>-66000</v>
      </c>
      <c r="BC55" s="78">
        <v>122000</v>
      </c>
      <c r="BD55" s="78">
        <v>105954000</v>
      </c>
      <c r="BE55" s="86">
        <v>51463000</v>
      </c>
      <c r="BF55" s="86">
        <v>0</v>
      </c>
      <c r="BG55" s="86">
        <v>8158000</v>
      </c>
      <c r="BH55" s="86">
        <v>2020000</v>
      </c>
      <c r="BI55" s="86">
        <v>606000</v>
      </c>
      <c r="BJ55" s="86">
        <v>44083000</v>
      </c>
      <c r="BK55" s="86">
        <v>0</v>
      </c>
      <c r="BL55" s="78">
        <v>106330000</v>
      </c>
      <c r="BM55" s="78">
        <v>-376000</v>
      </c>
      <c r="BN55" s="86">
        <v>0</v>
      </c>
      <c r="BO55" s="86">
        <v>1566000</v>
      </c>
      <c r="BP55" s="86">
        <v>1190000</v>
      </c>
      <c r="BQ55" s="86">
        <v>0</v>
      </c>
      <c r="BR55" s="86">
        <v>0</v>
      </c>
      <c r="BS55" s="78">
        <v>1190000</v>
      </c>
      <c r="BT55" s="79">
        <v>-5.0000000000000001E-3</v>
      </c>
      <c r="BU55" s="79">
        <v>1E-3</v>
      </c>
      <c r="BV55" s="79">
        <v>-4.0000000000000001E-3</v>
      </c>
      <c r="BW55" s="80">
        <v>1.5</v>
      </c>
      <c r="BX55" s="81">
        <v>46</v>
      </c>
      <c r="BY55" s="81">
        <v>64</v>
      </c>
      <c r="BZ55" s="82">
        <v>2.4</v>
      </c>
      <c r="CA55" s="79">
        <v>8.7999999999999995E-2</v>
      </c>
      <c r="CB55" s="79">
        <v>0.34200000000000003</v>
      </c>
      <c r="CC55" s="83">
        <v>0</v>
      </c>
      <c r="CD55" s="83"/>
      <c r="CE55" s="83"/>
      <c r="CF55" s="78">
        <v>-10426000</v>
      </c>
      <c r="CG55" s="79">
        <v>-0.11</v>
      </c>
      <c r="CH55" s="79">
        <v>1E-3</v>
      </c>
      <c r="CI55" s="79">
        <v>-0.109</v>
      </c>
    </row>
    <row r="56" spans="1:87" ht="34.200000000000003" x14ac:dyDescent="0.3">
      <c r="A56" s="76">
        <v>79</v>
      </c>
      <c r="B56" s="76" t="s">
        <v>722</v>
      </c>
      <c r="C56" s="76" t="s">
        <v>859</v>
      </c>
      <c r="D56" s="76">
        <v>16665</v>
      </c>
      <c r="E56" s="76">
        <v>2020</v>
      </c>
      <c r="F56" s="76" t="s">
        <v>867</v>
      </c>
      <c r="G56" s="76">
        <v>5</v>
      </c>
      <c r="H56" s="76">
        <v>12</v>
      </c>
      <c r="I56" s="76" t="s">
        <v>880</v>
      </c>
      <c r="J56" s="77">
        <v>87380000</v>
      </c>
      <c r="K56" s="77">
        <v>27092000</v>
      </c>
      <c r="L56" s="77">
        <v>0</v>
      </c>
      <c r="M56" s="77">
        <v>27708000</v>
      </c>
      <c r="N56" s="77">
        <v>0</v>
      </c>
      <c r="O56" s="77">
        <v>0</v>
      </c>
      <c r="P56" s="77">
        <v>6354000</v>
      </c>
      <c r="Q56" s="78">
        <v>148534000</v>
      </c>
      <c r="R56" s="77">
        <v>12645000</v>
      </c>
      <c r="S56" s="77">
        <v>0</v>
      </c>
      <c r="T56" s="77">
        <v>0</v>
      </c>
      <c r="U56" s="77">
        <v>0</v>
      </c>
      <c r="V56" s="77">
        <v>123222000</v>
      </c>
      <c r="W56" s="77">
        <v>0</v>
      </c>
      <c r="X56" s="78">
        <v>123222000</v>
      </c>
      <c r="Y56" s="77">
        <v>7149000</v>
      </c>
      <c r="Z56" s="78">
        <v>143016000</v>
      </c>
      <c r="AA56" s="78">
        <v>291550000</v>
      </c>
      <c r="AB56" s="77">
        <v>3437000</v>
      </c>
      <c r="AC56" s="77">
        <v>65451000</v>
      </c>
      <c r="AD56" s="77">
        <v>652000</v>
      </c>
      <c r="AE56" s="77">
        <v>34206000</v>
      </c>
      <c r="AF56" s="78">
        <v>103746000</v>
      </c>
      <c r="AG56" s="77">
        <v>51388000</v>
      </c>
      <c r="AH56" s="77">
        <v>0</v>
      </c>
      <c r="AI56" s="77">
        <v>18496000</v>
      </c>
      <c r="AJ56" s="78">
        <v>69884000</v>
      </c>
      <c r="AK56" s="78">
        <v>173630000</v>
      </c>
      <c r="AL56" s="77">
        <v>105275000</v>
      </c>
      <c r="AM56" s="77">
        <v>1885000</v>
      </c>
      <c r="AN56" s="77">
        <v>10760000</v>
      </c>
      <c r="AO56" s="78">
        <v>117920000</v>
      </c>
      <c r="AP56" s="78">
        <v>291550000</v>
      </c>
      <c r="AQ56" s="77">
        <v>282750000</v>
      </c>
      <c r="AR56" s="77">
        <v>0</v>
      </c>
      <c r="AS56" s="77">
        <v>7777000</v>
      </c>
      <c r="AT56" s="77">
        <v>20178000</v>
      </c>
      <c r="AU56" s="77">
        <v>0</v>
      </c>
      <c r="AV56" s="77">
        <v>0</v>
      </c>
      <c r="AW56" s="78">
        <v>310705000</v>
      </c>
      <c r="AX56" s="77">
        <v>0</v>
      </c>
      <c r="AY56" s="77">
        <v>0</v>
      </c>
      <c r="AZ56" s="77">
        <v>0</v>
      </c>
      <c r="BA56" s="77">
        <v>268000</v>
      </c>
      <c r="BB56" s="77">
        <v>-219000</v>
      </c>
      <c r="BC56" s="78">
        <v>49000</v>
      </c>
      <c r="BD56" s="78">
        <v>310754000</v>
      </c>
      <c r="BE56" s="77">
        <v>148971000</v>
      </c>
      <c r="BF56" s="77">
        <v>0</v>
      </c>
      <c r="BG56" s="77">
        <v>10211000</v>
      </c>
      <c r="BH56" s="77">
        <v>1982000</v>
      </c>
      <c r="BI56" s="77">
        <v>1248000</v>
      </c>
      <c r="BJ56" s="77">
        <v>128806000</v>
      </c>
      <c r="BK56" s="77">
        <v>0</v>
      </c>
      <c r="BL56" s="78">
        <v>291218000</v>
      </c>
      <c r="BM56" s="78">
        <v>19536000</v>
      </c>
      <c r="BN56" s="77">
        <v>-8513000</v>
      </c>
      <c r="BO56" s="77">
        <v>115000</v>
      </c>
      <c r="BP56" s="77">
        <v>11138000</v>
      </c>
      <c r="BQ56" s="77">
        <v>-820000</v>
      </c>
      <c r="BR56" s="77">
        <v>0</v>
      </c>
      <c r="BS56" s="78">
        <v>10318000</v>
      </c>
      <c r="BT56" s="79">
        <v>6.3E-2</v>
      </c>
      <c r="BU56" s="79">
        <v>0</v>
      </c>
      <c r="BV56" s="79">
        <v>6.3E-2</v>
      </c>
      <c r="BW56" s="80">
        <v>1.4</v>
      </c>
      <c r="BX56" s="81">
        <v>36</v>
      </c>
      <c r="BY56" s="81">
        <v>50</v>
      </c>
      <c r="BZ56" s="82">
        <v>5.9</v>
      </c>
      <c r="CA56" s="79">
        <v>0.192</v>
      </c>
      <c r="CB56" s="79">
        <v>0.40400000000000003</v>
      </c>
      <c r="CC56" s="83">
        <v>0</v>
      </c>
      <c r="CD56" s="83"/>
      <c r="CE56" s="83"/>
      <c r="CF56" s="78">
        <v>-642000</v>
      </c>
      <c r="CG56" s="79">
        <v>-2E-3</v>
      </c>
      <c r="CH56" s="79">
        <v>0</v>
      </c>
      <c r="CI56" s="79">
        <v>-2E-3</v>
      </c>
    </row>
    <row r="57" spans="1:87" ht="34.200000000000003" x14ac:dyDescent="0.3">
      <c r="A57" s="85">
        <v>100</v>
      </c>
      <c r="B57" s="85" t="s">
        <v>751</v>
      </c>
      <c r="C57" s="85" t="s">
        <v>859</v>
      </c>
      <c r="D57" s="85">
        <v>16665</v>
      </c>
      <c r="E57" s="85">
        <v>2020</v>
      </c>
      <c r="F57" s="85" t="s">
        <v>867</v>
      </c>
      <c r="G57" s="85">
        <v>5</v>
      </c>
      <c r="H57" s="85">
        <v>12</v>
      </c>
      <c r="I57" s="85" t="s">
        <v>880</v>
      </c>
      <c r="J57" s="86">
        <v>71457000</v>
      </c>
      <c r="K57" s="86">
        <v>87249000</v>
      </c>
      <c r="L57" s="86">
        <v>0</v>
      </c>
      <c r="M57" s="86">
        <v>25534000</v>
      </c>
      <c r="N57" s="86">
        <v>0</v>
      </c>
      <c r="O57" s="86">
        <v>0</v>
      </c>
      <c r="P57" s="86">
        <v>11717000</v>
      </c>
      <c r="Q57" s="78">
        <v>195957000</v>
      </c>
      <c r="R57" s="86">
        <v>20156000</v>
      </c>
      <c r="S57" s="86">
        <v>0</v>
      </c>
      <c r="T57" s="86">
        <v>0</v>
      </c>
      <c r="U57" s="86">
        <v>0</v>
      </c>
      <c r="V57" s="86">
        <v>202130000</v>
      </c>
      <c r="W57" s="86">
        <v>0</v>
      </c>
      <c r="X57" s="78">
        <v>202130000</v>
      </c>
      <c r="Y57" s="86">
        <v>56399000</v>
      </c>
      <c r="Z57" s="78">
        <v>278685000</v>
      </c>
      <c r="AA57" s="78">
        <v>474642000</v>
      </c>
      <c r="AB57" s="86">
        <v>8550000</v>
      </c>
      <c r="AC57" s="86">
        <v>48774000</v>
      </c>
      <c r="AD57" s="86">
        <v>-935000</v>
      </c>
      <c r="AE57" s="86">
        <v>41813000</v>
      </c>
      <c r="AF57" s="78">
        <v>98202000</v>
      </c>
      <c r="AG57" s="86">
        <v>108284000</v>
      </c>
      <c r="AH57" s="86">
        <v>0</v>
      </c>
      <c r="AI57" s="86">
        <v>24183000</v>
      </c>
      <c r="AJ57" s="78">
        <v>132467000</v>
      </c>
      <c r="AK57" s="78">
        <v>230669000</v>
      </c>
      <c r="AL57" s="86">
        <v>223817000</v>
      </c>
      <c r="AM57" s="86">
        <v>15230000</v>
      </c>
      <c r="AN57" s="86">
        <v>4926000</v>
      </c>
      <c r="AO57" s="78">
        <v>243973000</v>
      </c>
      <c r="AP57" s="78">
        <v>474642000</v>
      </c>
      <c r="AQ57" s="86">
        <v>286220000</v>
      </c>
      <c r="AR57" s="86">
        <v>0</v>
      </c>
      <c r="AS57" s="86">
        <v>20814000</v>
      </c>
      <c r="AT57" s="86">
        <v>20773000</v>
      </c>
      <c r="AU57" s="86">
        <v>0</v>
      </c>
      <c r="AV57" s="86">
        <v>0</v>
      </c>
      <c r="AW57" s="78">
        <v>327807000</v>
      </c>
      <c r="AX57" s="86">
        <v>0</v>
      </c>
      <c r="AY57" s="86">
        <v>0</v>
      </c>
      <c r="AZ57" s="86">
        <v>0</v>
      </c>
      <c r="BA57" s="86">
        <v>3139000</v>
      </c>
      <c r="BB57" s="86">
        <v>-1067000</v>
      </c>
      <c r="BC57" s="78">
        <v>2072000</v>
      </c>
      <c r="BD57" s="78">
        <v>329879000</v>
      </c>
      <c r="BE57" s="86">
        <v>170586000</v>
      </c>
      <c r="BF57" s="86">
        <v>0</v>
      </c>
      <c r="BG57" s="86">
        <v>25800000</v>
      </c>
      <c r="BH57" s="86">
        <v>4160000</v>
      </c>
      <c r="BI57" s="86">
        <v>4652000</v>
      </c>
      <c r="BJ57" s="86">
        <v>114108000</v>
      </c>
      <c r="BK57" s="86">
        <v>0</v>
      </c>
      <c r="BL57" s="78">
        <v>319306000</v>
      </c>
      <c r="BM57" s="78">
        <v>10573000</v>
      </c>
      <c r="BN57" s="86">
        <v>-26816000</v>
      </c>
      <c r="BO57" s="86">
        <v>179000</v>
      </c>
      <c r="BP57" s="86">
        <v>-16064000</v>
      </c>
      <c r="BQ57" s="86">
        <v>-25000</v>
      </c>
      <c r="BR57" s="86">
        <v>0</v>
      </c>
      <c r="BS57" s="78">
        <v>-16089000</v>
      </c>
      <c r="BT57" s="79">
        <v>2.5999999999999999E-2</v>
      </c>
      <c r="BU57" s="79">
        <v>6.0000000000000001E-3</v>
      </c>
      <c r="BV57" s="79">
        <v>3.2000000000000001E-2</v>
      </c>
      <c r="BW57" s="80">
        <v>2</v>
      </c>
      <c r="BX57" s="81">
        <v>33</v>
      </c>
      <c r="BY57" s="81">
        <v>61</v>
      </c>
      <c r="BZ57" s="82">
        <v>3.2</v>
      </c>
      <c r="CA57" s="79">
        <v>0.17599999999999999</v>
      </c>
      <c r="CB57" s="79">
        <v>0.51400000000000001</v>
      </c>
      <c r="CC57" s="83">
        <v>0</v>
      </c>
      <c r="CD57" s="83"/>
      <c r="CE57" s="83"/>
      <c r="CF57" s="78">
        <v>-10200000</v>
      </c>
      <c r="CG57" s="79">
        <v>-0.04</v>
      </c>
      <c r="CH57" s="79">
        <v>7.0000000000000001E-3</v>
      </c>
      <c r="CI57" s="79">
        <v>-3.3000000000000002E-2</v>
      </c>
    </row>
    <row r="58" spans="1:87" ht="34.200000000000003" x14ac:dyDescent="0.3">
      <c r="A58" s="76">
        <v>103</v>
      </c>
      <c r="B58" s="76" t="s">
        <v>754</v>
      </c>
      <c r="C58" s="76" t="s">
        <v>859</v>
      </c>
      <c r="D58" s="76">
        <v>16665</v>
      </c>
      <c r="E58" s="76">
        <v>2020</v>
      </c>
      <c r="F58" s="76" t="s">
        <v>867</v>
      </c>
      <c r="G58" s="76">
        <v>5</v>
      </c>
      <c r="H58" s="76">
        <v>12</v>
      </c>
      <c r="I58" s="76" t="s">
        <v>880</v>
      </c>
      <c r="J58" s="77">
        <v>42757000</v>
      </c>
      <c r="K58" s="77">
        <v>90958000</v>
      </c>
      <c r="L58" s="77">
        <v>0</v>
      </c>
      <c r="M58" s="77">
        <v>21158000</v>
      </c>
      <c r="N58" s="77">
        <v>0</v>
      </c>
      <c r="O58" s="77">
        <v>0</v>
      </c>
      <c r="P58" s="77">
        <v>6380000</v>
      </c>
      <c r="Q58" s="78">
        <v>161253000</v>
      </c>
      <c r="R58" s="77">
        <v>29916000</v>
      </c>
      <c r="S58" s="77">
        <v>0</v>
      </c>
      <c r="T58" s="77">
        <v>0</v>
      </c>
      <c r="U58" s="77">
        <v>0</v>
      </c>
      <c r="V58" s="77">
        <v>68734000</v>
      </c>
      <c r="W58" s="77">
        <v>0</v>
      </c>
      <c r="X58" s="78">
        <v>68734000</v>
      </c>
      <c r="Y58" s="77">
        <v>10451000</v>
      </c>
      <c r="Z58" s="78">
        <v>109101000</v>
      </c>
      <c r="AA58" s="78">
        <v>270354000</v>
      </c>
      <c r="AB58" s="77">
        <v>1790000</v>
      </c>
      <c r="AC58" s="77">
        <v>38175000</v>
      </c>
      <c r="AD58" s="77">
        <v>62000</v>
      </c>
      <c r="AE58" s="77">
        <v>22787000</v>
      </c>
      <c r="AF58" s="78">
        <v>62814000</v>
      </c>
      <c r="AG58" s="77">
        <v>48985000</v>
      </c>
      <c r="AH58" s="77">
        <v>0</v>
      </c>
      <c r="AI58" s="77">
        <v>12389000</v>
      </c>
      <c r="AJ58" s="78">
        <v>61374000</v>
      </c>
      <c r="AK58" s="78">
        <v>124188000</v>
      </c>
      <c r="AL58" s="77">
        <v>116250000</v>
      </c>
      <c r="AM58" s="77">
        <v>10151000</v>
      </c>
      <c r="AN58" s="77">
        <v>19765000</v>
      </c>
      <c r="AO58" s="78">
        <v>146166000</v>
      </c>
      <c r="AP58" s="78">
        <v>270354000</v>
      </c>
      <c r="AQ58" s="77">
        <v>189036000</v>
      </c>
      <c r="AR58" s="77">
        <v>0</v>
      </c>
      <c r="AS58" s="77">
        <v>17479000</v>
      </c>
      <c r="AT58" s="77">
        <v>5108000</v>
      </c>
      <c r="AU58" s="77">
        <v>0</v>
      </c>
      <c r="AV58" s="77">
        <v>0</v>
      </c>
      <c r="AW58" s="78">
        <v>211623000</v>
      </c>
      <c r="AX58" s="77">
        <v>0</v>
      </c>
      <c r="AY58" s="77">
        <v>0</v>
      </c>
      <c r="AZ58" s="77">
        <v>0</v>
      </c>
      <c r="BA58" s="77">
        <v>1237000</v>
      </c>
      <c r="BB58" s="77">
        <v>-140000</v>
      </c>
      <c r="BC58" s="78">
        <v>1097000</v>
      </c>
      <c r="BD58" s="78">
        <v>212720000</v>
      </c>
      <c r="BE58" s="77">
        <v>96044000</v>
      </c>
      <c r="BF58" s="77">
        <v>0</v>
      </c>
      <c r="BG58" s="77">
        <v>11073000</v>
      </c>
      <c r="BH58" s="77">
        <v>1543000</v>
      </c>
      <c r="BI58" s="77">
        <v>3080000</v>
      </c>
      <c r="BJ58" s="77">
        <v>108037000</v>
      </c>
      <c r="BK58" s="77">
        <v>0</v>
      </c>
      <c r="BL58" s="78">
        <v>219777000</v>
      </c>
      <c r="BM58" s="78">
        <v>-7057000</v>
      </c>
      <c r="BN58" s="77">
        <v>-4083000</v>
      </c>
      <c r="BO58" s="77">
        <v>139000</v>
      </c>
      <c r="BP58" s="77">
        <v>-11001000</v>
      </c>
      <c r="BQ58" s="77">
        <v>4641000</v>
      </c>
      <c r="BR58" s="77">
        <v>0</v>
      </c>
      <c r="BS58" s="78">
        <v>-6360000</v>
      </c>
      <c r="BT58" s="79">
        <v>-3.7999999999999999E-2</v>
      </c>
      <c r="BU58" s="79">
        <v>5.0000000000000001E-3</v>
      </c>
      <c r="BV58" s="79">
        <v>-3.3000000000000002E-2</v>
      </c>
      <c r="BW58" s="80">
        <v>2.6</v>
      </c>
      <c r="BX58" s="81">
        <v>41</v>
      </c>
      <c r="BY58" s="81">
        <v>43</v>
      </c>
      <c r="BZ58" s="82">
        <v>1.7</v>
      </c>
      <c r="CA58" s="79">
        <v>3.5999999999999997E-2</v>
      </c>
      <c r="CB58" s="79">
        <v>0.54100000000000004</v>
      </c>
      <c r="CC58" s="83">
        <v>0</v>
      </c>
      <c r="CD58" s="83"/>
      <c r="CE58" s="83"/>
      <c r="CF58" s="78">
        <v>-12165000</v>
      </c>
      <c r="CG58" s="79">
        <v>-6.4000000000000001E-2</v>
      </c>
      <c r="CH58" s="79">
        <v>5.0000000000000001E-3</v>
      </c>
      <c r="CI58" s="79">
        <v>-5.8999999999999997E-2</v>
      </c>
    </row>
    <row r="59" spans="1:87" ht="34.200000000000003" x14ac:dyDescent="0.3">
      <c r="A59" s="85">
        <v>6546</v>
      </c>
      <c r="B59" s="85" t="s">
        <v>875</v>
      </c>
      <c r="C59" s="85" t="s">
        <v>859</v>
      </c>
      <c r="D59" s="85">
        <v>16665</v>
      </c>
      <c r="E59" s="85">
        <v>2020</v>
      </c>
      <c r="F59" s="85" t="s">
        <v>867</v>
      </c>
      <c r="G59" s="85">
        <v>5</v>
      </c>
      <c r="H59" s="85">
        <v>12</v>
      </c>
      <c r="I59" s="85" t="s">
        <v>880</v>
      </c>
      <c r="J59" s="86">
        <v>201681000</v>
      </c>
      <c r="K59" s="86">
        <v>73294000</v>
      </c>
      <c r="L59" s="86">
        <v>0</v>
      </c>
      <c r="M59" s="86">
        <v>94402000</v>
      </c>
      <c r="N59" s="86">
        <v>0</v>
      </c>
      <c r="O59" s="86">
        <v>0</v>
      </c>
      <c r="P59" s="86">
        <v>57075000</v>
      </c>
      <c r="Q59" s="78">
        <v>426452000</v>
      </c>
      <c r="R59" s="86">
        <v>0</v>
      </c>
      <c r="S59" s="86">
        <v>0</v>
      </c>
      <c r="T59" s="86">
        <v>0</v>
      </c>
      <c r="U59" s="86">
        <v>0</v>
      </c>
      <c r="V59" s="86">
        <v>0</v>
      </c>
      <c r="W59" s="86">
        <v>0</v>
      </c>
      <c r="X59" s="78">
        <v>0</v>
      </c>
      <c r="Y59" s="86">
        <v>12882000</v>
      </c>
      <c r="Z59" s="78">
        <v>12882000</v>
      </c>
      <c r="AA59" s="78">
        <v>439334000</v>
      </c>
      <c r="AB59" s="86">
        <v>40000000</v>
      </c>
      <c r="AC59" s="86">
        <v>203587000</v>
      </c>
      <c r="AD59" s="86">
        <v>34158000</v>
      </c>
      <c r="AE59" s="86">
        <v>64922000</v>
      </c>
      <c r="AF59" s="78">
        <v>342667000</v>
      </c>
      <c r="AG59" s="86">
        <v>0</v>
      </c>
      <c r="AH59" s="86">
        <v>0</v>
      </c>
      <c r="AI59" s="86">
        <v>7396000</v>
      </c>
      <c r="AJ59" s="78">
        <v>7396000</v>
      </c>
      <c r="AK59" s="78">
        <v>350063000</v>
      </c>
      <c r="AL59" s="86">
        <v>89271000</v>
      </c>
      <c r="AM59" s="86">
        <v>0</v>
      </c>
      <c r="AN59" s="86">
        <v>0</v>
      </c>
      <c r="AO59" s="78">
        <v>89271000</v>
      </c>
      <c r="AP59" s="78">
        <v>439334000</v>
      </c>
      <c r="AQ59" s="86">
        <v>935057000</v>
      </c>
      <c r="AR59" s="86">
        <v>0</v>
      </c>
      <c r="AS59" s="86">
        <v>53401000</v>
      </c>
      <c r="AT59" s="86">
        <v>50591000</v>
      </c>
      <c r="AU59" s="86">
        <v>0</v>
      </c>
      <c r="AV59" s="86">
        <v>0</v>
      </c>
      <c r="AW59" s="78">
        <v>1039049000</v>
      </c>
      <c r="AX59" s="86">
        <v>0</v>
      </c>
      <c r="AY59" s="86">
        <v>0</v>
      </c>
      <c r="AZ59" s="86">
        <v>0</v>
      </c>
      <c r="BA59" s="86">
        <v>3467000</v>
      </c>
      <c r="BB59" s="86">
        <v>0</v>
      </c>
      <c r="BC59" s="78">
        <v>3467000</v>
      </c>
      <c r="BD59" s="78">
        <v>1042516000</v>
      </c>
      <c r="BE59" s="86">
        <v>396525000</v>
      </c>
      <c r="BF59" s="86">
        <v>0</v>
      </c>
      <c r="BG59" s="86">
        <v>61477000</v>
      </c>
      <c r="BH59" s="86">
        <v>9693000</v>
      </c>
      <c r="BI59" s="86">
        <v>5445000</v>
      </c>
      <c r="BJ59" s="86">
        <v>493164000</v>
      </c>
      <c r="BK59" s="86">
        <v>0</v>
      </c>
      <c r="BL59" s="78">
        <v>966304000</v>
      </c>
      <c r="BM59" s="78">
        <v>76212000</v>
      </c>
      <c r="BN59" s="86">
        <v>-114282000</v>
      </c>
      <c r="BO59" s="86">
        <v>0</v>
      </c>
      <c r="BP59" s="86">
        <v>-38070000</v>
      </c>
      <c r="BQ59" s="86">
        <v>0</v>
      </c>
      <c r="BR59" s="86">
        <v>0</v>
      </c>
      <c r="BS59" s="78">
        <v>-38070000</v>
      </c>
      <c r="BT59" s="79">
        <v>7.0000000000000007E-2</v>
      </c>
      <c r="BU59" s="79">
        <v>3.0000000000000001E-3</v>
      </c>
      <c r="BV59" s="79">
        <v>7.2999999999999995E-2</v>
      </c>
      <c r="BW59" s="80">
        <v>1.2</v>
      </c>
      <c r="BX59" s="81">
        <v>37</v>
      </c>
      <c r="BY59" s="81">
        <v>56</v>
      </c>
      <c r="BZ59" s="82">
        <v>3</v>
      </c>
      <c r="CA59" s="79">
        <v>0.40200000000000002</v>
      </c>
      <c r="CB59" s="79">
        <v>0.20300000000000001</v>
      </c>
      <c r="CC59" s="83">
        <v>0</v>
      </c>
      <c r="CD59" s="83"/>
      <c r="CE59" s="83"/>
      <c r="CF59" s="78">
        <v>25621000</v>
      </c>
      <c r="CG59" s="79">
        <v>2.1999999999999999E-2</v>
      </c>
      <c r="CH59" s="79">
        <v>3.0000000000000001E-3</v>
      </c>
      <c r="CI59" s="79">
        <v>2.5999999999999999E-2</v>
      </c>
    </row>
    <row r="60" spans="1:87" ht="34.200000000000003" x14ac:dyDescent="0.3">
      <c r="A60" s="76">
        <v>3112</v>
      </c>
      <c r="B60" s="76" t="s">
        <v>757</v>
      </c>
      <c r="C60" s="76" t="s">
        <v>859</v>
      </c>
      <c r="D60" s="76">
        <v>16665</v>
      </c>
      <c r="E60" s="76">
        <v>2020</v>
      </c>
      <c r="F60" s="76" t="s">
        <v>867</v>
      </c>
      <c r="G60" s="76">
        <v>5</v>
      </c>
      <c r="H60" s="76">
        <v>12</v>
      </c>
      <c r="I60" s="76" t="s">
        <v>880</v>
      </c>
      <c r="J60" s="77">
        <v>125540000</v>
      </c>
      <c r="K60" s="77">
        <v>218791000</v>
      </c>
      <c r="L60" s="77">
        <v>0</v>
      </c>
      <c r="M60" s="77">
        <v>29247000</v>
      </c>
      <c r="N60" s="77">
        <v>0</v>
      </c>
      <c r="O60" s="77">
        <v>0</v>
      </c>
      <c r="P60" s="77">
        <v>23986000</v>
      </c>
      <c r="Q60" s="78">
        <v>397564000</v>
      </c>
      <c r="R60" s="77">
        <v>23643000</v>
      </c>
      <c r="S60" s="77">
        <v>0</v>
      </c>
      <c r="T60" s="77">
        <v>0</v>
      </c>
      <c r="U60" s="77">
        <v>0</v>
      </c>
      <c r="V60" s="77">
        <v>115084000</v>
      </c>
      <c r="W60" s="77">
        <v>0</v>
      </c>
      <c r="X60" s="78">
        <v>115084000</v>
      </c>
      <c r="Y60" s="77">
        <v>13764000</v>
      </c>
      <c r="Z60" s="78">
        <v>152491000</v>
      </c>
      <c r="AA60" s="78">
        <v>550055000</v>
      </c>
      <c r="AB60" s="77">
        <v>4361000</v>
      </c>
      <c r="AC60" s="77">
        <v>69849000</v>
      </c>
      <c r="AD60" s="77">
        <v>7753000</v>
      </c>
      <c r="AE60" s="77">
        <v>48311000</v>
      </c>
      <c r="AF60" s="78">
        <v>130274000</v>
      </c>
      <c r="AG60" s="77">
        <v>85348000</v>
      </c>
      <c r="AH60" s="77">
        <v>0</v>
      </c>
      <c r="AI60" s="77">
        <v>82817000</v>
      </c>
      <c r="AJ60" s="78">
        <v>168165000</v>
      </c>
      <c r="AK60" s="78">
        <v>298439000</v>
      </c>
      <c r="AL60" s="77">
        <v>227973000</v>
      </c>
      <c r="AM60" s="77">
        <v>12002500</v>
      </c>
      <c r="AN60" s="77">
        <v>11640500</v>
      </c>
      <c r="AO60" s="78">
        <v>251616000</v>
      </c>
      <c r="AP60" s="78">
        <v>550055000</v>
      </c>
      <c r="AQ60" s="77">
        <v>358425000</v>
      </c>
      <c r="AR60" s="77">
        <v>0</v>
      </c>
      <c r="AS60" s="77">
        <v>16503000</v>
      </c>
      <c r="AT60" s="77">
        <v>35054000</v>
      </c>
      <c r="AU60" s="77">
        <v>0</v>
      </c>
      <c r="AV60" s="77">
        <v>0</v>
      </c>
      <c r="AW60" s="78">
        <v>409982000</v>
      </c>
      <c r="AX60" s="77">
        <v>0</v>
      </c>
      <c r="AY60" s="77">
        <v>0</v>
      </c>
      <c r="AZ60" s="77">
        <v>0</v>
      </c>
      <c r="BA60" s="77">
        <v>7113000</v>
      </c>
      <c r="BB60" s="77">
        <v>0</v>
      </c>
      <c r="BC60" s="78">
        <v>7113000</v>
      </c>
      <c r="BD60" s="78">
        <v>417095000</v>
      </c>
      <c r="BE60" s="77">
        <v>187248000</v>
      </c>
      <c r="BF60" s="77">
        <v>0</v>
      </c>
      <c r="BG60" s="77">
        <v>17748000</v>
      </c>
      <c r="BH60" s="77">
        <v>2180000</v>
      </c>
      <c r="BI60" s="77">
        <v>1929000</v>
      </c>
      <c r="BJ60" s="77">
        <v>154443000</v>
      </c>
      <c r="BK60" s="77">
        <v>0</v>
      </c>
      <c r="BL60" s="78">
        <v>363548000</v>
      </c>
      <c r="BM60" s="78">
        <v>53547000</v>
      </c>
      <c r="BN60" s="77">
        <v>-20409000</v>
      </c>
      <c r="BO60" s="77">
        <v>659000</v>
      </c>
      <c r="BP60" s="77">
        <v>33797000</v>
      </c>
      <c r="BQ60" s="77">
        <v>-2401000</v>
      </c>
      <c r="BR60" s="77">
        <v>0</v>
      </c>
      <c r="BS60" s="78">
        <v>31396000</v>
      </c>
      <c r="BT60" s="79">
        <v>0.111</v>
      </c>
      <c r="BU60" s="79">
        <v>1.7000000000000001E-2</v>
      </c>
      <c r="BV60" s="79">
        <v>0.128</v>
      </c>
      <c r="BW60" s="80">
        <v>3.1</v>
      </c>
      <c r="BX60" s="81">
        <v>30</v>
      </c>
      <c r="BY60" s="81">
        <v>64</v>
      </c>
      <c r="BZ60" s="82">
        <v>11.2</v>
      </c>
      <c r="CA60" s="79">
        <v>0.33100000000000002</v>
      </c>
      <c r="CB60" s="79">
        <v>0.45700000000000002</v>
      </c>
      <c r="CC60" s="83">
        <v>0</v>
      </c>
      <c r="CD60" s="83"/>
      <c r="CE60" s="83"/>
      <c r="CF60" s="78">
        <v>18493000</v>
      </c>
      <c r="CG60" s="79">
        <v>0.03</v>
      </c>
      <c r="CH60" s="79">
        <v>1.9E-2</v>
      </c>
      <c r="CI60" s="79">
        <v>4.8000000000000001E-2</v>
      </c>
    </row>
    <row r="61" spans="1:87" ht="34.200000000000003" x14ac:dyDescent="0.3">
      <c r="A61" s="85">
        <v>138</v>
      </c>
      <c r="B61" s="85" t="s">
        <v>876</v>
      </c>
      <c r="C61" s="85" t="s">
        <v>859</v>
      </c>
      <c r="D61" s="85">
        <v>16665</v>
      </c>
      <c r="E61" s="85">
        <v>2020</v>
      </c>
      <c r="F61" s="85" t="s">
        <v>867</v>
      </c>
      <c r="G61" s="85">
        <v>5</v>
      </c>
      <c r="H61" s="85">
        <v>12</v>
      </c>
      <c r="I61" s="85" t="s">
        <v>880</v>
      </c>
      <c r="J61" s="86">
        <v>60237000</v>
      </c>
      <c r="K61" s="86">
        <v>196283000</v>
      </c>
      <c r="L61" s="86">
        <v>0</v>
      </c>
      <c r="M61" s="86">
        <v>24078000</v>
      </c>
      <c r="N61" s="86">
        <v>0</v>
      </c>
      <c r="O61" s="86">
        <v>0</v>
      </c>
      <c r="P61" s="86">
        <v>14589000</v>
      </c>
      <c r="Q61" s="78">
        <v>295187000</v>
      </c>
      <c r="R61" s="86">
        <v>27921000</v>
      </c>
      <c r="S61" s="86">
        <v>0</v>
      </c>
      <c r="T61" s="86">
        <v>0</v>
      </c>
      <c r="U61" s="86">
        <v>0</v>
      </c>
      <c r="V61" s="86">
        <v>137311000</v>
      </c>
      <c r="W61" s="86">
        <v>0</v>
      </c>
      <c r="X61" s="78">
        <v>137311000</v>
      </c>
      <c r="Y61" s="86">
        <v>41380000</v>
      </c>
      <c r="Z61" s="78">
        <v>206612000</v>
      </c>
      <c r="AA61" s="78">
        <v>501799000</v>
      </c>
      <c r="AB61" s="86">
        <v>3429000</v>
      </c>
      <c r="AC61" s="86">
        <v>38438000</v>
      </c>
      <c r="AD61" s="86">
        <v>7505000</v>
      </c>
      <c r="AE61" s="86">
        <v>36850000</v>
      </c>
      <c r="AF61" s="78">
        <v>86222000</v>
      </c>
      <c r="AG61" s="86">
        <v>82452000</v>
      </c>
      <c r="AH61" s="86">
        <v>0</v>
      </c>
      <c r="AI61" s="86">
        <v>13482000</v>
      </c>
      <c r="AJ61" s="78">
        <v>95934000</v>
      </c>
      <c r="AK61" s="78">
        <v>182156000</v>
      </c>
      <c r="AL61" s="86">
        <v>291722000</v>
      </c>
      <c r="AM61" s="86">
        <v>18660300</v>
      </c>
      <c r="AN61" s="86">
        <v>9260700</v>
      </c>
      <c r="AO61" s="78">
        <v>319643000</v>
      </c>
      <c r="AP61" s="78">
        <v>501799000</v>
      </c>
      <c r="AQ61" s="86">
        <v>261414000</v>
      </c>
      <c r="AR61" s="86">
        <v>0</v>
      </c>
      <c r="AS61" s="86">
        <v>14994000</v>
      </c>
      <c r="AT61" s="86">
        <v>21099000</v>
      </c>
      <c r="AU61" s="86">
        <v>0</v>
      </c>
      <c r="AV61" s="86">
        <v>0</v>
      </c>
      <c r="AW61" s="78">
        <v>297507000</v>
      </c>
      <c r="AX61" s="86">
        <v>0</v>
      </c>
      <c r="AY61" s="86">
        <v>0</v>
      </c>
      <c r="AZ61" s="86">
        <v>0</v>
      </c>
      <c r="BA61" s="86">
        <v>6855000</v>
      </c>
      <c r="BB61" s="86">
        <v>0</v>
      </c>
      <c r="BC61" s="78">
        <v>6855000</v>
      </c>
      <c r="BD61" s="78">
        <v>304362000</v>
      </c>
      <c r="BE61" s="86">
        <v>137284000</v>
      </c>
      <c r="BF61" s="86">
        <v>0</v>
      </c>
      <c r="BG61" s="86">
        <v>17198000</v>
      </c>
      <c r="BH61" s="86">
        <v>2684000</v>
      </c>
      <c r="BI61" s="86">
        <v>1836000</v>
      </c>
      <c r="BJ61" s="86">
        <v>119089000</v>
      </c>
      <c r="BK61" s="86">
        <v>0</v>
      </c>
      <c r="BL61" s="78">
        <v>278091000</v>
      </c>
      <c r="BM61" s="78">
        <v>26271000</v>
      </c>
      <c r="BN61" s="86">
        <v>-5660000</v>
      </c>
      <c r="BO61" s="86">
        <v>74000</v>
      </c>
      <c r="BP61" s="86">
        <v>20685000</v>
      </c>
      <c r="BQ61" s="86">
        <v>0</v>
      </c>
      <c r="BR61" s="86">
        <v>0</v>
      </c>
      <c r="BS61" s="78">
        <v>20685000</v>
      </c>
      <c r="BT61" s="79">
        <v>6.4000000000000001E-2</v>
      </c>
      <c r="BU61" s="79">
        <v>2.3E-2</v>
      </c>
      <c r="BV61" s="79">
        <v>8.5999999999999993E-2</v>
      </c>
      <c r="BW61" s="80">
        <v>3.4</v>
      </c>
      <c r="BX61" s="81">
        <v>34</v>
      </c>
      <c r="BY61" s="81">
        <v>67</v>
      </c>
      <c r="BZ61" s="82">
        <v>7.5</v>
      </c>
      <c r="CA61" s="79">
        <v>0.25800000000000001</v>
      </c>
      <c r="CB61" s="79">
        <v>0.63700000000000001</v>
      </c>
      <c r="CC61" s="83">
        <v>0</v>
      </c>
      <c r="CD61" s="83"/>
      <c r="CE61" s="83"/>
      <c r="CF61" s="78">
        <v>5172000</v>
      </c>
      <c r="CG61" s="79">
        <v>-6.0000000000000001E-3</v>
      </c>
      <c r="CH61" s="79">
        <v>2.4E-2</v>
      </c>
      <c r="CI61" s="79">
        <v>1.7999999999999999E-2</v>
      </c>
    </row>
    <row r="62" spans="1:87" ht="34.200000000000003" x14ac:dyDescent="0.3">
      <c r="A62" s="76">
        <v>1</v>
      </c>
      <c r="B62" s="76" t="s">
        <v>713</v>
      </c>
      <c r="C62" s="76" t="s">
        <v>859</v>
      </c>
      <c r="D62" s="76">
        <v>16665</v>
      </c>
      <c r="E62" s="76">
        <v>2020</v>
      </c>
      <c r="F62" s="76" t="s">
        <v>867</v>
      </c>
      <c r="G62" s="76">
        <v>5</v>
      </c>
      <c r="H62" s="76">
        <v>12</v>
      </c>
      <c r="I62" s="76" t="s">
        <v>880</v>
      </c>
      <c r="J62" s="77">
        <v>25136000</v>
      </c>
      <c r="K62" s="77">
        <v>14283000</v>
      </c>
      <c r="L62" s="77">
        <v>0</v>
      </c>
      <c r="M62" s="77">
        <v>13491000</v>
      </c>
      <c r="N62" s="77">
        <v>0</v>
      </c>
      <c r="O62" s="77">
        <v>0</v>
      </c>
      <c r="P62" s="77">
        <v>10803000</v>
      </c>
      <c r="Q62" s="78">
        <v>63713000</v>
      </c>
      <c r="R62" s="77">
        <v>375000</v>
      </c>
      <c r="S62" s="77">
        <v>0</v>
      </c>
      <c r="T62" s="77">
        <v>0</v>
      </c>
      <c r="U62" s="77">
        <v>0</v>
      </c>
      <c r="V62" s="77">
        <v>35136000</v>
      </c>
      <c r="W62" s="77">
        <v>0</v>
      </c>
      <c r="X62" s="78">
        <v>35136000</v>
      </c>
      <c r="Y62" s="77">
        <v>5006000</v>
      </c>
      <c r="Z62" s="78">
        <v>40517000</v>
      </c>
      <c r="AA62" s="78">
        <v>104230000</v>
      </c>
      <c r="AB62" s="77">
        <v>1210000</v>
      </c>
      <c r="AC62" s="77">
        <v>22326000</v>
      </c>
      <c r="AD62" s="77">
        <v>0</v>
      </c>
      <c r="AE62" s="77">
        <v>16065000</v>
      </c>
      <c r="AF62" s="78">
        <v>39601000</v>
      </c>
      <c r="AG62" s="77">
        <v>19946000</v>
      </c>
      <c r="AH62" s="77">
        <v>0</v>
      </c>
      <c r="AI62" s="77">
        <v>35999000</v>
      </c>
      <c r="AJ62" s="78">
        <v>55945000</v>
      </c>
      <c r="AK62" s="78">
        <v>95546000</v>
      </c>
      <c r="AL62" s="77">
        <v>8309000</v>
      </c>
      <c r="AM62" s="77">
        <v>341500</v>
      </c>
      <c r="AN62" s="77">
        <v>33500</v>
      </c>
      <c r="AO62" s="78">
        <v>8684000</v>
      </c>
      <c r="AP62" s="78">
        <v>104230000</v>
      </c>
      <c r="AQ62" s="77">
        <v>115729000</v>
      </c>
      <c r="AR62" s="77">
        <v>0</v>
      </c>
      <c r="AS62" s="77">
        <v>3994000</v>
      </c>
      <c r="AT62" s="77">
        <v>6616000</v>
      </c>
      <c r="AU62" s="77">
        <v>0</v>
      </c>
      <c r="AV62" s="77">
        <v>0</v>
      </c>
      <c r="AW62" s="78">
        <v>126339000</v>
      </c>
      <c r="AX62" s="77">
        <v>0</v>
      </c>
      <c r="AY62" s="77">
        <v>0</v>
      </c>
      <c r="AZ62" s="77">
        <v>0</v>
      </c>
      <c r="BA62" s="77">
        <v>815000</v>
      </c>
      <c r="BB62" s="77">
        <v>0</v>
      </c>
      <c r="BC62" s="78">
        <v>815000</v>
      </c>
      <c r="BD62" s="78">
        <v>127154000</v>
      </c>
      <c r="BE62" s="77">
        <v>70755000</v>
      </c>
      <c r="BF62" s="77">
        <v>0</v>
      </c>
      <c r="BG62" s="77">
        <v>5715000</v>
      </c>
      <c r="BH62" s="77">
        <v>537000</v>
      </c>
      <c r="BI62" s="77">
        <v>1713000</v>
      </c>
      <c r="BJ62" s="77">
        <v>54835000</v>
      </c>
      <c r="BK62" s="77">
        <v>0</v>
      </c>
      <c r="BL62" s="78">
        <v>133555000</v>
      </c>
      <c r="BM62" s="78">
        <v>-6401000</v>
      </c>
      <c r="BN62" s="77">
        <v>-5300000</v>
      </c>
      <c r="BO62" s="77">
        <v>133000</v>
      </c>
      <c r="BP62" s="77">
        <v>-11568000</v>
      </c>
      <c r="BQ62" s="77">
        <v>-945000</v>
      </c>
      <c r="BR62" s="77">
        <v>0</v>
      </c>
      <c r="BS62" s="78">
        <v>-12513000</v>
      </c>
      <c r="BT62" s="79">
        <v>-5.7000000000000002E-2</v>
      </c>
      <c r="BU62" s="79">
        <v>6.0000000000000001E-3</v>
      </c>
      <c r="BV62" s="79">
        <v>-0.05</v>
      </c>
      <c r="BW62" s="80">
        <v>1.6</v>
      </c>
      <c r="BX62" s="81">
        <v>43</v>
      </c>
      <c r="BY62" s="81">
        <v>49</v>
      </c>
      <c r="BZ62" s="82">
        <v>-0.1</v>
      </c>
      <c r="CA62" s="79">
        <v>-1.2E-2</v>
      </c>
      <c r="CB62" s="79">
        <v>8.3000000000000004E-2</v>
      </c>
      <c r="CC62" s="83">
        <v>0</v>
      </c>
      <c r="CD62" s="83"/>
      <c r="CE62" s="83"/>
      <c r="CF62" s="78">
        <v>-13017000</v>
      </c>
      <c r="CG62" s="79">
        <v>-0.115</v>
      </c>
      <c r="CH62" s="79">
        <v>7.0000000000000001E-3</v>
      </c>
      <c r="CI62" s="79">
        <v>-0.108</v>
      </c>
    </row>
  </sheetData>
  <sheetProtection algorithmName="SHA-512" hashValue="FSClZnMtjkBKY9GWWrwtKJlUUNb3M6ECYU+0jd32tD6XMX9fHJwCqu/eF+DEpDEVJveYBZeaOufxPeohOM+S7A==" saltValue="bH33jH+Pdq6JWAlvoElxQg=="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F6349-DA72-4AE1-BF73-9F3E86AA3DD4}">
  <sheetPr>
    <tabColor theme="7" tint="0.59999389629810485"/>
  </sheetPr>
  <dimension ref="A1:CI62"/>
  <sheetViews>
    <sheetView zoomScale="64" workbookViewId="0">
      <selection activeCell="BZ36" sqref="BZ36"/>
    </sheetView>
  </sheetViews>
  <sheetFormatPr defaultColWidth="8.77734375" defaultRowHeight="14.4" x14ac:dyDescent="0.3"/>
  <cols>
    <col min="1" max="9" width="15.77734375" style="68" customWidth="1"/>
    <col min="10" max="13" width="17.21875" style="68" customWidth="1"/>
    <col min="14" max="14" width="14.44140625" style="68" customWidth="1"/>
    <col min="15" max="77" width="17.21875" style="68" customWidth="1"/>
    <col min="78" max="78" width="24" style="68" bestFit="1" customWidth="1"/>
    <col min="79" max="87" width="17.21875" style="68" customWidth="1"/>
    <col min="88" max="88" width="0" style="68" hidden="1" customWidth="1"/>
    <col min="89" max="89" width="31.5546875" style="68" customWidth="1"/>
    <col min="90" max="16384" width="8.77734375" style="68"/>
  </cols>
  <sheetData>
    <row r="1" spans="1:87" ht="93" customHeight="1" x14ac:dyDescent="0.3">
      <c r="A1" s="75" t="s">
        <v>127</v>
      </c>
      <c r="B1" s="75" t="s">
        <v>774</v>
      </c>
      <c r="C1" s="75" t="s">
        <v>775</v>
      </c>
      <c r="D1" s="75" t="s">
        <v>776</v>
      </c>
      <c r="E1" s="75" t="s">
        <v>777</v>
      </c>
      <c r="F1" s="75" t="s">
        <v>778</v>
      </c>
      <c r="G1" s="75" t="s">
        <v>779</v>
      </c>
      <c r="H1" s="75" t="s">
        <v>780</v>
      </c>
      <c r="I1" s="75" t="s">
        <v>781</v>
      </c>
      <c r="J1" s="75" t="s">
        <v>782</v>
      </c>
      <c r="K1" s="75" t="s">
        <v>783</v>
      </c>
      <c r="L1" s="75" t="s">
        <v>784</v>
      </c>
      <c r="M1" s="75" t="s">
        <v>785</v>
      </c>
      <c r="N1" s="75" t="s">
        <v>786</v>
      </c>
      <c r="O1" s="75" t="s">
        <v>787</v>
      </c>
      <c r="P1" s="75" t="s">
        <v>788</v>
      </c>
      <c r="Q1" s="75" t="s">
        <v>789</v>
      </c>
      <c r="R1" s="75" t="s">
        <v>790</v>
      </c>
      <c r="S1" s="75" t="s">
        <v>791</v>
      </c>
      <c r="T1" s="75" t="s">
        <v>792</v>
      </c>
      <c r="U1" s="75" t="s">
        <v>793</v>
      </c>
      <c r="V1" s="75" t="s">
        <v>794</v>
      </c>
      <c r="W1" s="75" t="s">
        <v>795</v>
      </c>
      <c r="X1" s="75" t="s">
        <v>796</v>
      </c>
      <c r="Y1" s="75" t="s">
        <v>797</v>
      </c>
      <c r="Z1" s="75" t="s">
        <v>798</v>
      </c>
      <c r="AA1" s="75" t="s">
        <v>799</v>
      </c>
      <c r="AB1" s="75" t="s">
        <v>800</v>
      </c>
      <c r="AC1" s="75" t="s">
        <v>801</v>
      </c>
      <c r="AD1" s="75" t="s">
        <v>802</v>
      </c>
      <c r="AE1" s="75" t="s">
        <v>803</v>
      </c>
      <c r="AF1" s="75" t="s">
        <v>804</v>
      </c>
      <c r="AG1" s="75" t="s">
        <v>805</v>
      </c>
      <c r="AH1" s="75" t="s">
        <v>806</v>
      </c>
      <c r="AI1" s="75" t="s">
        <v>807</v>
      </c>
      <c r="AJ1" s="75" t="s">
        <v>808</v>
      </c>
      <c r="AK1" s="75" t="s">
        <v>809</v>
      </c>
      <c r="AL1" s="75" t="s">
        <v>810</v>
      </c>
      <c r="AM1" s="75" t="s">
        <v>811</v>
      </c>
      <c r="AN1" s="75" t="s">
        <v>812</v>
      </c>
      <c r="AO1" s="75" t="s">
        <v>813</v>
      </c>
      <c r="AP1" s="75" t="s">
        <v>814</v>
      </c>
      <c r="AQ1" s="75" t="s">
        <v>81</v>
      </c>
      <c r="AR1" s="75" t="s">
        <v>815</v>
      </c>
      <c r="AS1" s="75" t="s">
        <v>816</v>
      </c>
      <c r="AT1" s="75" t="s">
        <v>817</v>
      </c>
      <c r="AU1" s="75" t="s">
        <v>818</v>
      </c>
      <c r="AV1" s="75" t="s">
        <v>819</v>
      </c>
      <c r="AW1" s="75" t="s">
        <v>144</v>
      </c>
      <c r="AX1" s="75" t="s">
        <v>820</v>
      </c>
      <c r="AY1" s="75" t="s">
        <v>821</v>
      </c>
      <c r="AZ1" s="75" t="s">
        <v>822</v>
      </c>
      <c r="BA1" s="75" t="s">
        <v>823</v>
      </c>
      <c r="BB1" s="75" t="s">
        <v>824</v>
      </c>
      <c r="BC1" s="75" t="s">
        <v>825</v>
      </c>
      <c r="BD1" s="75" t="s">
        <v>826</v>
      </c>
      <c r="BE1" s="75" t="s">
        <v>827</v>
      </c>
      <c r="BF1" s="75" t="s">
        <v>828</v>
      </c>
      <c r="BG1" s="75" t="s">
        <v>829</v>
      </c>
      <c r="BH1" s="75" t="s">
        <v>830</v>
      </c>
      <c r="BI1" s="75" t="s">
        <v>831</v>
      </c>
      <c r="BJ1" s="75" t="s">
        <v>832</v>
      </c>
      <c r="BK1" s="75" t="s">
        <v>833</v>
      </c>
      <c r="BL1" s="75" t="s">
        <v>834</v>
      </c>
      <c r="BM1" s="75" t="s">
        <v>835</v>
      </c>
      <c r="BN1" s="75" t="s">
        <v>836</v>
      </c>
      <c r="BO1" s="75" t="s">
        <v>837</v>
      </c>
      <c r="BP1" s="75" t="s">
        <v>838</v>
      </c>
      <c r="BQ1" s="75" t="s">
        <v>839</v>
      </c>
      <c r="BR1" s="75" t="s">
        <v>840</v>
      </c>
      <c r="BS1" s="75" t="s">
        <v>841</v>
      </c>
      <c r="BT1" s="75" t="s">
        <v>842</v>
      </c>
      <c r="BU1" s="75" t="s">
        <v>843</v>
      </c>
      <c r="BV1" s="75" t="s">
        <v>844</v>
      </c>
      <c r="BW1" s="75" t="s">
        <v>845</v>
      </c>
      <c r="BX1" s="75" t="s">
        <v>846</v>
      </c>
      <c r="BY1" s="75" t="s">
        <v>847</v>
      </c>
      <c r="BZ1" s="75" t="s">
        <v>848</v>
      </c>
      <c r="CA1" s="75" t="s">
        <v>849</v>
      </c>
      <c r="CB1" s="75" t="s">
        <v>850</v>
      </c>
      <c r="CC1" s="75" t="s">
        <v>851</v>
      </c>
      <c r="CD1" s="75" t="s">
        <v>852</v>
      </c>
      <c r="CE1" s="75" t="s">
        <v>853</v>
      </c>
      <c r="CF1" s="75" t="s">
        <v>854</v>
      </c>
      <c r="CG1" s="75" t="s">
        <v>855</v>
      </c>
      <c r="CH1" s="75" t="s">
        <v>856</v>
      </c>
      <c r="CI1" s="75" t="s">
        <v>857</v>
      </c>
    </row>
    <row r="2" spans="1:87" ht="34.200000000000003" x14ac:dyDescent="0.3">
      <c r="A2" s="76">
        <v>1</v>
      </c>
      <c r="B2" s="76" t="s">
        <v>713</v>
      </c>
      <c r="C2" s="76" t="s">
        <v>859</v>
      </c>
      <c r="D2" s="76">
        <v>16665</v>
      </c>
      <c r="E2" s="76">
        <v>2019</v>
      </c>
      <c r="F2" s="76" t="s">
        <v>867</v>
      </c>
      <c r="G2" s="76">
        <v>5</v>
      </c>
      <c r="H2" s="76">
        <v>12</v>
      </c>
      <c r="I2" s="76" t="s">
        <v>883</v>
      </c>
      <c r="J2" s="77">
        <v>2452000</v>
      </c>
      <c r="K2" s="77">
        <v>19988000</v>
      </c>
      <c r="L2" s="77">
        <v>0</v>
      </c>
      <c r="M2" s="77">
        <v>14878000</v>
      </c>
      <c r="N2" s="77">
        <v>0</v>
      </c>
      <c r="O2" s="77">
        <v>0</v>
      </c>
      <c r="P2" s="77">
        <v>5988000</v>
      </c>
      <c r="Q2" s="87">
        <v>43306000</v>
      </c>
      <c r="R2" s="77">
        <v>153000</v>
      </c>
      <c r="S2" s="77">
        <v>0</v>
      </c>
      <c r="T2" s="77">
        <v>0</v>
      </c>
      <c r="U2" s="77">
        <v>0</v>
      </c>
      <c r="V2" s="77">
        <v>38341000</v>
      </c>
      <c r="W2" s="77">
        <v>0</v>
      </c>
      <c r="X2" s="87">
        <v>38341000</v>
      </c>
      <c r="Y2" s="77">
        <v>10520000</v>
      </c>
      <c r="Z2" s="87">
        <v>49014000</v>
      </c>
      <c r="AA2" s="87">
        <v>92320000</v>
      </c>
      <c r="AB2" s="77">
        <v>1350000</v>
      </c>
      <c r="AC2" s="77">
        <v>-600000</v>
      </c>
      <c r="AD2" s="77">
        <v>0</v>
      </c>
      <c r="AE2" s="77">
        <v>11729000</v>
      </c>
      <c r="AF2" s="87">
        <v>12479000</v>
      </c>
      <c r="AG2" s="77">
        <v>21626000</v>
      </c>
      <c r="AH2" s="77">
        <v>0</v>
      </c>
      <c r="AI2" s="77">
        <v>37240000</v>
      </c>
      <c r="AJ2" s="87">
        <v>58866000</v>
      </c>
      <c r="AK2" s="87">
        <v>71345000</v>
      </c>
      <c r="AL2" s="77">
        <v>20822000</v>
      </c>
      <c r="AM2" s="77">
        <v>153000</v>
      </c>
      <c r="AN2" s="77">
        <v>0</v>
      </c>
      <c r="AO2" s="87">
        <v>20975000</v>
      </c>
      <c r="AP2" s="87">
        <v>92320000</v>
      </c>
      <c r="AQ2" s="77">
        <v>76392000</v>
      </c>
      <c r="AR2" s="77">
        <v>0</v>
      </c>
      <c r="AS2" s="77">
        <v>2291000</v>
      </c>
      <c r="AT2" s="77"/>
      <c r="AU2" s="77"/>
      <c r="AV2" s="77">
        <v>0</v>
      </c>
      <c r="AW2" s="87">
        <v>78683000</v>
      </c>
      <c r="AX2" s="77">
        <v>0</v>
      </c>
      <c r="AY2" s="77">
        <v>0</v>
      </c>
      <c r="AZ2" s="77">
        <v>0</v>
      </c>
      <c r="BA2" s="77">
        <v>7286000</v>
      </c>
      <c r="BB2" s="77">
        <v>0</v>
      </c>
      <c r="BC2" s="87">
        <v>7286000</v>
      </c>
      <c r="BD2" s="87">
        <v>85969000</v>
      </c>
      <c r="BE2" s="77">
        <v>42812000</v>
      </c>
      <c r="BF2" s="77">
        <v>0</v>
      </c>
      <c r="BG2" s="77">
        <v>3139000</v>
      </c>
      <c r="BH2" s="77">
        <v>412000</v>
      </c>
      <c r="BI2" s="77">
        <v>1065000</v>
      </c>
      <c r="BJ2" s="77">
        <v>32070000</v>
      </c>
      <c r="BK2" s="77">
        <v>0</v>
      </c>
      <c r="BL2" s="87">
        <v>79498000</v>
      </c>
      <c r="BM2" s="87">
        <v>6471000</v>
      </c>
      <c r="BN2" s="77">
        <v>-2750000</v>
      </c>
      <c r="BO2" s="77">
        <v>878000</v>
      </c>
      <c r="BP2" s="87">
        <v>4599000</v>
      </c>
      <c r="BQ2" s="77">
        <v>-9127000</v>
      </c>
      <c r="BR2" s="77">
        <v>0</v>
      </c>
      <c r="BS2" s="87">
        <v>-4528000</v>
      </c>
      <c r="BT2" s="88">
        <v>-8.9999999999999993E-3</v>
      </c>
      <c r="BU2" s="88">
        <v>8.5000000000000006E-2</v>
      </c>
      <c r="BV2" s="88">
        <v>7.4999999999999997E-2</v>
      </c>
      <c r="BW2" s="82">
        <v>3.5</v>
      </c>
      <c r="BX2" s="83">
        <v>71</v>
      </c>
      <c r="BY2" s="83">
        <v>63</v>
      </c>
      <c r="BZ2" s="82">
        <v>5.7</v>
      </c>
      <c r="CA2" s="88">
        <v>0.28199999999999997</v>
      </c>
      <c r="CB2" s="88">
        <v>0.22700000000000001</v>
      </c>
      <c r="CC2" s="89">
        <v>0</v>
      </c>
    </row>
    <row r="3" spans="1:87" ht="34.200000000000003" x14ac:dyDescent="0.3">
      <c r="A3" s="85">
        <v>2</v>
      </c>
      <c r="B3" s="85" t="s">
        <v>714</v>
      </c>
      <c r="C3" s="85" t="s">
        <v>859</v>
      </c>
      <c r="D3" s="85">
        <v>12807</v>
      </c>
      <c r="E3" s="85">
        <v>2019</v>
      </c>
      <c r="F3" s="85" t="s">
        <v>867</v>
      </c>
      <c r="G3" s="85">
        <v>5</v>
      </c>
      <c r="H3" s="85">
        <v>12</v>
      </c>
      <c r="I3" s="85" t="s">
        <v>883</v>
      </c>
      <c r="J3" s="86">
        <v>1765689</v>
      </c>
      <c r="K3" s="86">
        <v>0</v>
      </c>
      <c r="L3" s="86">
        <v>195000</v>
      </c>
      <c r="M3" s="86">
        <v>3086795</v>
      </c>
      <c r="N3" s="86">
        <v>0</v>
      </c>
      <c r="O3" s="86">
        <v>0</v>
      </c>
      <c r="P3" s="86">
        <v>701493</v>
      </c>
      <c r="Q3" s="87">
        <v>5748977</v>
      </c>
      <c r="R3" s="86">
        <v>2051304</v>
      </c>
      <c r="S3" s="86">
        <v>0</v>
      </c>
      <c r="T3" s="86">
        <v>0</v>
      </c>
      <c r="U3" s="86">
        <v>0</v>
      </c>
      <c r="V3" s="86">
        <v>17133160</v>
      </c>
      <c r="W3" s="86">
        <v>11498070</v>
      </c>
      <c r="X3" s="87">
        <v>5635090</v>
      </c>
      <c r="Y3" s="86">
        <v>11894397</v>
      </c>
      <c r="Z3" s="87">
        <v>19580791</v>
      </c>
      <c r="AA3" s="87">
        <v>25329768</v>
      </c>
      <c r="AB3" s="86">
        <v>349484</v>
      </c>
      <c r="AC3" s="86">
        <v>2340392</v>
      </c>
      <c r="AD3" s="86">
        <v>0</v>
      </c>
      <c r="AE3" s="86">
        <v>4178411</v>
      </c>
      <c r="AF3" s="87">
        <v>6868287</v>
      </c>
      <c r="AG3" s="86">
        <v>9193312</v>
      </c>
      <c r="AH3" s="86">
        <v>0</v>
      </c>
      <c r="AI3" s="86">
        <v>5000</v>
      </c>
      <c r="AJ3" s="87">
        <v>9198312</v>
      </c>
      <c r="AK3" s="87">
        <v>16066599</v>
      </c>
      <c r="AL3" s="86">
        <v>7211865</v>
      </c>
      <c r="AM3" s="86">
        <v>648412</v>
      </c>
      <c r="AN3" s="86">
        <v>1402892</v>
      </c>
      <c r="AO3" s="87">
        <v>9263169</v>
      </c>
      <c r="AP3" s="87">
        <v>25329768</v>
      </c>
      <c r="AQ3" s="86">
        <v>29180079</v>
      </c>
      <c r="AR3" s="86">
        <v>0</v>
      </c>
      <c r="AS3" s="86">
        <v>1210427</v>
      </c>
      <c r="AT3" s="86"/>
      <c r="AU3" s="86"/>
      <c r="AV3" s="86">
        <v>327627</v>
      </c>
      <c r="AW3" s="87">
        <v>30718133</v>
      </c>
      <c r="AX3" s="86">
        <v>414</v>
      </c>
      <c r="AY3" s="86">
        <v>44085</v>
      </c>
      <c r="AZ3" s="86">
        <v>0</v>
      </c>
      <c r="BA3" s="86">
        <v>23674</v>
      </c>
      <c r="BB3" s="86">
        <v>0</v>
      </c>
      <c r="BC3" s="87">
        <v>68173</v>
      </c>
      <c r="BD3" s="87">
        <v>30786306</v>
      </c>
      <c r="BE3" s="86">
        <v>10609271</v>
      </c>
      <c r="BF3" s="86">
        <v>0</v>
      </c>
      <c r="BG3" s="86">
        <v>680692</v>
      </c>
      <c r="BH3" s="86">
        <v>337909</v>
      </c>
      <c r="BI3" s="86">
        <v>313352</v>
      </c>
      <c r="BJ3" s="86">
        <v>18183694</v>
      </c>
      <c r="BK3" s="86">
        <v>0</v>
      </c>
      <c r="BL3" s="87">
        <v>30124918</v>
      </c>
      <c r="BM3" s="87">
        <v>661388</v>
      </c>
      <c r="BN3" s="86">
        <v>347859</v>
      </c>
      <c r="BO3" s="86">
        <v>302939</v>
      </c>
      <c r="BP3" s="87">
        <v>1312186</v>
      </c>
      <c r="BQ3" s="86">
        <v>0</v>
      </c>
      <c r="BR3" s="86">
        <v>0</v>
      </c>
      <c r="BS3" s="87">
        <v>1312186</v>
      </c>
      <c r="BT3" s="88">
        <v>1.9E-2</v>
      </c>
      <c r="BU3" s="88">
        <v>2E-3</v>
      </c>
      <c r="BV3" s="88">
        <v>2.1000000000000001E-2</v>
      </c>
      <c r="BW3" s="82">
        <v>0.8</v>
      </c>
      <c r="BX3" s="83">
        <v>39</v>
      </c>
      <c r="BY3" s="83">
        <v>56</v>
      </c>
      <c r="BZ3" s="82">
        <v>2.4</v>
      </c>
      <c r="CA3" s="88">
        <v>8.4000000000000005E-2</v>
      </c>
      <c r="CB3" s="88">
        <v>0.36599999999999999</v>
      </c>
      <c r="CC3" s="89">
        <v>17</v>
      </c>
    </row>
    <row r="4" spans="1:87" ht="34.200000000000003" x14ac:dyDescent="0.3">
      <c r="A4" s="76">
        <v>5</v>
      </c>
      <c r="B4" s="76" t="s">
        <v>715</v>
      </c>
      <c r="C4" s="76" t="s">
        <v>859</v>
      </c>
      <c r="D4" s="76">
        <v>4066</v>
      </c>
      <c r="E4" s="76">
        <v>2019</v>
      </c>
      <c r="F4" s="76" t="s">
        <v>867</v>
      </c>
      <c r="G4" s="76">
        <v>5</v>
      </c>
      <c r="H4" s="76">
        <v>12</v>
      </c>
      <c r="I4" s="76" t="s">
        <v>883</v>
      </c>
      <c r="J4" s="77">
        <v>4926000</v>
      </c>
      <c r="K4" s="77">
        <v>1376000</v>
      </c>
      <c r="L4" s="77">
        <v>0</v>
      </c>
      <c r="M4" s="77">
        <v>12069000</v>
      </c>
      <c r="N4" s="77">
        <v>186000</v>
      </c>
      <c r="O4" s="77">
        <v>1565000</v>
      </c>
      <c r="P4" s="77">
        <v>2549000</v>
      </c>
      <c r="Q4" s="87">
        <v>22671000</v>
      </c>
      <c r="R4" s="77">
        <v>5621000</v>
      </c>
      <c r="S4" s="77">
        <v>0</v>
      </c>
      <c r="T4" s="77">
        <v>11559000</v>
      </c>
      <c r="U4" s="77">
        <v>477000</v>
      </c>
      <c r="V4" s="77">
        <v>152568000</v>
      </c>
      <c r="W4" s="77">
        <v>102009000</v>
      </c>
      <c r="X4" s="87">
        <v>50559000</v>
      </c>
      <c r="Y4" s="77">
        <v>497000</v>
      </c>
      <c r="Z4" s="87">
        <v>68713000</v>
      </c>
      <c r="AA4" s="87">
        <v>91384000</v>
      </c>
      <c r="AB4" s="77">
        <v>1148000</v>
      </c>
      <c r="AC4" s="77">
        <v>3414000</v>
      </c>
      <c r="AD4" s="77">
        <v>1901000</v>
      </c>
      <c r="AE4" s="77">
        <v>6872000</v>
      </c>
      <c r="AF4" s="87">
        <v>13335000</v>
      </c>
      <c r="AG4" s="77">
        <v>22431000</v>
      </c>
      <c r="AH4" s="77">
        <v>0</v>
      </c>
      <c r="AI4" s="77">
        <v>9438000</v>
      </c>
      <c r="AJ4" s="87">
        <v>31869000</v>
      </c>
      <c r="AK4" s="87">
        <v>45204000</v>
      </c>
      <c r="AL4" s="77">
        <v>29556000</v>
      </c>
      <c r="AM4" s="77">
        <v>8052000</v>
      </c>
      <c r="AN4" s="77">
        <v>8572000</v>
      </c>
      <c r="AO4" s="87">
        <v>46180000</v>
      </c>
      <c r="AP4" s="87">
        <v>91384000</v>
      </c>
      <c r="AQ4" s="77">
        <v>100258000</v>
      </c>
      <c r="AR4" s="77">
        <v>0</v>
      </c>
      <c r="AS4" s="77">
        <v>6107000</v>
      </c>
      <c r="AT4" s="77"/>
      <c r="AU4" s="77"/>
      <c r="AV4" s="77">
        <v>293000</v>
      </c>
      <c r="AW4" s="87">
        <v>106658000</v>
      </c>
      <c r="AX4" s="77">
        <v>20000</v>
      </c>
      <c r="AY4" s="77">
        <v>0</v>
      </c>
      <c r="AZ4" s="77">
        <v>0</v>
      </c>
      <c r="BA4" s="77">
        <v>-30000</v>
      </c>
      <c r="BB4" s="77">
        <v>0</v>
      </c>
      <c r="BC4" s="87">
        <v>-10000</v>
      </c>
      <c r="BD4" s="87">
        <v>106648000</v>
      </c>
      <c r="BE4" s="77">
        <v>46393000</v>
      </c>
      <c r="BF4" s="77">
        <v>0</v>
      </c>
      <c r="BG4" s="77">
        <v>5505000</v>
      </c>
      <c r="BH4" s="77">
        <v>667000</v>
      </c>
      <c r="BI4" s="77">
        <v>1233000</v>
      </c>
      <c r="BJ4" s="77">
        <v>51830000</v>
      </c>
      <c r="BK4" s="77">
        <v>0</v>
      </c>
      <c r="BL4" s="87">
        <v>105628000</v>
      </c>
      <c r="BM4" s="87">
        <v>1020000</v>
      </c>
      <c r="BN4" s="77">
        <v>-1500000</v>
      </c>
      <c r="BO4" s="77">
        <v>865000</v>
      </c>
      <c r="BP4" s="87">
        <v>385000</v>
      </c>
      <c r="BQ4" s="77">
        <v>-6872000</v>
      </c>
      <c r="BR4" s="77">
        <v>0</v>
      </c>
      <c r="BS4" s="87">
        <v>-6487000</v>
      </c>
      <c r="BT4" s="88">
        <v>0.01</v>
      </c>
      <c r="BU4" s="88">
        <v>0</v>
      </c>
      <c r="BV4" s="88">
        <v>0.01</v>
      </c>
      <c r="BW4" s="82">
        <v>1.7</v>
      </c>
      <c r="BX4" s="83">
        <v>44</v>
      </c>
      <c r="BY4" s="83">
        <v>36</v>
      </c>
      <c r="BZ4" s="82">
        <v>4</v>
      </c>
      <c r="CA4" s="88">
        <v>0.182</v>
      </c>
      <c r="CB4" s="88">
        <v>0.505</v>
      </c>
      <c r="CC4" s="89">
        <v>19</v>
      </c>
    </row>
    <row r="5" spans="1:87" ht="34.200000000000003" x14ac:dyDescent="0.3">
      <c r="A5" s="85">
        <v>4</v>
      </c>
      <c r="B5" s="85" t="s">
        <v>716</v>
      </c>
      <c r="C5" s="85" t="s">
        <v>859</v>
      </c>
      <c r="D5" s="85">
        <v>4066</v>
      </c>
      <c r="E5" s="85">
        <v>2019</v>
      </c>
      <c r="F5" s="85" t="s">
        <v>867</v>
      </c>
      <c r="G5" s="85">
        <v>5</v>
      </c>
      <c r="H5" s="85">
        <v>12</v>
      </c>
      <c r="I5" s="85" t="s">
        <v>883</v>
      </c>
      <c r="J5" s="86">
        <v>67908000</v>
      </c>
      <c r="K5" s="86">
        <v>231376000</v>
      </c>
      <c r="L5" s="86">
        <v>0</v>
      </c>
      <c r="M5" s="86">
        <v>126287000</v>
      </c>
      <c r="N5" s="86">
        <v>59562000</v>
      </c>
      <c r="O5" s="86">
        <v>22079000</v>
      </c>
      <c r="P5" s="86">
        <v>46232000</v>
      </c>
      <c r="Q5" s="87">
        <v>553444000</v>
      </c>
      <c r="R5" s="86">
        <v>268382000</v>
      </c>
      <c r="S5" s="86">
        <v>0</v>
      </c>
      <c r="T5" s="86">
        <v>13804000</v>
      </c>
      <c r="U5" s="86">
        <v>1805000</v>
      </c>
      <c r="V5" s="86">
        <v>1542478000</v>
      </c>
      <c r="W5" s="86">
        <v>983523000</v>
      </c>
      <c r="X5" s="87">
        <v>558955000</v>
      </c>
      <c r="Y5" s="86">
        <v>13180000</v>
      </c>
      <c r="Z5" s="87">
        <v>856126000</v>
      </c>
      <c r="AA5" s="87">
        <v>1409570000</v>
      </c>
      <c r="AB5" s="86">
        <v>13726000</v>
      </c>
      <c r="AC5" s="86">
        <v>28429000</v>
      </c>
      <c r="AD5" s="86">
        <v>1567000</v>
      </c>
      <c r="AE5" s="86">
        <v>103586000</v>
      </c>
      <c r="AF5" s="87">
        <v>147308000</v>
      </c>
      <c r="AG5" s="86">
        <v>359727000</v>
      </c>
      <c r="AH5" s="86">
        <v>0</v>
      </c>
      <c r="AI5" s="86">
        <v>63498000</v>
      </c>
      <c r="AJ5" s="87">
        <v>423225000</v>
      </c>
      <c r="AK5" s="87">
        <v>570533000</v>
      </c>
      <c r="AL5" s="86">
        <v>822486000</v>
      </c>
      <c r="AM5" s="86">
        <v>10989000</v>
      </c>
      <c r="AN5" s="86">
        <v>5562000</v>
      </c>
      <c r="AO5" s="87">
        <v>839037000</v>
      </c>
      <c r="AP5" s="87">
        <v>1409570000</v>
      </c>
      <c r="AQ5" s="86">
        <v>1288840000</v>
      </c>
      <c r="AR5" s="86">
        <v>0</v>
      </c>
      <c r="AS5" s="86">
        <v>109424000</v>
      </c>
      <c r="AT5" s="86"/>
      <c r="AU5" s="86"/>
      <c r="AV5" s="86">
        <v>1793000</v>
      </c>
      <c r="AW5" s="87">
        <v>1400057000</v>
      </c>
      <c r="AX5" s="86">
        <v>5003000</v>
      </c>
      <c r="AY5" s="86">
        <v>0</v>
      </c>
      <c r="AZ5" s="86">
        <v>0</v>
      </c>
      <c r="BA5" s="86">
        <v>3882000</v>
      </c>
      <c r="BB5" s="86">
        <v>0</v>
      </c>
      <c r="BC5" s="87">
        <v>8885000</v>
      </c>
      <c r="BD5" s="87">
        <v>1408942000</v>
      </c>
      <c r="BE5" s="86">
        <v>557784000</v>
      </c>
      <c r="BF5" s="86">
        <v>0</v>
      </c>
      <c r="BG5" s="86">
        <v>57084000</v>
      </c>
      <c r="BH5" s="86">
        <v>10307000</v>
      </c>
      <c r="BI5" s="86">
        <v>11837000</v>
      </c>
      <c r="BJ5" s="86">
        <v>645262000</v>
      </c>
      <c r="BK5" s="86">
        <v>292000</v>
      </c>
      <c r="BL5" s="87">
        <v>1282566000</v>
      </c>
      <c r="BM5" s="87">
        <v>126376000</v>
      </c>
      <c r="BN5" s="86">
        <v>-63667000</v>
      </c>
      <c r="BO5" s="86">
        <v>3425000</v>
      </c>
      <c r="BP5" s="87">
        <v>66134000</v>
      </c>
      <c r="BQ5" s="86">
        <v>-54302000</v>
      </c>
      <c r="BR5" s="86">
        <v>0</v>
      </c>
      <c r="BS5" s="87">
        <v>11832000</v>
      </c>
      <c r="BT5" s="88">
        <v>8.3000000000000004E-2</v>
      </c>
      <c r="BU5" s="88">
        <v>6.0000000000000001E-3</v>
      </c>
      <c r="BV5" s="88">
        <v>0.09</v>
      </c>
      <c r="BW5" s="82">
        <v>3.8</v>
      </c>
      <c r="BX5" s="83">
        <v>36</v>
      </c>
      <c r="BY5" s="83">
        <v>35</v>
      </c>
      <c r="BZ5" s="82">
        <v>8.1</v>
      </c>
      <c r="CA5" s="88">
        <v>0.36199999999999999</v>
      </c>
      <c r="CB5" s="88">
        <v>0.59499999999999997</v>
      </c>
      <c r="CC5" s="89">
        <v>17</v>
      </c>
    </row>
    <row r="6" spans="1:87" ht="34.200000000000003" x14ac:dyDescent="0.3">
      <c r="A6" s="76">
        <v>106</v>
      </c>
      <c r="B6" s="76" t="s">
        <v>717</v>
      </c>
      <c r="C6" s="76" t="s">
        <v>859</v>
      </c>
      <c r="D6" s="76">
        <v>4066</v>
      </c>
      <c r="E6" s="76">
        <v>2019</v>
      </c>
      <c r="F6" s="76" t="s">
        <v>867</v>
      </c>
      <c r="G6" s="76">
        <v>5</v>
      </c>
      <c r="H6" s="76">
        <v>12</v>
      </c>
      <c r="I6" s="76" t="s">
        <v>883</v>
      </c>
      <c r="J6" s="77">
        <v>575000</v>
      </c>
      <c r="K6" s="77">
        <v>0</v>
      </c>
      <c r="L6" s="77">
        <v>0</v>
      </c>
      <c r="M6" s="77">
        <v>7143000</v>
      </c>
      <c r="N6" s="77">
        <v>375000</v>
      </c>
      <c r="O6" s="77">
        <v>19000</v>
      </c>
      <c r="P6" s="77">
        <v>1276000</v>
      </c>
      <c r="Q6" s="87">
        <v>9388000</v>
      </c>
      <c r="R6" s="77">
        <v>320000</v>
      </c>
      <c r="S6" s="77">
        <v>0</v>
      </c>
      <c r="T6" s="77">
        <v>594000</v>
      </c>
      <c r="U6" s="77">
        <v>0</v>
      </c>
      <c r="V6" s="77">
        <v>90442000</v>
      </c>
      <c r="W6" s="77">
        <v>56585000</v>
      </c>
      <c r="X6" s="87">
        <v>33857000</v>
      </c>
      <c r="Y6" s="77">
        <v>4321000</v>
      </c>
      <c r="Z6" s="87">
        <v>39092000</v>
      </c>
      <c r="AA6" s="87">
        <v>48480000</v>
      </c>
      <c r="AB6" s="77">
        <v>276000</v>
      </c>
      <c r="AC6" s="77">
        <v>3048000</v>
      </c>
      <c r="AD6" s="77">
        <v>12859000</v>
      </c>
      <c r="AE6" s="77">
        <v>13536000</v>
      </c>
      <c r="AF6" s="87">
        <v>29719000</v>
      </c>
      <c r="AG6" s="77">
        <v>683000</v>
      </c>
      <c r="AH6" s="77">
        <v>0</v>
      </c>
      <c r="AI6" s="77">
        <v>3418000</v>
      </c>
      <c r="AJ6" s="87">
        <v>4101000</v>
      </c>
      <c r="AK6" s="87">
        <v>33820000</v>
      </c>
      <c r="AL6" s="77">
        <v>9558000</v>
      </c>
      <c r="AM6" s="77">
        <v>4221000</v>
      </c>
      <c r="AN6" s="77">
        <v>881000</v>
      </c>
      <c r="AO6" s="87">
        <v>14660000</v>
      </c>
      <c r="AP6" s="87">
        <v>48480000</v>
      </c>
      <c r="AQ6" s="77">
        <v>58599000</v>
      </c>
      <c r="AR6" s="77">
        <v>0</v>
      </c>
      <c r="AS6" s="77">
        <v>4024000</v>
      </c>
      <c r="AT6" s="77"/>
      <c r="AU6" s="77"/>
      <c r="AV6" s="77">
        <v>232000</v>
      </c>
      <c r="AW6" s="87">
        <v>62855000</v>
      </c>
      <c r="AX6" s="77">
        <v>1000</v>
      </c>
      <c r="AY6" s="77">
        <v>0</v>
      </c>
      <c r="AZ6" s="77">
        <v>0</v>
      </c>
      <c r="BA6" s="77">
        <v>-6000</v>
      </c>
      <c r="BB6" s="77">
        <v>0</v>
      </c>
      <c r="BC6" s="87">
        <v>-5000</v>
      </c>
      <c r="BD6" s="87">
        <v>62850000</v>
      </c>
      <c r="BE6" s="77">
        <v>30531000</v>
      </c>
      <c r="BF6" s="77">
        <v>0</v>
      </c>
      <c r="BG6" s="77">
        <v>3615000</v>
      </c>
      <c r="BH6" s="77">
        <v>335000</v>
      </c>
      <c r="BI6" s="77">
        <v>749000</v>
      </c>
      <c r="BJ6" s="77">
        <v>37178000</v>
      </c>
      <c r="BK6" s="77">
        <v>0</v>
      </c>
      <c r="BL6" s="87">
        <v>72408000</v>
      </c>
      <c r="BM6" s="87">
        <v>-9558000</v>
      </c>
      <c r="BN6" s="77">
        <v>8132000</v>
      </c>
      <c r="BO6" s="77">
        <v>7627000</v>
      </c>
      <c r="BP6" s="87">
        <v>6201000</v>
      </c>
      <c r="BQ6" s="77">
        <v>0</v>
      </c>
      <c r="BR6" s="77">
        <v>0</v>
      </c>
      <c r="BS6" s="87">
        <v>6201000</v>
      </c>
      <c r="BT6" s="88">
        <v>-0.152</v>
      </c>
      <c r="BU6" s="88">
        <v>0</v>
      </c>
      <c r="BV6" s="88">
        <v>-0.152</v>
      </c>
      <c r="BW6" s="82">
        <v>0.3</v>
      </c>
      <c r="BX6" s="83">
        <v>44</v>
      </c>
      <c r="BY6" s="83">
        <v>142</v>
      </c>
      <c r="BZ6" s="82">
        <v>-9.1999999999999993</v>
      </c>
      <c r="CA6" s="88">
        <v>-0.19500000000000001</v>
      </c>
      <c r="CB6" s="88">
        <v>0.30199999999999999</v>
      </c>
      <c r="CC6" s="89">
        <v>16</v>
      </c>
    </row>
    <row r="7" spans="1:87" ht="34.200000000000003" x14ac:dyDescent="0.3">
      <c r="A7" s="85">
        <v>14495</v>
      </c>
      <c r="B7" s="85" t="s">
        <v>718</v>
      </c>
      <c r="C7" s="85" t="s">
        <v>859</v>
      </c>
      <c r="D7" s="85">
        <v>4066</v>
      </c>
      <c r="E7" s="85">
        <v>2019</v>
      </c>
      <c r="F7" s="85" t="s">
        <v>867</v>
      </c>
      <c r="G7" s="85">
        <v>5</v>
      </c>
      <c r="H7" s="85">
        <v>12</v>
      </c>
      <c r="I7" s="85" t="s">
        <v>883</v>
      </c>
      <c r="J7" s="86">
        <v>1703000</v>
      </c>
      <c r="K7" s="86">
        <v>12172000</v>
      </c>
      <c r="L7" s="86">
        <v>0</v>
      </c>
      <c r="M7" s="86">
        <v>9348000</v>
      </c>
      <c r="N7" s="86">
        <v>122000</v>
      </c>
      <c r="O7" s="86">
        <v>2992000</v>
      </c>
      <c r="P7" s="86">
        <v>1837000</v>
      </c>
      <c r="Q7" s="87">
        <v>28174000</v>
      </c>
      <c r="R7" s="86">
        <v>9655000</v>
      </c>
      <c r="S7" s="86">
        <v>0</v>
      </c>
      <c r="T7" s="86">
        <v>1683000</v>
      </c>
      <c r="U7" s="86">
        <v>0</v>
      </c>
      <c r="V7" s="86">
        <v>112547000</v>
      </c>
      <c r="W7" s="86">
        <v>54403000</v>
      </c>
      <c r="X7" s="87">
        <v>58144000</v>
      </c>
      <c r="Y7" s="86">
        <v>251000</v>
      </c>
      <c r="Z7" s="87">
        <v>69733000</v>
      </c>
      <c r="AA7" s="87">
        <v>97907000</v>
      </c>
      <c r="AB7" s="86">
        <v>888000</v>
      </c>
      <c r="AC7" s="86">
        <v>5252000</v>
      </c>
      <c r="AD7" s="86">
        <v>13007000</v>
      </c>
      <c r="AE7" s="86">
        <v>7053000</v>
      </c>
      <c r="AF7" s="87">
        <v>26200000</v>
      </c>
      <c r="AG7" s="86">
        <v>25430000</v>
      </c>
      <c r="AH7" s="86">
        <v>0</v>
      </c>
      <c r="AI7" s="86">
        <v>3374000</v>
      </c>
      <c r="AJ7" s="87">
        <v>28804000</v>
      </c>
      <c r="AK7" s="87">
        <v>55004000</v>
      </c>
      <c r="AL7" s="86">
        <v>31356000</v>
      </c>
      <c r="AM7" s="86">
        <v>0</v>
      </c>
      <c r="AN7" s="86">
        <v>11547000</v>
      </c>
      <c r="AO7" s="87">
        <v>42903000</v>
      </c>
      <c r="AP7" s="87">
        <v>97907000</v>
      </c>
      <c r="AQ7" s="86">
        <v>83766000</v>
      </c>
      <c r="AR7" s="86">
        <v>0</v>
      </c>
      <c r="AS7" s="86">
        <v>3413000</v>
      </c>
      <c r="AT7" s="86"/>
      <c r="AU7" s="86"/>
      <c r="AV7" s="86">
        <v>1000</v>
      </c>
      <c r="AW7" s="87">
        <v>87180000</v>
      </c>
      <c r="AX7" s="86">
        <v>274000</v>
      </c>
      <c r="AY7" s="86">
        <v>0</v>
      </c>
      <c r="AZ7" s="86">
        <v>0</v>
      </c>
      <c r="BA7" s="86">
        <v>-100000</v>
      </c>
      <c r="BB7" s="86">
        <v>0</v>
      </c>
      <c r="BC7" s="87">
        <v>174000</v>
      </c>
      <c r="BD7" s="87">
        <v>87354000</v>
      </c>
      <c r="BE7" s="86">
        <v>46015000</v>
      </c>
      <c r="BF7" s="86">
        <v>0</v>
      </c>
      <c r="BG7" s="86">
        <v>6433000</v>
      </c>
      <c r="BH7" s="86">
        <v>839000</v>
      </c>
      <c r="BI7" s="86">
        <v>1063000</v>
      </c>
      <c r="BJ7" s="86">
        <v>39243000</v>
      </c>
      <c r="BK7" s="86">
        <v>0</v>
      </c>
      <c r="BL7" s="87">
        <v>93593000</v>
      </c>
      <c r="BM7" s="87">
        <v>-6239000</v>
      </c>
      <c r="BN7" s="86">
        <v>0</v>
      </c>
      <c r="BO7" s="86">
        <v>608000</v>
      </c>
      <c r="BP7" s="87">
        <v>-5631000</v>
      </c>
      <c r="BQ7" s="86">
        <v>-1176000</v>
      </c>
      <c r="BR7" s="86">
        <v>0</v>
      </c>
      <c r="BS7" s="87">
        <v>-6807000</v>
      </c>
      <c r="BT7" s="88">
        <v>-7.2999999999999995E-2</v>
      </c>
      <c r="BU7" s="88">
        <v>2E-3</v>
      </c>
      <c r="BV7" s="88">
        <v>-7.0999999999999994E-2</v>
      </c>
      <c r="BW7" s="82">
        <v>1.1000000000000001</v>
      </c>
      <c r="BX7" s="83">
        <v>41</v>
      </c>
      <c r="BY7" s="83">
        <v>88</v>
      </c>
      <c r="BZ7" s="82">
        <v>0.6</v>
      </c>
      <c r="CA7" s="88">
        <v>4.0000000000000001E-3</v>
      </c>
      <c r="CB7" s="88">
        <v>0.438</v>
      </c>
      <c r="CC7" s="89">
        <v>8</v>
      </c>
    </row>
    <row r="8" spans="1:87" ht="34.200000000000003" x14ac:dyDescent="0.3">
      <c r="A8" s="76">
        <v>6309</v>
      </c>
      <c r="B8" s="76" t="s">
        <v>719</v>
      </c>
      <c r="C8" s="76" t="s">
        <v>859</v>
      </c>
      <c r="D8" s="76">
        <v>3106</v>
      </c>
      <c r="E8" s="76">
        <v>2019</v>
      </c>
      <c r="F8" s="76" t="s">
        <v>867</v>
      </c>
      <c r="G8" s="76">
        <v>5</v>
      </c>
      <c r="H8" s="76">
        <v>12</v>
      </c>
      <c r="I8" s="76" t="s">
        <v>883</v>
      </c>
      <c r="J8" s="77">
        <v>28631056</v>
      </c>
      <c r="K8" s="77">
        <v>0</v>
      </c>
      <c r="L8" s="77">
        <v>7685411</v>
      </c>
      <c r="M8" s="77">
        <v>56030047</v>
      </c>
      <c r="N8" s="77">
        <v>0</v>
      </c>
      <c r="O8" s="77">
        <v>0</v>
      </c>
      <c r="P8" s="77">
        <v>25614653</v>
      </c>
      <c r="Q8" s="87">
        <v>117961167</v>
      </c>
      <c r="R8" s="77">
        <v>279018221</v>
      </c>
      <c r="S8" s="77">
        <v>0</v>
      </c>
      <c r="T8" s="77">
        <v>0</v>
      </c>
      <c r="U8" s="77">
        <v>0</v>
      </c>
      <c r="V8" s="77">
        <v>632684365</v>
      </c>
      <c r="W8" s="77">
        <v>424054386</v>
      </c>
      <c r="X8" s="87">
        <v>208629979</v>
      </c>
      <c r="Y8" s="77">
        <v>14113475</v>
      </c>
      <c r="Z8" s="87">
        <v>501761675</v>
      </c>
      <c r="AA8" s="87">
        <v>619722842</v>
      </c>
      <c r="AB8" s="77">
        <v>6019530</v>
      </c>
      <c r="AC8" s="77">
        <v>17252644</v>
      </c>
      <c r="AD8" s="77">
        <v>18635421</v>
      </c>
      <c r="AE8" s="77">
        <v>42630904</v>
      </c>
      <c r="AF8" s="87">
        <v>84538499</v>
      </c>
      <c r="AG8" s="77">
        <v>64432834</v>
      </c>
      <c r="AH8" s="77">
        <v>0</v>
      </c>
      <c r="AI8" s="77">
        <v>9664200</v>
      </c>
      <c r="AJ8" s="87">
        <v>74097034</v>
      </c>
      <c r="AK8" s="87">
        <v>158635533</v>
      </c>
      <c r="AL8" s="77">
        <v>427634488</v>
      </c>
      <c r="AM8" s="77">
        <v>25569619</v>
      </c>
      <c r="AN8" s="77">
        <v>7883202</v>
      </c>
      <c r="AO8" s="87">
        <v>461087309</v>
      </c>
      <c r="AP8" s="87">
        <v>619722842</v>
      </c>
      <c r="AQ8" s="77">
        <v>465432309</v>
      </c>
      <c r="AR8" s="77">
        <v>0</v>
      </c>
      <c r="AS8" s="77">
        <v>61546780</v>
      </c>
      <c r="AT8" s="77"/>
      <c r="AU8" s="77"/>
      <c r="AV8" s="77">
        <v>0</v>
      </c>
      <c r="AW8" s="87">
        <v>526979089</v>
      </c>
      <c r="AX8" s="77">
        <v>12251602</v>
      </c>
      <c r="AY8" s="77">
        <v>0</v>
      </c>
      <c r="AZ8" s="77">
        <v>0</v>
      </c>
      <c r="BA8" s="77">
        <v>-13776</v>
      </c>
      <c r="BB8" s="77">
        <v>0</v>
      </c>
      <c r="BC8" s="87">
        <v>12237826</v>
      </c>
      <c r="BD8" s="87">
        <v>539216915</v>
      </c>
      <c r="BE8" s="77">
        <v>273084899</v>
      </c>
      <c r="BF8" s="77">
        <v>0</v>
      </c>
      <c r="BG8" s="77">
        <v>34619645</v>
      </c>
      <c r="BH8" s="77">
        <v>2641764</v>
      </c>
      <c r="BI8" s="77">
        <v>5228420</v>
      </c>
      <c r="BJ8" s="77">
        <v>183510929</v>
      </c>
      <c r="BK8" s="77">
        <v>0</v>
      </c>
      <c r="BL8" s="87">
        <v>499085657</v>
      </c>
      <c r="BM8" s="87">
        <v>40131258</v>
      </c>
      <c r="BN8" s="77">
        <v>0</v>
      </c>
      <c r="BO8" s="77">
        <v>-20166375</v>
      </c>
      <c r="BP8" s="87">
        <v>19964883</v>
      </c>
      <c r="BQ8" s="77">
        <v>0</v>
      </c>
      <c r="BR8" s="77">
        <v>0</v>
      </c>
      <c r="BS8" s="87">
        <v>19964883</v>
      </c>
      <c r="BT8" s="88">
        <v>5.1999999999999998E-2</v>
      </c>
      <c r="BU8" s="88">
        <v>2.3E-2</v>
      </c>
      <c r="BV8" s="88">
        <v>7.3999999999999996E-2</v>
      </c>
      <c r="BW8" s="82">
        <v>1.4</v>
      </c>
      <c r="BX8" s="83">
        <v>44</v>
      </c>
      <c r="BY8" s="83">
        <v>53</v>
      </c>
      <c r="BZ8" s="82">
        <v>8.9</v>
      </c>
      <c r="CA8" s="88">
        <v>0.502</v>
      </c>
      <c r="CB8" s="88">
        <v>0.74399999999999999</v>
      </c>
      <c r="CC8" s="89">
        <v>12</v>
      </c>
    </row>
    <row r="9" spans="1:87" ht="34.200000000000003" x14ac:dyDescent="0.3">
      <c r="A9" s="85">
        <v>98</v>
      </c>
      <c r="B9" s="85" t="s">
        <v>720</v>
      </c>
      <c r="C9" s="85" t="s">
        <v>859</v>
      </c>
      <c r="D9" s="85">
        <v>16665</v>
      </c>
      <c r="E9" s="85">
        <v>2019</v>
      </c>
      <c r="F9" s="85" t="s">
        <v>867</v>
      </c>
      <c r="G9" s="85">
        <v>5</v>
      </c>
      <c r="H9" s="85">
        <v>12</v>
      </c>
      <c r="I9" s="85" t="s">
        <v>883</v>
      </c>
      <c r="J9" s="86">
        <v>30235000</v>
      </c>
      <c r="K9" s="86">
        <v>0</v>
      </c>
      <c r="L9" s="86">
        <v>0</v>
      </c>
      <c r="M9" s="86">
        <v>11494000</v>
      </c>
      <c r="N9" s="86">
        <v>0</v>
      </c>
      <c r="O9" s="86">
        <v>0</v>
      </c>
      <c r="P9" s="86">
        <v>4854000</v>
      </c>
      <c r="Q9" s="87">
        <v>46583000</v>
      </c>
      <c r="R9" s="86">
        <v>7871000</v>
      </c>
      <c r="S9" s="86">
        <v>0</v>
      </c>
      <c r="T9" s="86">
        <v>0</v>
      </c>
      <c r="U9" s="86">
        <v>0</v>
      </c>
      <c r="V9" s="86">
        <v>101458000</v>
      </c>
      <c r="W9" s="86">
        <v>0</v>
      </c>
      <c r="X9" s="87">
        <v>101458000</v>
      </c>
      <c r="Y9" s="86">
        <v>3621000</v>
      </c>
      <c r="Z9" s="87">
        <v>112950000</v>
      </c>
      <c r="AA9" s="87">
        <v>159533000</v>
      </c>
      <c r="AB9" s="86">
        <v>2335000</v>
      </c>
      <c r="AC9" s="86">
        <v>1867000</v>
      </c>
      <c r="AD9" s="86">
        <v>0</v>
      </c>
      <c r="AE9" s="86">
        <v>15546000</v>
      </c>
      <c r="AF9" s="87">
        <v>19748000</v>
      </c>
      <c r="AG9" s="86">
        <v>28628000</v>
      </c>
      <c r="AH9" s="86">
        <v>0</v>
      </c>
      <c r="AI9" s="86">
        <v>18850000</v>
      </c>
      <c r="AJ9" s="87">
        <v>47478000</v>
      </c>
      <c r="AK9" s="87">
        <v>67226000</v>
      </c>
      <c r="AL9" s="86">
        <v>84437000</v>
      </c>
      <c r="AM9" s="86">
        <v>4998000</v>
      </c>
      <c r="AN9" s="86">
        <v>2872000</v>
      </c>
      <c r="AO9" s="87">
        <v>92307000</v>
      </c>
      <c r="AP9" s="87">
        <v>159533000</v>
      </c>
      <c r="AQ9" s="86">
        <v>71770000</v>
      </c>
      <c r="AR9" s="86">
        <v>0</v>
      </c>
      <c r="AS9" s="86">
        <v>2686000</v>
      </c>
      <c r="AT9" s="86"/>
      <c r="AU9" s="86"/>
      <c r="AV9" s="86">
        <v>0</v>
      </c>
      <c r="AW9" s="87">
        <v>74456000</v>
      </c>
      <c r="AX9" s="86">
        <v>0</v>
      </c>
      <c r="AY9" s="86">
        <v>0</v>
      </c>
      <c r="AZ9" s="86">
        <v>0</v>
      </c>
      <c r="BA9" s="86">
        <v>536000</v>
      </c>
      <c r="BB9" s="86">
        <v>194000</v>
      </c>
      <c r="BC9" s="87">
        <v>730000</v>
      </c>
      <c r="BD9" s="87">
        <v>75186000</v>
      </c>
      <c r="BE9" s="86">
        <v>34831000</v>
      </c>
      <c r="BF9" s="86">
        <v>0</v>
      </c>
      <c r="BG9" s="86">
        <v>4657000</v>
      </c>
      <c r="BH9" s="86">
        <v>662000</v>
      </c>
      <c r="BI9" s="86">
        <v>1075000</v>
      </c>
      <c r="BJ9" s="86">
        <v>29352000</v>
      </c>
      <c r="BK9" s="86">
        <v>0</v>
      </c>
      <c r="BL9" s="87">
        <v>70577000</v>
      </c>
      <c r="BM9" s="87">
        <v>4609000</v>
      </c>
      <c r="BN9" s="86">
        <v>-2326000</v>
      </c>
      <c r="BO9" s="86">
        <v>474000</v>
      </c>
      <c r="BP9" s="87">
        <v>2757000</v>
      </c>
      <c r="BQ9" s="86">
        <v>-2188000</v>
      </c>
      <c r="BR9" s="86">
        <v>0</v>
      </c>
      <c r="BS9" s="87">
        <v>569000</v>
      </c>
      <c r="BT9" s="88">
        <v>5.1999999999999998E-2</v>
      </c>
      <c r="BU9" s="88">
        <v>0.01</v>
      </c>
      <c r="BV9" s="88">
        <v>6.0999999999999999E-2</v>
      </c>
      <c r="BW9" s="82">
        <v>2.4</v>
      </c>
      <c r="BX9" s="83">
        <v>58</v>
      </c>
      <c r="BY9" s="83">
        <v>99</v>
      </c>
      <c r="BZ9" s="82">
        <v>3.3</v>
      </c>
      <c r="CA9" s="88">
        <v>0.192</v>
      </c>
      <c r="CB9" s="88">
        <v>0.57899999999999996</v>
      </c>
      <c r="CC9" s="89">
        <v>0</v>
      </c>
    </row>
    <row r="10" spans="1:87" ht="34.200000000000003" x14ac:dyDescent="0.3">
      <c r="A10" s="76">
        <v>53</v>
      </c>
      <c r="B10" s="76" t="s">
        <v>721</v>
      </c>
      <c r="C10" s="76" t="s">
        <v>859</v>
      </c>
      <c r="D10" s="76">
        <v>16665</v>
      </c>
      <c r="E10" s="76">
        <v>2019</v>
      </c>
      <c r="F10" s="76" t="s">
        <v>867</v>
      </c>
      <c r="G10" s="76">
        <v>5</v>
      </c>
      <c r="H10" s="76">
        <v>12</v>
      </c>
      <c r="I10" s="76" t="s">
        <v>883</v>
      </c>
      <c r="J10" s="77">
        <v>16058000</v>
      </c>
      <c r="K10" s="77">
        <v>0</v>
      </c>
      <c r="L10" s="77">
        <v>0</v>
      </c>
      <c r="M10" s="77">
        <v>10766000</v>
      </c>
      <c r="N10" s="77">
        <v>0</v>
      </c>
      <c r="O10" s="77">
        <v>0</v>
      </c>
      <c r="P10" s="77">
        <v>3303000</v>
      </c>
      <c r="Q10" s="87">
        <v>30127000</v>
      </c>
      <c r="R10" s="77">
        <v>10401000</v>
      </c>
      <c r="S10" s="77">
        <v>0</v>
      </c>
      <c r="T10" s="77">
        <v>0</v>
      </c>
      <c r="U10" s="77">
        <v>0</v>
      </c>
      <c r="V10" s="77">
        <v>111369000</v>
      </c>
      <c r="W10" s="77">
        <v>0</v>
      </c>
      <c r="X10" s="87">
        <v>111369000</v>
      </c>
      <c r="Y10" s="77">
        <v>3987000</v>
      </c>
      <c r="Z10" s="87">
        <v>125757000</v>
      </c>
      <c r="AA10" s="87">
        <v>155884000</v>
      </c>
      <c r="AB10" s="77">
        <v>1999000</v>
      </c>
      <c r="AC10" s="77">
        <v>1491000</v>
      </c>
      <c r="AD10" s="77">
        <v>0</v>
      </c>
      <c r="AE10" s="77">
        <v>13696000</v>
      </c>
      <c r="AF10" s="87">
        <v>17186000</v>
      </c>
      <c r="AG10" s="77">
        <v>60186000</v>
      </c>
      <c r="AH10" s="77">
        <v>0</v>
      </c>
      <c r="AI10" s="77">
        <v>21169000</v>
      </c>
      <c r="AJ10" s="87">
        <v>81355000</v>
      </c>
      <c r="AK10" s="87">
        <v>98541000</v>
      </c>
      <c r="AL10" s="77">
        <v>49229000</v>
      </c>
      <c r="AM10" s="77">
        <v>6498000</v>
      </c>
      <c r="AN10" s="77">
        <v>1616000</v>
      </c>
      <c r="AO10" s="87">
        <v>57343000</v>
      </c>
      <c r="AP10" s="87">
        <v>155884000</v>
      </c>
      <c r="AQ10" s="77">
        <v>59069000</v>
      </c>
      <c r="AR10" s="77">
        <v>0</v>
      </c>
      <c r="AS10" s="77">
        <v>1713000</v>
      </c>
      <c r="AT10" s="77"/>
      <c r="AU10" s="77"/>
      <c r="AV10" s="77">
        <v>0</v>
      </c>
      <c r="AW10" s="87">
        <v>60782000</v>
      </c>
      <c r="AX10" s="77">
        <v>0</v>
      </c>
      <c r="AY10" s="77">
        <v>0</v>
      </c>
      <c r="AZ10" s="77">
        <v>0</v>
      </c>
      <c r="BA10" s="77">
        <v>106000</v>
      </c>
      <c r="BB10" s="77">
        <v>-60000</v>
      </c>
      <c r="BC10" s="87">
        <v>46000</v>
      </c>
      <c r="BD10" s="87">
        <v>60828000</v>
      </c>
      <c r="BE10" s="77">
        <v>29346000</v>
      </c>
      <c r="BF10" s="77">
        <v>0</v>
      </c>
      <c r="BG10" s="77">
        <v>3811000</v>
      </c>
      <c r="BH10" s="77">
        <v>956000</v>
      </c>
      <c r="BI10" s="77">
        <v>870000</v>
      </c>
      <c r="BJ10" s="77">
        <v>24812000</v>
      </c>
      <c r="BK10" s="77">
        <v>0</v>
      </c>
      <c r="BL10" s="87">
        <v>59795000</v>
      </c>
      <c r="BM10" s="87">
        <v>1033000</v>
      </c>
      <c r="BN10" s="77">
        <v>0</v>
      </c>
      <c r="BO10" s="77">
        <v>247000</v>
      </c>
      <c r="BP10" s="87">
        <v>1280000</v>
      </c>
      <c r="BQ10" s="77">
        <v>0</v>
      </c>
      <c r="BR10" s="77">
        <v>0</v>
      </c>
      <c r="BS10" s="87">
        <v>1280000</v>
      </c>
      <c r="BT10" s="88">
        <v>1.6E-2</v>
      </c>
      <c r="BU10" s="88">
        <v>1E-3</v>
      </c>
      <c r="BV10" s="88">
        <v>1.7000000000000001E-2</v>
      </c>
      <c r="BW10" s="82">
        <v>1.8</v>
      </c>
      <c r="BX10" s="83">
        <v>67</v>
      </c>
      <c r="BY10" s="83">
        <v>102</v>
      </c>
      <c r="BZ10" s="82">
        <v>2</v>
      </c>
      <c r="CA10" s="88">
        <v>6.3E-2</v>
      </c>
      <c r="CB10" s="88">
        <v>0.36799999999999999</v>
      </c>
      <c r="CC10" s="89">
        <v>0</v>
      </c>
    </row>
    <row r="11" spans="1:87" ht="34.200000000000003" x14ac:dyDescent="0.3">
      <c r="A11" s="85">
        <v>79</v>
      </c>
      <c r="B11" s="85" t="s">
        <v>722</v>
      </c>
      <c r="C11" s="85" t="s">
        <v>859</v>
      </c>
      <c r="D11" s="85">
        <v>16665</v>
      </c>
      <c r="E11" s="85">
        <v>2019</v>
      </c>
      <c r="F11" s="85" t="s">
        <v>867</v>
      </c>
      <c r="G11" s="85">
        <v>5</v>
      </c>
      <c r="H11" s="85">
        <v>12</v>
      </c>
      <c r="I11" s="85" t="s">
        <v>883</v>
      </c>
      <c r="J11" s="86">
        <v>36576000</v>
      </c>
      <c r="K11" s="86">
        <v>0</v>
      </c>
      <c r="L11" s="86">
        <v>0</v>
      </c>
      <c r="M11" s="86">
        <v>28589000</v>
      </c>
      <c r="N11" s="86">
        <v>0</v>
      </c>
      <c r="O11" s="86">
        <v>0</v>
      </c>
      <c r="P11" s="86">
        <v>5989000</v>
      </c>
      <c r="Q11" s="87">
        <v>71154000</v>
      </c>
      <c r="R11" s="86">
        <v>12296000</v>
      </c>
      <c r="S11" s="86">
        <v>0</v>
      </c>
      <c r="T11" s="86">
        <v>0</v>
      </c>
      <c r="U11" s="86">
        <v>0</v>
      </c>
      <c r="V11" s="86">
        <v>123714000</v>
      </c>
      <c r="W11" s="86">
        <v>0</v>
      </c>
      <c r="X11" s="87">
        <v>123714000</v>
      </c>
      <c r="Y11" s="86">
        <v>7225000</v>
      </c>
      <c r="Z11" s="87">
        <v>143235000</v>
      </c>
      <c r="AA11" s="87">
        <v>214389000</v>
      </c>
      <c r="AB11" s="86">
        <v>3274000</v>
      </c>
      <c r="AC11" s="86">
        <v>1125000</v>
      </c>
      <c r="AD11" s="86">
        <v>0</v>
      </c>
      <c r="AE11" s="86">
        <v>29834000</v>
      </c>
      <c r="AF11" s="87">
        <v>34233000</v>
      </c>
      <c r="AG11" s="86">
        <v>55508000</v>
      </c>
      <c r="AH11" s="86">
        <v>0</v>
      </c>
      <c r="AI11" s="86">
        <v>17395000</v>
      </c>
      <c r="AJ11" s="87">
        <v>72903000</v>
      </c>
      <c r="AK11" s="87">
        <v>107136000</v>
      </c>
      <c r="AL11" s="86">
        <v>94957000</v>
      </c>
      <c r="AM11" s="86">
        <v>1880000</v>
      </c>
      <c r="AN11" s="86">
        <v>10416000</v>
      </c>
      <c r="AO11" s="87">
        <v>107253000</v>
      </c>
      <c r="AP11" s="87">
        <v>214389000</v>
      </c>
      <c r="AQ11" s="86">
        <v>173285000</v>
      </c>
      <c r="AR11" s="86">
        <v>0</v>
      </c>
      <c r="AS11" s="86">
        <v>3774000</v>
      </c>
      <c r="AT11" s="86"/>
      <c r="AU11" s="86"/>
      <c r="AV11" s="86">
        <v>0</v>
      </c>
      <c r="AW11" s="87">
        <v>177059000</v>
      </c>
      <c r="AX11" s="86">
        <v>0</v>
      </c>
      <c r="AY11" s="86">
        <v>0</v>
      </c>
      <c r="AZ11" s="86">
        <v>0</v>
      </c>
      <c r="BA11" s="86">
        <v>352000</v>
      </c>
      <c r="BB11" s="86">
        <v>172000</v>
      </c>
      <c r="BC11" s="87">
        <v>524000</v>
      </c>
      <c r="BD11" s="87">
        <v>177583000</v>
      </c>
      <c r="BE11" s="86">
        <v>84394000</v>
      </c>
      <c r="BF11" s="86">
        <v>0</v>
      </c>
      <c r="BG11" s="86">
        <v>5753000</v>
      </c>
      <c r="BH11" s="86">
        <v>1217000</v>
      </c>
      <c r="BI11" s="86">
        <v>2000000</v>
      </c>
      <c r="BJ11" s="86">
        <v>72938000</v>
      </c>
      <c r="BK11" s="86">
        <v>0</v>
      </c>
      <c r="BL11" s="87">
        <v>166302000</v>
      </c>
      <c r="BM11" s="87">
        <v>11281000</v>
      </c>
      <c r="BN11" s="86">
        <v>-8210000</v>
      </c>
      <c r="BO11" s="86">
        <v>432000</v>
      </c>
      <c r="BP11" s="87">
        <v>3503000</v>
      </c>
      <c r="BQ11" s="86">
        <v>-410000</v>
      </c>
      <c r="BR11" s="86">
        <v>0</v>
      </c>
      <c r="BS11" s="87">
        <v>3093000</v>
      </c>
      <c r="BT11" s="88">
        <v>6.0999999999999999E-2</v>
      </c>
      <c r="BU11" s="88">
        <v>3.0000000000000001E-3</v>
      </c>
      <c r="BV11" s="88">
        <v>6.4000000000000001E-2</v>
      </c>
      <c r="BW11" s="82">
        <v>2.1</v>
      </c>
      <c r="BX11" s="83">
        <v>60</v>
      </c>
      <c r="BY11" s="83">
        <v>75</v>
      </c>
      <c r="BZ11" s="82">
        <v>4.0999999999999996</v>
      </c>
      <c r="CA11" s="88">
        <v>0.19</v>
      </c>
      <c r="CB11" s="88">
        <v>0.5</v>
      </c>
      <c r="CC11" s="89">
        <v>0</v>
      </c>
    </row>
    <row r="12" spans="1:87" ht="34.200000000000003" x14ac:dyDescent="0.3">
      <c r="A12" s="76">
        <v>8702</v>
      </c>
      <c r="B12" s="76" t="s">
        <v>723</v>
      </c>
      <c r="C12" s="76" t="s">
        <v>859</v>
      </c>
      <c r="D12" s="76">
        <v>16665</v>
      </c>
      <c r="E12" s="76">
        <v>2019</v>
      </c>
      <c r="F12" s="76" t="s">
        <v>867</v>
      </c>
      <c r="G12" s="76">
        <v>5</v>
      </c>
      <c r="H12" s="76">
        <v>12</v>
      </c>
      <c r="I12" s="76" t="s">
        <v>883</v>
      </c>
      <c r="J12" s="77">
        <v>546693000</v>
      </c>
      <c r="K12" s="77">
        <v>0</v>
      </c>
      <c r="L12" s="77">
        <v>0</v>
      </c>
      <c r="M12" s="77">
        <v>195119000</v>
      </c>
      <c r="N12" s="77">
        <v>0</v>
      </c>
      <c r="O12" s="77">
        <v>0</v>
      </c>
      <c r="P12" s="77">
        <v>95527000</v>
      </c>
      <c r="Q12" s="87">
        <v>837339000</v>
      </c>
      <c r="R12" s="77">
        <v>692572000</v>
      </c>
      <c r="S12" s="77">
        <v>0</v>
      </c>
      <c r="T12" s="77">
        <v>0</v>
      </c>
      <c r="U12" s="77">
        <v>0</v>
      </c>
      <c r="V12" s="77">
        <v>603582000</v>
      </c>
      <c r="W12" s="77">
        <v>0</v>
      </c>
      <c r="X12" s="87">
        <v>603582000</v>
      </c>
      <c r="Y12" s="77">
        <v>72867000</v>
      </c>
      <c r="Z12" s="87">
        <v>1369021000</v>
      </c>
      <c r="AA12" s="87">
        <v>2206360000</v>
      </c>
      <c r="AB12" s="77">
        <v>25980000</v>
      </c>
      <c r="AC12" s="77">
        <v>27293000</v>
      </c>
      <c r="AD12" s="77">
        <v>0</v>
      </c>
      <c r="AE12" s="77">
        <v>225907000</v>
      </c>
      <c r="AF12" s="87">
        <v>279180000</v>
      </c>
      <c r="AG12" s="77">
        <v>619095000</v>
      </c>
      <c r="AH12" s="77">
        <v>0</v>
      </c>
      <c r="AI12" s="77">
        <v>237602000</v>
      </c>
      <c r="AJ12" s="87">
        <v>856697000</v>
      </c>
      <c r="AK12" s="87">
        <v>1135877000</v>
      </c>
      <c r="AL12" s="77">
        <v>741648000</v>
      </c>
      <c r="AM12" s="77">
        <v>257080000</v>
      </c>
      <c r="AN12" s="77">
        <v>71755000</v>
      </c>
      <c r="AO12" s="87">
        <v>1070483000</v>
      </c>
      <c r="AP12" s="87">
        <v>2206360000</v>
      </c>
      <c r="AQ12" s="77">
        <v>836942000</v>
      </c>
      <c r="AR12" s="77">
        <v>0</v>
      </c>
      <c r="AS12" s="77">
        <v>281406000</v>
      </c>
      <c r="AT12" s="77"/>
      <c r="AU12" s="77"/>
      <c r="AV12" s="77">
        <v>0</v>
      </c>
      <c r="AW12" s="87">
        <v>1118348000</v>
      </c>
      <c r="AX12" s="77">
        <v>0</v>
      </c>
      <c r="AY12" s="77">
        <v>0</v>
      </c>
      <c r="AZ12" s="77">
        <v>0</v>
      </c>
      <c r="BA12" s="77">
        <v>7524000</v>
      </c>
      <c r="BB12" s="77">
        <v>3985000</v>
      </c>
      <c r="BC12" s="87">
        <v>11509000</v>
      </c>
      <c r="BD12" s="87">
        <v>1129857000</v>
      </c>
      <c r="BE12" s="77">
        <v>551849000</v>
      </c>
      <c r="BF12" s="77">
        <v>0</v>
      </c>
      <c r="BG12" s="77">
        <v>51463000</v>
      </c>
      <c r="BH12" s="77">
        <v>3571000</v>
      </c>
      <c r="BI12" s="77">
        <v>11700000</v>
      </c>
      <c r="BJ12" s="77">
        <v>486656000</v>
      </c>
      <c r="BK12" s="77">
        <v>0</v>
      </c>
      <c r="BL12" s="87">
        <v>1105239000</v>
      </c>
      <c r="BM12" s="87">
        <v>24618000</v>
      </c>
      <c r="BN12" s="77">
        <v>-18259000</v>
      </c>
      <c r="BO12" s="77">
        <v>7111000</v>
      </c>
      <c r="BP12" s="87">
        <v>13470000</v>
      </c>
      <c r="BQ12" s="77">
        <v>-41858000</v>
      </c>
      <c r="BR12" s="77">
        <v>0</v>
      </c>
      <c r="BS12" s="87">
        <v>-28388000</v>
      </c>
      <c r="BT12" s="88">
        <v>1.2E-2</v>
      </c>
      <c r="BU12" s="88">
        <v>0.01</v>
      </c>
      <c r="BV12" s="88">
        <v>2.1999999999999999E-2</v>
      </c>
      <c r="BW12" s="82">
        <v>3</v>
      </c>
      <c r="BX12" s="83">
        <v>85</v>
      </c>
      <c r="BY12" s="83">
        <v>87</v>
      </c>
      <c r="BZ12" s="82">
        <v>2.7</v>
      </c>
      <c r="CA12" s="88">
        <v>8.5000000000000006E-2</v>
      </c>
      <c r="CB12" s="88">
        <v>0.48499999999999999</v>
      </c>
      <c r="CC12" s="89">
        <v>0</v>
      </c>
    </row>
    <row r="13" spans="1:87" ht="34.200000000000003" x14ac:dyDescent="0.3">
      <c r="A13" s="85">
        <v>46</v>
      </c>
      <c r="B13" s="85" t="s">
        <v>724</v>
      </c>
      <c r="C13" s="85" t="s">
        <v>859</v>
      </c>
      <c r="D13" s="85">
        <v>14286</v>
      </c>
      <c r="E13" s="85">
        <v>2019</v>
      </c>
      <c r="F13" s="85" t="s">
        <v>867</v>
      </c>
      <c r="G13" s="85">
        <v>5</v>
      </c>
      <c r="H13" s="85">
        <v>12</v>
      </c>
      <c r="I13" s="85" t="s">
        <v>883</v>
      </c>
      <c r="J13" s="86">
        <v>7543000</v>
      </c>
      <c r="K13" s="86">
        <v>0</v>
      </c>
      <c r="L13" s="86">
        <v>0</v>
      </c>
      <c r="M13" s="86">
        <v>244106000</v>
      </c>
      <c r="N13" s="86">
        <v>2922803000</v>
      </c>
      <c r="O13" s="86">
        <v>8963000</v>
      </c>
      <c r="P13" s="86">
        <v>232716000</v>
      </c>
      <c r="Q13" s="87">
        <v>3416131000</v>
      </c>
      <c r="R13" s="86">
        <v>1350611000</v>
      </c>
      <c r="S13" s="86">
        <v>141802000</v>
      </c>
      <c r="T13" s="86">
        <v>0</v>
      </c>
      <c r="U13" s="86">
        <v>0</v>
      </c>
      <c r="V13" s="86">
        <v>3163555000</v>
      </c>
      <c r="W13" s="86">
        <v>1848423000</v>
      </c>
      <c r="X13" s="87">
        <v>1315132000</v>
      </c>
      <c r="Y13" s="86">
        <v>90250000</v>
      </c>
      <c r="Z13" s="87">
        <v>2897795000</v>
      </c>
      <c r="AA13" s="87">
        <v>6313926000</v>
      </c>
      <c r="AB13" s="86">
        <v>0</v>
      </c>
      <c r="AC13" s="86">
        <v>8237000</v>
      </c>
      <c r="AD13" s="86">
        <v>0</v>
      </c>
      <c r="AE13" s="86">
        <v>430254000</v>
      </c>
      <c r="AF13" s="87">
        <v>438491000</v>
      </c>
      <c r="AG13" s="86">
        <v>1219544000</v>
      </c>
      <c r="AH13" s="86">
        <v>0</v>
      </c>
      <c r="AI13" s="86">
        <v>451567000</v>
      </c>
      <c r="AJ13" s="87">
        <v>1671111000</v>
      </c>
      <c r="AK13" s="87">
        <v>2109602000</v>
      </c>
      <c r="AL13" s="86">
        <v>2468360000</v>
      </c>
      <c r="AM13" s="86">
        <v>904709000</v>
      </c>
      <c r="AN13" s="86">
        <v>831255000</v>
      </c>
      <c r="AO13" s="87">
        <v>4204324000</v>
      </c>
      <c r="AP13" s="87">
        <v>6313926000</v>
      </c>
      <c r="AQ13" s="86">
        <v>1413995000</v>
      </c>
      <c r="AR13" s="86">
        <v>0</v>
      </c>
      <c r="AS13" s="86">
        <v>381566000</v>
      </c>
      <c r="AT13" s="86"/>
      <c r="AU13" s="86"/>
      <c r="AV13" s="86">
        <v>73442000</v>
      </c>
      <c r="AW13" s="87">
        <v>1869003000</v>
      </c>
      <c r="AX13" s="86">
        <v>10508000</v>
      </c>
      <c r="AY13" s="86">
        <v>12509000</v>
      </c>
      <c r="AZ13" s="86">
        <v>0</v>
      </c>
      <c r="BA13" s="86">
        <v>-90254000</v>
      </c>
      <c r="BB13" s="86">
        <v>3714000</v>
      </c>
      <c r="BC13" s="87">
        <v>-63523000</v>
      </c>
      <c r="BD13" s="87">
        <v>1805480000</v>
      </c>
      <c r="BE13" s="86">
        <v>778023000</v>
      </c>
      <c r="BF13" s="86">
        <v>0</v>
      </c>
      <c r="BG13" s="86">
        <v>119924000</v>
      </c>
      <c r="BH13" s="86">
        <v>36046000</v>
      </c>
      <c r="BI13" s="86">
        <v>26438000</v>
      </c>
      <c r="BJ13" s="86">
        <v>839490000</v>
      </c>
      <c r="BK13" s="86">
        <v>808000</v>
      </c>
      <c r="BL13" s="87">
        <v>1800729000</v>
      </c>
      <c r="BM13" s="87">
        <v>4751000</v>
      </c>
      <c r="BN13" s="86">
        <v>194913000</v>
      </c>
      <c r="BO13" s="86">
        <v>-2518000</v>
      </c>
      <c r="BP13" s="87">
        <v>197146000</v>
      </c>
      <c r="BQ13" s="86">
        <v>-98689000</v>
      </c>
      <c r="BR13" s="86">
        <v>0</v>
      </c>
      <c r="BS13" s="87">
        <v>98457000</v>
      </c>
      <c r="BT13" s="88">
        <v>3.7999999999999999E-2</v>
      </c>
      <c r="BU13" s="88">
        <v>-3.5000000000000003E-2</v>
      </c>
      <c r="BV13" s="88">
        <v>3.0000000000000001E-3</v>
      </c>
      <c r="BW13" s="82">
        <v>7.8</v>
      </c>
      <c r="BX13" s="83">
        <v>63</v>
      </c>
      <c r="BY13" s="83">
        <v>93</v>
      </c>
      <c r="BZ13" s="82">
        <v>4.5</v>
      </c>
      <c r="CA13" s="88">
        <v>7.4999999999999997E-2</v>
      </c>
      <c r="CB13" s="88">
        <v>0.66600000000000004</v>
      </c>
      <c r="CC13" s="89">
        <v>15</v>
      </c>
    </row>
    <row r="14" spans="1:87" ht="34.200000000000003" x14ac:dyDescent="0.3">
      <c r="A14" s="76">
        <v>3107</v>
      </c>
      <c r="B14" s="76" t="s">
        <v>725</v>
      </c>
      <c r="C14" s="76" t="s">
        <v>859</v>
      </c>
      <c r="D14" s="76">
        <v>14287</v>
      </c>
      <c r="E14" s="76">
        <v>2019</v>
      </c>
      <c r="F14" s="76" t="s">
        <v>867</v>
      </c>
      <c r="G14" s="76">
        <v>5</v>
      </c>
      <c r="H14" s="76">
        <v>12</v>
      </c>
      <c r="I14" s="76" t="s">
        <v>883</v>
      </c>
      <c r="J14" s="77">
        <v>198651000</v>
      </c>
      <c r="K14" s="77">
        <v>0</v>
      </c>
      <c r="L14" s="77">
        <v>0</v>
      </c>
      <c r="M14" s="77">
        <v>118007000</v>
      </c>
      <c r="N14" s="77">
        <v>72628000</v>
      </c>
      <c r="O14" s="77">
        <v>3941000</v>
      </c>
      <c r="P14" s="77">
        <v>122854000</v>
      </c>
      <c r="Q14" s="87">
        <v>516081000</v>
      </c>
      <c r="R14" s="77">
        <v>764919000</v>
      </c>
      <c r="S14" s="77">
        <v>14767000</v>
      </c>
      <c r="T14" s="77">
        <v>0</v>
      </c>
      <c r="U14" s="77">
        <v>0</v>
      </c>
      <c r="V14" s="77">
        <v>2203752000</v>
      </c>
      <c r="W14" s="77">
        <v>1105091000</v>
      </c>
      <c r="X14" s="87">
        <v>1098661000</v>
      </c>
      <c r="Y14" s="77">
        <v>33554000</v>
      </c>
      <c r="Z14" s="87">
        <v>1911901000</v>
      </c>
      <c r="AA14" s="87">
        <v>2427982000</v>
      </c>
      <c r="AB14" s="77">
        <v>6491000</v>
      </c>
      <c r="AC14" s="77">
        <v>0</v>
      </c>
      <c r="AD14" s="77">
        <v>27396000</v>
      </c>
      <c r="AE14" s="77">
        <v>223394000</v>
      </c>
      <c r="AF14" s="87">
        <v>257281000</v>
      </c>
      <c r="AG14" s="77">
        <v>665406000</v>
      </c>
      <c r="AH14" s="77">
        <v>0</v>
      </c>
      <c r="AI14" s="77">
        <v>177827000</v>
      </c>
      <c r="AJ14" s="87">
        <v>843233000</v>
      </c>
      <c r="AK14" s="87">
        <v>1100514000</v>
      </c>
      <c r="AL14" s="77">
        <v>989342000</v>
      </c>
      <c r="AM14" s="77">
        <v>300891000</v>
      </c>
      <c r="AN14" s="77">
        <v>37235000</v>
      </c>
      <c r="AO14" s="87">
        <v>1327468000</v>
      </c>
      <c r="AP14" s="87">
        <v>2427982000</v>
      </c>
      <c r="AQ14" s="77">
        <v>1131959000</v>
      </c>
      <c r="AR14" s="77">
        <v>0</v>
      </c>
      <c r="AS14" s="77">
        <v>508532000</v>
      </c>
      <c r="AT14" s="77"/>
      <c r="AU14" s="77"/>
      <c r="AV14" s="77">
        <v>21352000</v>
      </c>
      <c r="AW14" s="87">
        <v>1661843000</v>
      </c>
      <c r="AX14" s="77">
        <v>26101000</v>
      </c>
      <c r="AY14" s="77">
        <v>0</v>
      </c>
      <c r="AZ14" s="77">
        <v>0</v>
      </c>
      <c r="BA14" s="77">
        <v>0</v>
      </c>
      <c r="BB14" s="77">
        <v>0</v>
      </c>
      <c r="BC14" s="87">
        <v>26101000</v>
      </c>
      <c r="BD14" s="87">
        <v>1687944000</v>
      </c>
      <c r="BE14" s="77">
        <v>680623000</v>
      </c>
      <c r="BF14" s="77">
        <v>0</v>
      </c>
      <c r="BG14" s="77">
        <v>90975000</v>
      </c>
      <c r="BH14" s="77">
        <v>21440000</v>
      </c>
      <c r="BI14" s="77">
        <v>11838000</v>
      </c>
      <c r="BJ14" s="77">
        <v>846348000</v>
      </c>
      <c r="BK14" s="77">
        <v>0</v>
      </c>
      <c r="BL14" s="87">
        <v>1651224000</v>
      </c>
      <c r="BM14" s="87">
        <v>36720000</v>
      </c>
      <c r="BN14" s="77">
        <v>-25100000</v>
      </c>
      <c r="BO14" s="77">
        <v>1997000</v>
      </c>
      <c r="BP14" s="87">
        <v>13617000</v>
      </c>
      <c r="BQ14" s="77">
        <v>-26197000</v>
      </c>
      <c r="BR14" s="77">
        <v>0</v>
      </c>
      <c r="BS14" s="87">
        <v>-12580000</v>
      </c>
      <c r="BT14" s="88">
        <v>6.0000000000000001E-3</v>
      </c>
      <c r="BU14" s="88">
        <v>1.4999999999999999E-2</v>
      </c>
      <c r="BV14" s="88">
        <v>2.1999999999999999E-2</v>
      </c>
      <c r="BW14" s="82">
        <v>2</v>
      </c>
      <c r="BX14" s="83">
        <v>38</v>
      </c>
      <c r="BY14" s="83">
        <v>60</v>
      </c>
      <c r="BZ14" s="82">
        <v>5.3</v>
      </c>
      <c r="CA14" s="88">
        <v>0.13800000000000001</v>
      </c>
      <c r="CB14" s="88">
        <v>0.54700000000000004</v>
      </c>
      <c r="CC14" s="89">
        <v>12</v>
      </c>
    </row>
    <row r="15" spans="1:87" ht="34.200000000000003" x14ac:dyDescent="0.3">
      <c r="A15" s="85">
        <v>59</v>
      </c>
      <c r="B15" s="85" t="s">
        <v>726</v>
      </c>
      <c r="C15" s="85" t="s">
        <v>859</v>
      </c>
      <c r="D15" s="85">
        <v>3791</v>
      </c>
      <c r="E15" s="85">
        <v>2019</v>
      </c>
      <c r="F15" s="85" t="s">
        <v>867</v>
      </c>
      <c r="G15" s="85">
        <v>5</v>
      </c>
      <c r="H15" s="85">
        <v>12</v>
      </c>
      <c r="I15" s="85" t="s">
        <v>883</v>
      </c>
      <c r="J15" s="86">
        <v>7401000</v>
      </c>
      <c r="K15" s="86">
        <v>81000</v>
      </c>
      <c r="L15" s="86">
        <v>2000</v>
      </c>
      <c r="M15" s="86">
        <v>27199000</v>
      </c>
      <c r="N15" s="86">
        <v>0</v>
      </c>
      <c r="O15" s="86">
        <v>762000</v>
      </c>
      <c r="P15" s="86">
        <v>5682000</v>
      </c>
      <c r="Q15" s="87">
        <v>41127000</v>
      </c>
      <c r="R15" s="86">
        <v>0</v>
      </c>
      <c r="S15" s="86">
        <v>266000</v>
      </c>
      <c r="T15" s="86">
        <v>0</v>
      </c>
      <c r="U15" s="86">
        <v>0</v>
      </c>
      <c r="V15" s="86">
        <v>224623000</v>
      </c>
      <c r="W15" s="86">
        <v>123078000</v>
      </c>
      <c r="X15" s="87">
        <v>101545000</v>
      </c>
      <c r="Y15" s="86">
        <v>8854000</v>
      </c>
      <c r="Z15" s="87">
        <v>110665000</v>
      </c>
      <c r="AA15" s="87">
        <v>151792000</v>
      </c>
      <c r="AB15" s="86">
        <v>1984000</v>
      </c>
      <c r="AC15" s="86">
        <v>670000</v>
      </c>
      <c r="AD15" s="86">
        <v>8516000</v>
      </c>
      <c r="AE15" s="86">
        <v>19498000</v>
      </c>
      <c r="AF15" s="87">
        <v>30668000</v>
      </c>
      <c r="AG15" s="86">
        <v>8274000</v>
      </c>
      <c r="AH15" s="86">
        <v>0</v>
      </c>
      <c r="AI15" s="86">
        <v>8832000</v>
      </c>
      <c r="AJ15" s="87">
        <v>17106000</v>
      </c>
      <c r="AK15" s="87">
        <v>47774000</v>
      </c>
      <c r="AL15" s="86">
        <v>99270000</v>
      </c>
      <c r="AM15" s="86">
        <v>0</v>
      </c>
      <c r="AN15" s="86">
        <v>4748000</v>
      </c>
      <c r="AO15" s="87">
        <v>104018000</v>
      </c>
      <c r="AP15" s="87">
        <v>151792000</v>
      </c>
      <c r="AQ15" s="86">
        <v>282121000</v>
      </c>
      <c r="AR15" s="86">
        <v>0</v>
      </c>
      <c r="AS15" s="86">
        <v>7805000</v>
      </c>
      <c r="AT15" s="86"/>
      <c r="AU15" s="86"/>
      <c r="AV15" s="86">
        <v>0</v>
      </c>
      <c r="AW15" s="87">
        <v>289926000</v>
      </c>
      <c r="AX15" s="86">
        <v>216000</v>
      </c>
      <c r="AY15" s="86">
        <v>0</v>
      </c>
      <c r="AZ15" s="86">
        <v>0</v>
      </c>
      <c r="BA15" s="86">
        <v>42000</v>
      </c>
      <c r="BB15" s="86">
        <v>0</v>
      </c>
      <c r="BC15" s="87">
        <v>258000</v>
      </c>
      <c r="BD15" s="87">
        <v>290184000</v>
      </c>
      <c r="BE15" s="86">
        <v>140360000</v>
      </c>
      <c r="BF15" s="86">
        <v>0</v>
      </c>
      <c r="BG15" s="86">
        <v>13323000</v>
      </c>
      <c r="BH15" s="86">
        <v>471000</v>
      </c>
      <c r="BI15" s="86">
        <v>2089000</v>
      </c>
      <c r="BJ15" s="86">
        <v>110310000</v>
      </c>
      <c r="BK15" s="86">
        <v>0</v>
      </c>
      <c r="BL15" s="87">
        <v>266553000</v>
      </c>
      <c r="BM15" s="87">
        <v>23631000</v>
      </c>
      <c r="BN15" s="86">
        <v>-23550000</v>
      </c>
      <c r="BO15" s="86">
        <v>683000</v>
      </c>
      <c r="BP15" s="87">
        <v>764000</v>
      </c>
      <c r="BQ15" s="86">
        <v>-885000</v>
      </c>
      <c r="BR15" s="86">
        <v>0</v>
      </c>
      <c r="BS15" s="87">
        <v>-121000</v>
      </c>
      <c r="BT15" s="88">
        <v>8.1000000000000003E-2</v>
      </c>
      <c r="BU15" s="88">
        <v>1E-3</v>
      </c>
      <c r="BV15" s="88">
        <v>8.1000000000000003E-2</v>
      </c>
      <c r="BW15" s="82">
        <v>1.3</v>
      </c>
      <c r="BX15" s="83">
        <v>35</v>
      </c>
      <c r="BY15" s="83">
        <v>43</v>
      </c>
      <c r="BZ15" s="82">
        <v>15.2</v>
      </c>
      <c r="CA15" s="88">
        <v>0.94899999999999995</v>
      </c>
      <c r="CB15" s="88">
        <v>0.68500000000000005</v>
      </c>
      <c r="CC15" s="89">
        <v>9</v>
      </c>
    </row>
    <row r="16" spans="1:87" ht="34.200000000000003" x14ac:dyDescent="0.3">
      <c r="A16" s="76">
        <v>22</v>
      </c>
      <c r="B16" s="76" t="s">
        <v>727</v>
      </c>
      <c r="C16" s="76" t="s">
        <v>859</v>
      </c>
      <c r="D16" s="76">
        <v>3791</v>
      </c>
      <c r="E16" s="76">
        <v>2019</v>
      </c>
      <c r="F16" s="76" t="s">
        <v>867</v>
      </c>
      <c r="G16" s="76">
        <v>5</v>
      </c>
      <c r="H16" s="76">
        <v>12</v>
      </c>
      <c r="I16" s="76" t="s">
        <v>883</v>
      </c>
      <c r="J16" s="77">
        <v>7531000</v>
      </c>
      <c r="K16" s="77">
        <v>0</v>
      </c>
      <c r="L16" s="77">
        <v>166211000</v>
      </c>
      <c r="M16" s="77">
        <v>318230000</v>
      </c>
      <c r="N16" s="77">
        <v>0</v>
      </c>
      <c r="O16" s="77">
        <v>10610000</v>
      </c>
      <c r="P16" s="77">
        <v>173274000</v>
      </c>
      <c r="Q16" s="87">
        <v>675856000</v>
      </c>
      <c r="R16" s="77">
        <v>28857000</v>
      </c>
      <c r="S16" s="77">
        <v>83994000</v>
      </c>
      <c r="T16" s="77">
        <v>0</v>
      </c>
      <c r="U16" s="77">
        <v>0</v>
      </c>
      <c r="V16" s="77">
        <v>3233863000</v>
      </c>
      <c r="W16" s="77">
        <v>1447854000</v>
      </c>
      <c r="X16" s="87">
        <v>1786009000</v>
      </c>
      <c r="Y16" s="77">
        <v>471429000</v>
      </c>
      <c r="Z16" s="87">
        <v>2370289000</v>
      </c>
      <c r="AA16" s="87">
        <v>3046145000</v>
      </c>
      <c r="AB16" s="77">
        <v>107264000</v>
      </c>
      <c r="AC16" s="77">
        <v>5172000</v>
      </c>
      <c r="AD16" s="77">
        <v>51883000</v>
      </c>
      <c r="AE16" s="77">
        <v>356528000</v>
      </c>
      <c r="AF16" s="87">
        <v>520847000</v>
      </c>
      <c r="AG16" s="77">
        <v>1363115000</v>
      </c>
      <c r="AH16" s="77">
        <v>0</v>
      </c>
      <c r="AI16" s="77">
        <v>184718000</v>
      </c>
      <c r="AJ16" s="87">
        <v>1547833000</v>
      </c>
      <c r="AK16" s="87">
        <v>2068680000</v>
      </c>
      <c r="AL16" s="77">
        <v>607086000</v>
      </c>
      <c r="AM16" s="77">
        <v>0</v>
      </c>
      <c r="AN16" s="77">
        <v>370379000</v>
      </c>
      <c r="AO16" s="87">
        <v>977465000</v>
      </c>
      <c r="AP16" s="87">
        <v>3046145000</v>
      </c>
      <c r="AQ16" s="77">
        <v>2416618000</v>
      </c>
      <c r="AR16" s="77">
        <v>0</v>
      </c>
      <c r="AS16" s="77">
        <v>836258000</v>
      </c>
      <c r="AT16" s="77"/>
      <c r="AU16" s="77"/>
      <c r="AV16" s="77">
        <v>0</v>
      </c>
      <c r="AW16" s="87">
        <v>3252876000</v>
      </c>
      <c r="AX16" s="77">
        <v>1299000</v>
      </c>
      <c r="AY16" s="77">
        <v>-1000</v>
      </c>
      <c r="AZ16" s="77">
        <v>0</v>
      </c>
      <c r="BA16" s="77">
        <v>-58000</v>
      </c>
      <c r="BB16" s="77">
        <v>-589000</v>
      </c>
      <c r="BC16" s="87">
        <v>651000</v>
      </c>
      <c r="BD16" s="87">
        <v>3253527000</v>
      </c>
      <c r="BE16" s="77">
        <v>1092741000</v>
      </c>
      <c r="BF16" s="77">
        <v>0</v>
      </c>
      <c r="BG16" s="77">
        <v>188564000</v>
      </c>
      <c r="BH16" s="77">
        <v>51604000</v>
      </c>
      <c r="BI16" s="77">
        <v>20653000</v>
      </c>
      <c r="BJ16" s="77">
        <v>1670832000</v>
      </c>
      <c r="BK16" s="77">
        <v>0</v>
      </c>
      <c r="BL16" s="87">
        <v>3024394000</v>
      </c>
      <c r="BM16" s="87">
        <v>229133000</v>
      </c>
      <c r="BN16" s="77">
        <v>-106166000</v>
      </c>
      <c r="BO16" s="77">
        <v>22888000</v>
      </c>
      <c r="BP16" s="87">
        <v>145855000</v>
      </c>
      <c r="BQ16" s="77">
        <v>-11110000</v>
      </c>
      <c r="BR16" s="77">
        <v>0</v>
      </c>
      <c r="BS16" s="87">
        <v>134745000</v>
      </c>
      <c r="BT16" s="88">
        <v>7.0000000000000007E-2</v>
      </c>
      <c r="BU16" s="88">
        <v>0</v>
      </c>
      <c r="BV16" s="88">
        <v>7.0000000000000007E-2</v>
      </c>
      <c r="BW16" s="82">
        <v>1.3</v>
      </c>
      <c r="BX16" s="83">
        <v>48</v>
      </c>
      <c r="BY16" s="83">
        <v>66</v>
      </c>
      <c r="BZ16" s="82">
        <v>3</v>
      </c>
      <c r="CA16" s="88">
        <v>0.222</v>
      </c>
      <c r="CB16" s="88">
        <v>0.32100000000000001</v>
      </c>
      <c r="CC16" s="89">
        <v>8</v>
      </c>
    </row>
    <row r="17" spans="1:81" ht="34.200000000000003" x14ac:dyDescent="0.3">
      <c r="A17" s="85">
        <v>3108</v>
      </c>
      <c r="B17" s="85" t="s">
        <v>728</v>
      </c>
      <c r="C17" s="85" t="s">
        <v>859</v>
      </c>
      <c r="D17" s="85">
        <v>13159</v>
      </c>
      <c r="E17" s="85">
        <v>2019</v>
      </c>
      <c r="F17" s="85" t="s">
        <v>873</v>
      </c>
      <c r="G17" s="85">
        <v>5</v>
      </c>
      <c r="H17" s="85">
        <v>12</v>
      </c>
      <c r="I17" s="85" t="s">
        <v>884</v>
      </c>
      <c r="J17" s="86">
        <v>217105986</v>
      </c>
      <c r="K17" s="86">
        <v>81655403</v>
      </c>
      <c r="L17" s="86">
        <v>0</v>
      </c>
      <c r="M17" s="86">
        <v>33750042</v>
      </c>
      <c r="N17" s="86">
        <v>0</v>
      </c>
      <c r="O17" s="86">
        <v>19171214</v>
      </c>
      <c r="P17" s="86">
        <v>21089967</v>
      </c>
      <c r="Q17" s="87">
        <v>372772612</v>
      </c>
      <c r="R17" s="86">
        <v>5695557</v>
      </c>
      <c r="S17" s="86">
        <v>0</v>
      </c>
      <c r="T17" s="86">
        <v>0</v>
      </c>
      <c r="U17" s="86">
        <v>0</v>
      </c>
      <c r="V17" s="86">
        <v>574200455</v>
      </c>
      <c r="W17" s="86">
        <v>414660815</v>
      </c>
      <c r="X17" s="87">
        <v>159539640</v>
      </c>
      <c r="Y17" s="86">
        <v>32636036</v>
      </c>
      <c r="Z17" s="87">
        <v>197871233</v>
      </c>
      <c r="AA17" s="87">
        <v>570643845</v>
      </c>
      <c r="AB17" s="86">
        <v>76018</v>
      </c>
      <c r="AC17" s="86">
        <v>6455829</v>
      </c>
      <c r="AD17" s="86">
        <v>0</v>
      </c>
      <c r="AE17" s="86">
        <v>78446690</v>
      </c>
      <c r="AF17" s="87">
        <v>84978537</v>
      </c>
      <c r="AG17" s="86">
        <v>148553</v>
      </c>
      <c r="AH17" s="86">
        <v>0</v>
      </c>
      <c r="AI17" s="86">
        <v>235847246</v>
      </c>
      <c r="AJ17" s="87">
        <v>235995799</v>
      </c>
      <c r="AK17" s="87">
        <v>320974336</v>
      </c>
      <c r="AL17" s="86">
        <v>245214549</v>
      </c>
      <c r="AM17" s="86">
        <v>0</v>
      </c>
      <c r="AN17" s="86">
        <v>4454960</v>
      </c>
      <c r="AO17" s="87">
        <v>249669509</v>
      </c>
      <c r="AP17" s="87">
        <v>570643845</v>
      </c>
      <c r="AQ17" s="86">
        <v>615287915</v>
      </c>
      <c r="AR17" s="86">
        <v>0</v>
      </c>
      <c r="AS17" s="86">
        <v>69235157</v>
      </c>
      <c r="AT17" s="86"/>
      <c r="AU17" s="86"/>
      <c r="AV17" s="86">
        <v>0</v>
      </c>
      <c r="AW17" s="87">
        <v>684523072</v>
      </c>
      <c r="AX17" s="86">
        <v>5289018</v>
      </c>
      <c r="AY17" s="86">
        <v>0</v>
      </c>
      <c r="AZ17" s="86">
        <v>0</v>
      </c>
      <c r="BA17" s="86">
        <v>6262034</v>
      </c>
      <c r="BB17" s="86">
        <v>0</v>
      </c>
      <c r="BC17" s="87">
        <v>11551052</v>
      </c>
      <c r="BD17" s="87">
        <v>696074124</v>
      </c>
      <c r="BE17" s="86">
        <v>451321509</v>
      </c>
      <c r="BF17" s="86">
        <v>0</v>
      </c>
      <c r="BG17" s="86">
        <v>18974735</v>
      </c>
      <c r="BH17" s="86">
        <v>19078</v>
      </c>
      <c r="BI17" s="86">
        <v>1631426</v>
      </c>
      <c r="BJ17" s="86">
        <v>219736957</v>
      </c>
      <c r="BK17" s="86">
        <v>0</v>
      </c>
      <c r="BL17" s="87">
        <v>691683705</v>
      </c>
      <c r="BM17" s="87">
        <v>4390419</v>
      </c>
      <c r="BN17" s="86">
        <v>0</v>
      </c>
      <c r="BO17" s="86">
        <v>0</v>
      </c>
      <c r="BP17" s="87">
        <v>4390419</v>
      </c>
      <c r="BQ17" s="86">
        <v>0</v>
      </c>
      <c r="BR17" s="86">
        <v>0</v>
      </c>
      <c r="BS17" s="87">
        <v>4390419</v>
      </c>
      <c r="BT17" s="88">
        <v>-0.01</v>
      </c>
      <c r="BU17" s="88">
        <v>1.7000000000000001E-2</v>
      </c>
      <c r="BV17" s="88">
        <v>6.0000000000000001E-3</v>
      </c>
      <c r="BW17" s="82">
        <v>4.4000000000000004</v>
      </c>
      <c r="BX17" s="83">
        <v>20</v>
      </c>
      <c r="BY17" s="83">
        <v>43</v>
      </c>
      <c r="BZ17" s="82">
        <v>245.9</v>
      </c>
      <c r="CA17" s="88">
        <v>0.27400000000000002</v>
      </c>
      <c r="CB17" s="88">
        <v>0.438</v>
      </c>
      <c r="CC17" s="89">
        <v>22</v>
      </c>
    </row>
    <row r="18" spans="1:81" ht="34.200000000000003" x14ac:dyDescent="0.3">
      <c r="A18" s="76">
        <v>39</v>
      </c>
      <c r="B18" s="76" t="s">
        <v>729</v>
      </c>
      <c r="C18" s="76" t="s">
        <v>859</v>
      </c>
      <c r="D18" s="76">
        <v>3109</v>
      </c>
      <c r="E18" s="76">
        <v>2019</v>
      </c>
      <c r="F18" s="76" t="s">
        <v>867</v>
      </c>
      <c r="G18" s="76">
        <v>5</v>
      </c>
      <c r="H18" s="76">
        <v>12</v>
      </c>
      <c r="I18" s="76" t="s">
        <v>883</v>
      </c>
      <c r="J18" s="77">
        <v>11347771</v>
      </c>
      <c r="K18" s="77">
        <v>25246048</v>
      </c>
      <c r="L18" s="77">
        <v>2587812</v>
      </c>
      <c r="M18" s="77">
        <v>61292124</v>
      </c>
      <c r="N18" s="77">
        <v>41693856</v>
      </c>
      <c r="O18" s="77">
        <v>0</v>
      </c>
      <c r="P18" s="77">
        <v>17686982</v>
      </c>
      <c r="Q18" s="87">
        <v>159854593</v>
      </c>
      <c r="R18" s="77">
        <v>32038065</v>
      </c>
      <c r="S18" s="77">
        <v>0</v>
      </c>
      <c r="T18" s="77">
        <v>0</v>
      </c>
      <c r="U18" s="77">
        <v>0</v>
      </c>
      <c r="V18" s="77">
        <v>471924070</v>
      </c>
      <c r="W18" s="77">
        <v>251845034</v>
      </c>
      <c r="X18" s="87">
        <v>220079036</v>
      </c>
      <c r="Y18" s="77">
        <v>242389672</v>
      </c>
      <c r="Z18" s="87">
        <v>494506773</v>
      </c>
      <c r="AA18" s="87">
        <v>654361366</v>
      </c>
      <c r="AB18" s="77">
        <v>9355353</v>
      </c>
      <c r="AC18" s="77">
        <v>14135940</v>
      </c>
      <c r="AD18" s="77">
        <v>3912941</v>
      </c>
      <c r="AE18" s="77">
        <v>45111313</v>
      </c>
      <c r="AF18" s="87">
        <v>72515547</v>
      </c>
      <c r="AG18" s="77">
        <v>105009634</v>
      </c>
      <c r="AH18" s="77">
        <v>0</v>
      </c>
      <c r="AI18" s="77">
        <v>780742</v>
      </c>
      <c r="AJ18" s="87">
        <v>105790376</v>
      </c>
      <c r="AK18" s="87">
        <v>178305923</v>
      </c>
      <c r="AL18" s="77">
        <v>444017378</v>
      </c>
      <c r="AM18" s="77">
        <v>0</v>
      </c>
      <c r="AN18" s="77">
        <v>32038065</v>
      </c>
      <c r="AO18" s="87">
        <v>476055443</v>
      </c>
      <c r="AP18" s="87">
        <v>654361366</v>
      </c>
      <c r="AQ18" s="77">
        <v>594323921</v>
      </c>
      <c r="AR18" s="77">
        <v>0</v>
      </c>
      <c r="AS18" s="77">
        <v>8958295</v>
      </c>
      <c r="AT18" s="77"/>
      <c r="AU18" s="77"/>
      <c r="AV18" s="77">
        <v>1282626</v>
      </c>
      <c r="AW18" s="87">
        <v>604564842</v>
      </c>
      <c r="AX18" s="77">
        <v>4450873</v>
      </c>
      <c r="AY18" s="77">
        <v>923572</v>
      </c>
      <c r="AZ18" s="77">
        <v>-121863</v>
      </c>
      <c r="BA18" s="77">
        <v>5659823</v>
      </c>
      <c r="BB18" s="77">
        <v>0</v>
      </c>
      <c r="BC18" s="87">
        <v>10912405</v>
      </c>
      <c r="BD18" s="87">
        <v>615477247</v>
      </c>
      <c r="BE18" s="77">
        <v>306182946</v>
      </c>
      <c r="BF18" s="77">
        <v>0</v>
      </c>
      <c r="BG18" s="77">
        <v>21577979</v>
      </c>
      <c r="BH18" s="77">
        <v>4090467</v>
      </c>
      <c r="BI18" s="77">
        <v>5238898</v>
      </c>
      <c r="BJ18" s="77">
        <v>222521996</v>
      </c>
      <c r="BK18" s="77">
        <v>0</v>
      </c>
      <c r="BL18" s="87">
        <v>559612286</v>
      </c>
      <c r="BM18" s="87">
        <v>55864961</v>
      </c>
      <c r="BN18" s="77">
        <v>-20087006</v>
      </c>
      <c r="BO18" s="77">
        <v>-8393920</v>
      </c>
      <c r="BP18" s="87">
        <v>27384035</v>
      </c>
      <c r="BQ18" s="77">
        <v>0</v>
      </c>
      <c r="BR18" s="77">
        <v>0</v>
      </c>
      <c r="BS18" s="87">
        <v>27384035</v>
      </c>
      <c r="BT18" s="88">
        <v>7.2999999999999995E-2</v>
      </c>
      <c r="BU18" s="88">
        <v>1.7999999999999999E-2</v>
      </c>
      <c r="BV18" s="88">
        <v>9.0999999999999998E-2</v>
      </c>
      <c r="BW18" s="82">
        <v>2.2000000000000002</v>
      </c>
      <c r="BX18" s="83">
        <v>38</v>
      </c>
      <c r="BY18" s="83">
        <v>40</v>
      </c>
      <c r="BZ18" s="82">
        <v>6.1</v>
      </c>
      <c r="CA18" s="88">
        <v>0.436</v>
      </c>
      <c r="CB18" s="88">
        <v>0.72799999999999998</v>
      </c>
      <c r="CC18" s="89">
        <v>12</v>
      </c>
    </row>
    <row r="19" spans="1:81" ht="34.200000000000003" x14ac:dyDescent="0.3">
      <c r="A19" s="85">
        <v>50</v>
      </c>
      <c r="B19" s="85" t="s">
        <v>869</v>
      </c>
      <c r="C19" s="85" t="s">
        <v>859</v>
      </c>
      <c r="D19" s="85">
        <v>3791</v>
      </c>
      <c r="E19" s="85">
        <v>2019</v>
      </c>
      <c r="F19" s="85" t="s">
        <v>867</v>
      </c>
      <c r="G19" s="85">
        <v>5</v>
      </c>
      <c r="H19" s="85">
        <v>12</v>
      </c>
      <c r="I19" s="85" t="s">
        <v>883</v>
      </c>
      <c r="J19" s="86">
        <v>742000</v>
      </c>
      <c r="K19" s="86">
        <v>0</v>
      </c>
      <c r="L19" s="86">
        <v>74000</v>
      </c>
      <c r="M19" s="86">
        <v>20727000</v>
      </c>
      <c r="N19" s="86">
        <v>0</v>
      </c>
      <c r="O19" s="86">
        <v>0</v>
      </c>
      <c r="P19" s="86">
        <v>3709000</v>
      </c>
      <c r="Q19" s="87">
        <v>25252000</v>
      </c>
      <c r="R19" s="86">
        <v>5155000</v>
      </c>
      <c r="S19" s="86">
        <v>0</v>
      </c>
      <c r="T19" s="86">
        <v>8452000</v>
      </c>
      <c r="U19" s="86">
        <v>0</v>
      </c>
      <c r="V19" s="86">
        <v>198146000</v>
      </c>
      <c r="W19" s="86">
        <v>108794000</v>
      </c>
      <c r="X19" s="87">
        <v>89352000</v>
      </c>
      <c r="Y19" s="86">
        <v>9069000</v>
      </c>
      <c r="Z19" s="87">
        <v>112028000</v>
      </c>
      <c r="AA19" s="87">
        <v>137280000</v>
      </c>
      <c r="AB19" s="86">
        <v>4657000</v>
      </c>
      <c r="AC19" s="86">
        <v>6813000</v>
      </c>
      <c r="AD19" s="86">
        <v>4314000</v>
      </c>
      <c r="AE19" s="86">
        <v>14799000</v>
      </c>
      <c r="AF19" s="87">
        <v>30583000</v>
      </c>
      <c r="AG19" s="86">
        <v>38595000</v>
      </c>
      <c r="AH19" s="86">
        <v>0</v>
      </c>
      <c r="AI19" s="86">
        <v>15842000</v>
      </c>
      <c r="AJ19" s="87">
        <v>54437000</v>
      </c>
      <c r="AK19" s="87">
        <v>85020000</v>
      </c>
      <c r="AL19" s="86">
        <v>43808000</v>
      </c>
      <c r="AM19" s="86">
        <v>0</v>
      </c>
      <c r="AN19" s="86">
        <v>8452000</v>
      </c>
      <c r="AO19" s="87">
        <v>52260000</v>
      </c>
      <c r="AP19" s="87">
        <v>137280000</v>
      </c>
      <c r="AQ19" s="86">
        <v>199765000</v>
      </c>
      <c r="AR19" s="86">
        <v>0</v>
      </c>
      <c r="AS19" s="86">
        <v>4336000</v>
      </c>
      <c r="AT19" s="86"/>
      <c r="AU19" s="86"/>
      <c r="AV19" s="86">
        <v>0</v>
      </c>
      <c r="AW19" s="87">
        <v>204101000</v>
      </c>
      <c r="AX19" s="86">
        <v>0</v>
      </c>
      <c r="AY19" s="86">
        <v>0</v>
      </c>
      <c r="AZ19" s="86">
        <v>0</v>
      </c>
      <c r="BA19" s="86">
        <v>2532000</v>
      </c>
      <c r="BB19" s="86">
        <v>0</v>
      </c>
      <c r="BC19" s="87">
        <v>2532000</v>
      </c>
      <c r="BD19" s="87">
        <v>206633000</v>
      </c>
      <c r="BE19" s="86">
        <v>92342000</v>
      </c>
      <c r="BF19" s="86">
        <v>0</v>
      </c>
      <c r="BG19" s="86">
        <v>12482000</v>
      </c>
      <c r="BH19" s="86">
        <v>1904000</v>
      </c>
      <c r="BI19" s="86">
        <v>1058000</v>
      </c>
      <c r="BJ19" s="86">
        <v>83191000</v>
      </c>
      <c r="BK19" s="86">
        <v>0</v>
      </c>
      <c r="BL19" s="87">
        <v>190977000</v>
      </c>
      <c r="BM19" s="87">
        <v>15656000</v>
      </c>
      <c r="BN19" s="86">
        <v>11996000</v>
      </c>
      <c r="BO19" s="86">
        <v>224000</v>
      </c>
      <c r="BP19" s="87">
        <v>27876000</v>
      </c>
      <c r="BQ19" s="86">
        <v>0</v>
      </c>
      <c r="BR19" s="86">
        <v>0</v>
      </c>
      <c r="BS19" s="87">
        <v>27876000</v>
      </c>
      <c r="BT19" s="88">
        <v>6.4000000000000001E-2</v>
      </c>
      <c r="BU19" s="88">
        <v>1.2E-2</v>
      </c>
      <c r="BV19" s="88">
        <v>7.5999999999999998E-2</v>
      </c>
      <c r="BW19" s="82">
        <v>0.8</v>
      </c>
      <c r="BX19" s="83">
        <v>38</v>
      </c>
      <c r="BY19" s="83">
        <v>49</v>
      </c>
      <c r="BZ19" s="82">
        <v>4.5999999999999996</v>
      </c>
      <c r="CA19" s="88">
        <v>0.40699999999999997</v>
      </c>
      <c r="CB19" s="88">
        <v>0.38100000000000001</v>
      </c>
      <c r="CC19" s="89">
        <v>9</v>
      </c>
    </row>
    <row r="20" spans="1:81" ht="34.200000000000003" x14ac:dyDescent="0.3">
      <c r="A20" s="76">
        <v>51</v>
      </c>
      <c r="B20" s="76" t="s">
        <v>731</v>
      </c>
      <c r="C20" s="76" t="s">
        <v>859</v>
      </c>
      <c r="D20" s="76">
        <v>13155</v>
      </c>
      <c r="E20" s="76">
        <v>2019</v>
      </c>
      <c r="F20" s="76" t="s">
        <v>867</v>
      </c>
      <c r="G20" s="76">
        <v>5</v>
      </c>
      <c r="H20" s="76">
        <v>12</v>
      </c>
      <c r="I20" s="76" t="s">
        <v>883</v>
      </c>
      <c r="J20" s="77">
        <v>165434989</v>
      </c>
      <c r="K20" s="77">
        <v>0</v>
      </c>
      <c r="L20" s="77">
        <v>720851</v>
      </c>
      <c r="M20" s="77">
        <v>145252542</v>
      </c>
      <c r="N20" s="77">
        <v>0</v>
      </c>
      <c r="O20" s="77">
        <v>0</v>
      </c>
      <c r="P20" s="77">
        <v>239774082</v>
      </c>
      <c r="Q20" s="87">
        <v>551182464</v>
      </c>
      <c r="R20" s="77">
        <v>4425941</v>
      </c>
      <c r="S20" s="77">
        <v>63857608</v>
      </c>
      <c r="T20" s="77">
        <v>0</v>
      </c>
      <c r="U20" s="77">
        <v>0</v>
      </c>
      <c r="V20" s="77">
        <v>1922917252</v>
      </c>
      <c r="W20" s="77">
        <v>909588711</v>
      </c>
      <c r="X20" s="87">
        <v>1013328541</v>
      </c>
      <c r="Y20" s="77">
        <v>1494302611</v>
      </c>
      <c r="Z20" s="87">
        <v>2575914701</v>
      </c>
      <c r="AA20" s="87">
        <v>3127097165</v>
      </c>
      <c r="AB20" s="77">
        <v>6101746</v>
      </c>
      <c r="AC20" s="77">
        <v>49158582</v>
      </c>
      <c r="AD20" s="77">
        <v>0</v>
      </c>
      <c r="AE20" s="77">
        <v>279699024</v>
      </c>
      <c r="AF20" s="87">
        <v>334959352</v>
      </c>
      <c r="AG20" s="77">
        <v>591230988</v>
      </c>
      <c r="AH20" s="77">
        <v>0</v>
      </c>
      <c r="AI20" s="77">
        <v>256452558</v>
      </c>
      <c r="AJ20" s="87">
        <v>847683546</v>
      </c>
      <c r="AK20" s="87">
        <v>1182642898</v>
      </c>
      <c r="AL20" s="77">
        <v>968782967</v>
      </c>
      <c r="AM20" s="77">
        <v>759256969</v>
      </c>
      <c r="AN20" s="77">
        <v>216414331</v>
      </c>
      <c r="AO20" s="87">
        <v>1944454267</v>
      </c>
      <c r="AP20" s="87">
        <v>3127097165</v>
      </c>
      <c r="AQ20" s="77">
        <v>1287394065</v>
      </c>
      <c r="AR20" s="77">
        <v>0</v>
      </c>
      <c r="AS20" s="77">
        <v>245388823</v>
      </c>
      <c r="AT20" s="77"/>
      <c r="AU20" s="77"/>
      <c r="AV20" s="77">
        <v>133186915</v>
      </c>
      <c r="AW20" s="87">
        <v>1665969803</v>
      </c>
      <c r="AX20" s="77">
        <v>2231265</v>
      </c>
      <c r="AY20" s="77">
        <v>278440914</v>
      </c>
      <c r="AZ20" s="77">
        <v>0</v>
      </c>
      <c r="BA20" s="77">
        <v>21216056</v>
      </c>
      <c r="BB20" s="77">
        <v>0</v>
      </c>
      <c r="BC20" s="87">
        <v>301888235</v>
      </c>
      <c r="BD20" s="87">
        <v>1967858038</v>
      </c>
      <c r="BE20" s="77">
        <v>609678820</v>
      </c>
      <c r="BF20" s="77">
        <v>0</v>
      </c>
      <c r="BG20" s="77">
        <v>87761390</v>
      </c>
      <c r="BH20" s="77">
        <v>20994047</v>
      </c>
      <c r="BI20" s="77">
        <v>24101563</v>
      </c>
      <c r="BJ20" s="77">
        <v>1162340367</v>
      </c>
      <c r="BK20" s="77">
        <v>0</v>
      </c>
      <c r="BL20" s="87">
        <v>1904876187</v>
      </c>
      <c r="BM20" s="87">
        <v>62981851</v>
      </c>
      <c r="BN20" s="77">
        <v>0</v>
      </c>
      <c r="BO20" s="77">
        <v>4674347</v>
      </c>
      <c r="BP20" s="87">
        <v>67656198</v>
      </c>
      <c r="BQ20" s="77">
        <v>-4575318</v>
      </c>
      <c r="BR20" s="77">
        <v>59244339</v>
      </c>
      <c r="BS20" s="87">
        <v>122325219</v>
      </c>
      <c r="BT20" s="88">
        <v>-0.121</v>
      </c>
      <c r="BU20" s="88">
        <v>0.153</v>
      </c>
      <c r="BV20" s="88">
        <v>3.2000000000000001E-2</v>
      </c>
      <c r="BW20" s="82">
        <v>1.6</v>
      </c>
      <c r="BX20" s="83">
        <v>41</v>
      </c>
      <c r="BY20" s="83">
        <v>57</v>
      </c>
      <c r="BZ20" s="82">
        <v>6.3</v>
      </c>
      <c r="CA20" s="88">
        <v>0.16300000000000001</v>
      </c>
      <c r="CB20" s="88">
        <v>0.622</v>
      </c>
      <c r="CC20" s="89">
        <v>10</v>
      </c>
    </row>
    <row r="21" spans="1:81" ht="34.200000000000003" x14ac:dyDescent="0.3">
      <c r="A21" s="85">
        <v>57</v>
      </c>
      <c r="B21" s="85" t="s">
        <v>732</v>
      </c>
      <c r="C21" s="85" t="s">
        <v>859</v>
      </c>
      <c r="D21" s="85">
        <v>12776</v>
      </c>
      <c r="E21" s="85">
        <v>2019</v>
      </c>
      <c r="F21" s="85" t="s">
        <v>867</v>
      </c>
      <c r="G21" s="85">
        <v>5</v>
      </c>
      <c r="H21" s="85">
        <v>12</v>
      </c>
      <c r="I21" s="85" t="s">
        <v>883</v>
      </c>
      <c r="J21" s="86">
        <v>32787999</v>
      </c>
      <c r="K21" s="86">
        <v>0</v>
      </c>
      <c r="L21" s="86">
        <v>0</v>
      </c>
      <c r="M21" s="86">
        <v>34549184</v>
      </c>
      <c r="N21" s="86">
        <v>817620</v>
      </c>
      <c r="O21" s="86">
        <v>4214879</v>
      </c>
      <c r="P21" s="86">
        <v>7395929</v>
      </c>
      <c r="Q21" s="87">
        <v>79765611</v>
      </c>
      <c r="R21" s="86">
        <v>0</v>
      </c>
      <c r="S21" s="86">
        <v>0</v>
      </c>
      <c r="T21" s="86">
        <v>4222200</v>
      </c>
      <c r="U21" s="86">
        <v>0</v>
      </c>
      <c r="V21" s="86">
        <v>349409064</v>
      </c>
      <c r="W21" s="86">
        <v>239679356</v>
      </c>
      <c r="X21" s="87">
        <v>109729708</v>
      </c>
      <c r="Y21" s="86">
        <v>19310493</v>
      </c>
      <c r="Z21" s="87">
        <v>133262401</v>
      </c>
      <c r="AA21" s="87">
        <v>213028012</v>
      </c>
      <c r="AB21" s="86">
        <v>5226002</v>
      </c>
      <c r="AC21" s="86">
        <v>0</v>
      </c>
      <c r="AD21" s="86">
        <v>0</v>
      </c>
      <c r="AE21" s="86">
        <v>48360366</v>
      </c>
      <c r="AF21" s="87">
        <v>53586368</v>
      </c>
      <c r="AG21" s="86">
        <v>64103326</v>
      </c>
      <c r="AH21" s="86">
        <v>0</v>
      </c>
      <c r="AI21" s="86">
        <v>45465148</v>
      </c>
      <c r="AJ21" s="87">
        <v>109568474</v>
      </c>
      <c r="AK21" s="87">
        <v>163154842</v>
      </c>
      <c r="AL21" s="86">
        <v>45563733</v>
      </c>
      <c r="AM21" s="86">
        <v>1993708</v>
      </c>
      <c r="AN21" s="86">
        <v>2315729</v>
      </c>
      <c r="AO21" s="87">
        <v>49873170</v>
      </c>
      <c r="AP21" s="87">
        <v>213028012</v>
      </c>
      <c r="AQ21" s="86">
        <v>261907823</v>
      </c>
      <c r="AR21" s="86">
        <v>0</v>
      </c>
      <c r="AS21" s="86">
        <v>10669104</v>
      </c>
      <c r="AT21" s="86"/>
      <c r="AU21" s="86"/>
      <c r="AV21" s="86">
        <v>2608589</v>
      </c>
      <c r="AW21" s="87">
        <v>275185516</v>
      </c>
      <c r="AX21" s="86">
        <v>93371</v>
      </c>
      <c r="AY21" s="86">
        <v>0</v>
      </c>
      <c r="AZ21" s="86">
        <v>0</v>
      </c>
      <c r="BA21" s="86">
        <v>-4844696</v>
      </c>
      <c r="BB21" s="86">
        <v>0</v>
      </c>
      <c r="BC21" s="87">
        <v>-4751325</v>
      </c>
      <c r="BD21" s="87">
        <v>270434191</v>
      </c>
      <c r="BE21" s="86">
        <v>144585160</v>
      </c>
      <c r="BF21" s="86">
        <v>0</v>
      </c>
      <c r="BG21" s="86">
        <v>10101709</v>
      </c>
      <c r="BH21" s="86">
        <v>2264385</v>
      </c>
      <c r="BI21" s="86">
        <v>3373581</v>
      </c>
      <c r="BJ21" s="86">
        <v>108058212</v>
      </c>
      <c r="BK21" s="86">
        <v>0</v>
      </c>
      <c r="BL21" s="87">
        <v>268383047</v>
      </c>
      <c r="BM21" s="87">
        <v>2051144</v>
      </c>
      <c r="BN21" s="86">
        <v>-28864</v>
      </c>
      <c r="BO21" s="86">
        <v>779378</v>
      </c>
      <c r="BP21" s="87">
        <v>2801658</v>
      </c>
      <c r="BQ21" s="86">
        <v>-11229836</v>
      </c>
      <c r="BR21" s="86">
        <v>0</v>
      </c>
      <c r="BS21" s="87">
        <v>-8428178</v>
      </c>
      <c r="BT21" s="88">
        <v>2.5000000000000001E-2</v>
      </c>
      <c r="BU21" s="88">
        <v>-1.7999999999999999E-2</v>
      </c>
      <c r="BV21" s="88">
        <v>8.0000000000000002E-3</v>
      </c>
      <c r="BW21" s="82">
        <v>1.5</v>
      </c>
      <c r="BX21" s="83">
        <v>48</v>
      </c>
      <c r="BY21" s="83">
        <v>76</v>
      </c>
      <c r="BZ21" s="82">
        <v>1.9</v>
      </c>
      <c r="CA21" s="88">
        <v>0.10299999999999999</v>
      </c>
      <c r="CB21" s="88">
        <v>0.23400000000000001</v>
      </c>
      <c r="CC21" s="89">
        <v>24</v>
      </c>
    </row>
    <row r="22" spans="1:81" ht="34.200000000000003" x14ac:dyDescent="0.3">
      <c r="A22" s="76">
        <v>8</v>
      </c>
      <c r="B22" s="76" t="s">
        <v>733</v>
      </c>
      <c r="C22" s="76" t="s">
        <v>859</v>
      </c>
      <c r="D22" s="76">
        <v>3106</v>
      </c>
      <c r="E22" s="76">
        <v>2019</v>
      </c>
      <c r="F22" s="76" t="s">
        <v>867</v>
      </c>
      <c r="G22" s="76">
        <v>5</v>
      </c>
      <c r="H22" s="76">
        <v>12</v>
      </c>
      <c r="I22" s="76" t="s">
        <v>883</v>
      </c>
      <c r="J22" s="77">
        <v>74723</v>
      </c>
      <c r="K22" s="77">
        <v>0</v>
      </c>
      <c r="L22" s="77">
        <v>394594</v>
      </c>
      <c r="M22" s="77">
        <v>6153923</v>
      </c>
      <c r="N22" s="77">
        <v>5293031</v>
      </c>
      <c r="O22" s="77">
        <v>0</v>
      </c>
      <c r="P22" s="77">
        <v>1032361</v>
      </c>
      <c r="Q22" s="87">
        <v>12948632</v>
      </c>
      <c r="R22" s="77">
        <v>28296441</v>
      </c>
      <c r="S22" s="77">
        <v>0</v>
      </c>
      <c r="T22" s="77">
        <v>0</v>
      </c>
      <c r="U22" s="77">
        <v>0</v>
      </c>
      <c r="V22" s="77">
        <v>39726769</v>
      </c>
      <c r="W22" s="77">
        <v>27235317</v>
      </c>
      <c r="X22" s="87">
        <v>12491452</v>
      </c>
      <c r="Y22" s="77">
        <v>26834</v>
      </c>
      <c r="Z22" s="87">
        <v>40814727</v>
      </c>
      <c r="AA22" s="87">
        <v>53763359</v>
      </c>
      <c r="AB22" s="77">
        <v>310470</v>
      </c>
      <c r="AC22" s="77">
        <v>4354945</v>
      </c>
      <c r="AD22" s="77">
        <v>0</v>
      </c>
      <c r="AE22" s="77">
        <v>3495286</v>
      </c>
      <c r="AF22" s="87">
        <v>8160701</v>
      </c>
      <c r="AG22" s="77">
        <v>3251827</v>
      </c>
      <c r="AH22" s="77">
        <v>0</v>
      </c>
      <c r="AI22" s="77">
        <v>1432896</v>
      </c>
      <c r="AJ22" s="87">
        <v>4684723</v>
      </c>
      <c r="AK22" s="87">
        <v>12845424</v>
      </c>
      <c r="AL22" s="77">
        <v>36914497</v>
      </c>
      <c r="AM22" s="77">
        <v>3745196</v>
      </c>
      <c r="AN22" s="77">
        <v>258242</v>
      </c>
      <c r="AO22" s="87">
        <v>40917935</v>
      </c>
      <c r="AP22" s="87">
        <v>53763359</v>
      </c>
      <c r="AQ22" s="77">
        <v>57000337</v>
      </c>
      <c r="AR22" s="77">
        <v>0</v>
      </c>
      <c r="AS22" s="77">
        <v>1474140</v>
      </c>
      <c r="AT22" s="77"/>
      <c r="AU22" s="77"/>
      <c r="AV22" s="77">
        <v>0</v>
      </c>
      <c r="AW22" s="87">
        <v>58474477</v>
      </c>
      <c r="AX22" s="77">
        <v>1357607</v>
      </c>
      <c r="AY22" s="77">
        <v>0</v>
      </c>
      <c r="AZ22" s="77">
        <v>0</v>
      </c>
      <c r="BA22" s="77">
        <v>-19022</v>
      </c>
      <c r="BB22" s="77">
        <v>0</v>
      </c>
      <c r="BC22" s="87">
        <v>1338585</v>
      </c>
      <c r="BD22" s="87">
        <v>59813062</v>
      </c>
      <c r="BE22" s="77">
        <v>33388036</v>
      </c>
      <c r="BF22" s="77">
        <v>0</v>
      </c>
      <c r="BG22" s="77">
        <v>2281049</v>
      </c>
      <c r="BH22" s="77">
        <v>133322</v>
      </c>
      <c r="BI22" s="77">
        <v>498055</v>
      </c>
      <c r="BJ22" s="77">
        <v>18360552</v>
      </c>
      <c r="BK22" s="77">
        <v>0</v>
      </c>
      <c r="BL22" s="87">
        <v>54661014</v>
      </c>
      <c r="BM22" s="87">
        <v>5152048</v>
      </c>
      <c r="BN22" s="77">
        <v>0</v>
      </c>
      <c r="BO22" s="77">
        <v>-1252410</v>
      </c>
      <c r="BP22" s="87">
        <v>3899638</v>
      </c>
      <c r="BQ22" s="77">
        <v>0</v>
      </c>
      <c r="BR22" s="77">
        <v>0</v>
      </c>
      <c r="BS22" s="87">
        <v>3899638</v>
      </c>
      <c r="BT22" s="88">
        <v>6.4000000000000001E-2</v>
      </c>
      <c r="BU22" s="88">
        <v>2.1999999999999999E-2</v>
      </c>
      <c r="BV22" s="88">
        <v>8.5999999999999993E-2</v>
      </c>
      <c r="BW22" s="82">
        <v>1.6</v>
      </c>
      <c r="BX22" s="83">
        <v>39</v>
      </c>
      <c r="BY22" s="83">
        <v>27</v>
      </c>
      <c r="BZ22" s="82">
        <v>17</v>
      </c>
      <c r="CA22" s="88">
        <v>0.65100000000000002</v>
      </c>
      <c r="CB22" s="88">
        <v>0.76100000000000001</v>
      </c>
      <c r="CC22" s="89">
        <v>12</v>
      </c>
    </row>
    <row r="23" spans="1:81" ht="34.200000000000003" x14ac:dyDescent="0.3">
      <c r="A23" s="85">
        <v>40</v>
      </c>
      <c r="B23" s="85" t="s">
        <v>734</v>
      </c>
      <c r="C23" s="85" t="s">
        <v>859</v>
      </c>
      <c r="D23" s="85">
        <v>3109</v>
      </c>
      <c r="E23" s="85">
        <v>2019</v>
      </c>
      <c r="F23" s="85" t="s">
        <v>867</v>
      </c>
      <c r="G23" s="85">
        <v>5</v>
      </c>
      <c r="H23" s="85">
        <v>12</v>
      </c>
      <c r="I23" s="85" t="s">
        <v>883</v>
      </c>
      <c r="J23" s="86">
        <v>3692565</v>
      </c>
      <c r="K23" s="86">
        <v>0</v>
      </c>
      <c r="L23" s="86">
        <v>483926</v>
      </c>
      <c r="M23" s="86">
        <v>16512475</v>
      </c>
      <c r="N23" s="86">
        <v>489418</v>
      </c>
      <c r="O23" s="86">
        <v>0</v>
      </c>
      <c r="P23" s="86">
        <v>5563406</v>
      </c>
      <c r="Q23" s="87">
        <v>26741790</v>
      </c>
      <c r="R23" s="86">
        <v>18011907</v>
      </c>
      <c r="S23" s="86">
        <v>0</v>
      </c>
      <c r="T23" s="86">
        <v>0</v>
      </c>
      <c r="U23" s="86">
        <v>0</v>
      </c>
      <c r="V23" s="86">
        <v>181788086</v>
      </c>
      <c r="W23" s="86">
        <v>101572125</v>
      </c>
      <c r="X23" s="87">
        <v>80215961</v>
      </c>
      <c r="Y23" s="86">
        <v>151917373</v>
      </c>
      <c r="Z23" s="87">
        <v>250145241</v>
      </c>
      <c r="AA23" s="87">
        <v>276887031</v>
      </c>
      <c r="AB23" s="86">
        <v>2185495</v>
      </c>
      <c r="AC23" s="86">
        <v>4241430</v>
      </c>
      <c r="AD23" s="86">
        <v>841294</v>
      </c>
      <c r="AE23" s="86">
        <v>13323428</v>
      </c>
      <c r="AF23" s="87">
        <v>20591647</v>
      </c>
      <c r="AG23" s="86">
        <v>25484541</v>
      </c>
      <c r="AH23" s="86">
        <v>0</v>
      </c>
      <c r="AI23" s="86">
        <v>0</v>
      </c>
      <c r="AJ23" s="87">
        <v>25484541</v>
      </c>
      <c r="AK23" s="87">
        <v>46076188</v>
      </c>
      <c r="AL23" s="86">
        <v>212798936</v>
      </c>
      <c r="AM23" s="86">
        <v>0</v>
      </c>
      <c r="AN23" s="86">
        <v>18011907</v>
      </c>
      <c r="AO23" s="87">
        <v>230810843</v>
      </c>
      <c r="AP23" s="87">
        <v>276887031</v>
      </c>
      <c r="AQ23" s="86">
        <v>167094165</v>
      </c>
      <c r="AR23" s="86">
        <v>0</v>
      </c>
      <c r="AS23" s="86">
        <v>2688424</v>
      </c>
      <c r="AT23" s="86"/>
      <c r="AU23" s="86"/>
      <c r="AV23" s="86">
        <v>683198</v>
      </c>
      <c r="AW23" s="87">
        <v>170465787</v>
      </c>
      <c r="AX23" s="86">
        <v>2503944</v>
      </c>
      <c r="AY23" s="86">
        <v>780634</v>
      </c>
      <c r="AZ23" s="86">
        <v>0</v>
      </c>
      <c r="BA23" s="86">
        <v>3597959</v>
      </c>
      <c r="BB23" s="86">
        <v>0</v>
      </c>
      <c r="BC23" s="87">
        <v>6882537</v>
      </c>
      <c r="BD23" s="87">
        <v>177348324</v>
      </c>
      <c r="BE23" s="86">
        <v>93885301</v>
      </c>
      <c r="BF23" s="86">
        <v>0</v>
      </c>
      <c r="BG23" s="86">
        <v>7594542</v>
      </c>
      <c r="BH23" s="86">
        <v>1203531</v>
      </c>
      <c r="BI23" s="86">
        <v>1672321</v>
      </c>
      <c r="BJ23" s="86">
        <v>60332299</v>
      </c>
      <c r="BK23" s="86">
        <v>0</v>
      </c>
      <c r="BL23" s="87">
        <v>164687994</v>
      </c>
      <c r="BM23" s="87">
        <v>12660330</v>
      </c>
      <c r="BN23" s="86">
        <v>-5645894</v>
      </c>
      <c r="BO23" s="86">
        <v>-7445614</v>
      </c>
      <c r="BP23" s="87">
        <v>-431178</v>
      </c>
      <c r="BQ23" s="86">
        <v>0</v>
      </c>
      <c r="BR23" s="86">
        <v>0</v>
      </c>
      <c r="BS23" s="87">
        <v>-431178</v>
      </c>
      <c r="BT23" s="88">
        <v>3.3000000000000002E-2</v>
      </c>
      <c r="BU23" s="88">
        <v>3.9E-2</v>
      </c>
      <c r="BV23" s="88">
        <v>7.0999999999999994E-2</v>
      </c>
      <c r="BW23" s="82">
        <v>1.3</v>
      </c>
      <c r="BX23" s="83">
        <v>36</v>
      </c>
      <c r="BY23" s="83">
        <v>38</v>
      </c>
      <c r="BZ23" s="82">
        <v>6.3</v>
      </c>
      <c r="CA23" s="88">
        <v>0.44</v>
      </c>
      <c r="CB23" s="88">
        <v>0.83399999999999996</v>
      </c>
      <c r="CC23" s="89">
        <v>13</v>
      </c>
    </row>
    <row r="24" spans="1:81" ht="34.200000000000003" x14ac:dyDescent="0.3">
      <c r="A24" s="76">
        <v>68</v>
      </c>
      <c r="B24" s="76" t="s">
        <v>735</v>
      </c>
      <c r="C24" s="76" t="s">
        <v>859</v>
      </c>
      <c r="D24" s="76">
        <v>12805</v>
      </c>
      <c r="E24" s="76">
        <v>2019</v>
      </c>
      <c r="F24" s="76" t="s">
        <v>867</v>
      </c>
      <c r="G24" s="76">
        <v>5</v>
      </c>
      <c r="H24" s="76">
        <v>12</v>
      </c>
      <c r="I24" s="76" t="s">
        <v>883</v>
      </c>
      <c r="J24" s="77">
        <v>3635955</v>
      </c>
      <c r="K24" s="77">
        <v>0</v>
      </c>
      <c r="L24" s="77">
        <v>46046652</v>
      </c>
      <c r="M24" s="77">
        <v>17585905</v>
      </c>
      <c r="N24" s="77">
        <v>0</v>
      </c>
      <c r="O24" s="77">
        <v>0</v>
      </c>
      <c r="P24" s="77">
        <v>4348984</v>
      </c>
      <c r="Q24" s="87">
        <v>71617496</v>
      </c>
      <c r="R24" s="77">
        <v>13595666</v>
      </c>
      <c r="S24" s="77">
        <v>724750</v>
      </c>
      <c r="T24" s="77">
        <v>0</v>
      </c>
      <c r="U24" s="77">
        <v>0</v>
      </c>
      <c r="V24" s="77">
        <v>157266290</v>
      </c>
      <c r="W24" s="77">
        <v>109007862</v>
      </c>
      <c r="X24" s="87">
        <v>48258428</v>
      </c>
      <c r="Y24" s="77">
        <v>1713452</v>
      </c>
      <c r="Z24" s="87">
        <v>64292296</v>
      </c>
      <c r="AA24" s="87">
        <v>135909792</v>
      </c>
      <c r="AB24" s="77">
        <v>1366785</v>
      </c>
      <c r="AC24" s="77">
        <v>10424</v>
      </c>
      <c r="AD24" s="77">
        <v>0</v>
      </c>
      <c r="AE24" s="77">
        <v>28309100</v>
      </c>
      <c r="AF24" s="87">
        <v>29686309</v>
      </c>
      <c r="AG24" s="77">
        <v>29077011</v>
      </c>
      <c r="AH24" s="77">
        <v>0</v>
      </c>
      <c r="AI24" s="77">
        <v>2880957</v>
      </c>
      <c r="AJ24" s="87">
        <v>31957968</v>
      </c>
      <c r="AK24" s="87">
        <v>61644277</v>
      </c>
      <c r="AL24" s="77">
        <v>66721163</v>
      </c>
      <c r="AM24" s="77">
        <v>1148927</v>
      </c>
      <c r="AN24" s="77">
        <v>6395425</v>
      </c>
      <c r="AO24" s="87">
        <v>74265515</v>
      </c>
      <c r="AP24" s="87">
        <v>135909792</v>
      </c>
      <c r="AQ24" s="77">
        <v>136978323</v>
      </c>
      <c r="AR24" s="77">
        <v>0</v>
      </c>
      <c r="AS24" s="77">
        <v>7566343</v>
      </c>
      <c r="AT24" s="77"/>
      <c r="AU24" s="77"/>
      <c r="AV24" s="77">
        <v>10731</v>
      </c>
      <c r="AW24" s="87">
        <v>144555397</v>
      </c>
      <c r="AX24" s="77">
        <v>1266529</v>
      </c>
      <c r="AY24" s="77">
        <v>51593</v>
      </c>
      <c r="AZ24" s="77">
        <v>0</v>
      </c>
      <c r="BA24" s="77">
        <v>581523</v>
      </c>
      <c r="BB24" s="77">
        <v>0</v>
      </c>
      <c r="BC24" s="87">
        <v>1899645</v>
      </c>
      <c r="BD24" s="87">
        <v>146455042</v>
      </c>
      <c r="BE24" s="77">
        <v>78242083</v>
      </c>
      <c r="BF24" s="77">
        <v>0</v>
      </c>
      <c r="BG24" s="77">
        <v>6111885</v>
      </c>
      <c r="BH24" s="77">
        <v>794379</v>
      </c>
      <c r="BI24" s="77">
        <v>1015829</v>
      </c>
      <c r="BJ24" s="77">
        <v>46664904</v>
      </c>
      <c r="BK24" s="77">
        <v>0</v>
      </c>
      <c r="BL24" s="87">
        <v>132829080</v>
      </c>
      <c r="BM24" s="87">
        <v>13625962</v>
      </c>
      <c r="BN24" s="77">
        <v>-10948114</v>
      </c>
      <c r="BO24" s="77">
        <v>-8365</v>
      </c>
      <c r="BP24" s="87">
        <v>2669483</v>
      </c>
      <c r="BQ24" s="77">
        <v>-3310209</v>
      </c>
      <c r="BR24" s="77">
        <v>0</v>
      </c>
      <c r="BS24" s="87">
        <v>-640726</v>
      </c>
      <c r="BT24" s="88">
        <v>0.08</v>
      </c>
      <c r="BU24" s="88">
        <v>1.2999999999999999E-2</v>
      </c>
      <c r="BV24" s="88">
        <v>9.2999999999999999E-2</v>
      </c>
      <c r="BW24" s="82">
        <v>2.4</v>
      </c>
      <c r="BX24" s="83">
        <v>47</v>
      </c>
      <c r="BY24" s="83">
        <v>85</v>
      </c>
      <c r="BZ24" s="82">
        <v>9.5</v>
      </c>
      <c r="CA24" s="88">
        <v>0.33600000000000002</v>
      </c>
      <c r="CB24" s="88">
        <v>0.54600000000000004</v>
      </c>
      <c r="CC24" s="89">
        <v>18</v>
      </c>
    </row>
    <row r="25" spans="1:81" ht="34.200000000000003" x14ac:dyDescent="0.3">
      <c r="A25" s="85">
        <v>14496</v>
      </c>
      <c r="B25" s="85" t="s">
        <v>871</v>
      </c>
      <c r="C25" s="85" t="s">
        <v>859</v>
      </c>
      <c r="D25" s="85">
        <v>6755</v>
      </c>
      <c r="E25" s="85">
        <v>2019</v>
      </c>
      <c r="F25" s="85" t="s">
        <v>867</v>
      </c>
      <c r="G25" s="85">
        <v>5</v>
      </c>
      <c r="H25" s="85">
        <v>12</v>
      </c>
      <c r="I25" s="85" t="s">
        <v>883</v>
      </c>
      <c r="J25" s="86">
        <v>6005000</v>
      </c>
      <c r="K25" s="86">
        <v>12492000</v>
      </c>
      <c r="L25" s="86">
        <v>0</v>
      </c>
      <c r="M25" s="86">
        <v>14383000</v>
      </c>
      <c r="N25" s="86">
        <v>3020000</v>
      </c>
      <c r="O25" s="86">
        <v>756000</v>
      </c>
      <c r="P25" s="86">
        <v>4834000</v>
      </c>
      <c r="Q25" s="87">
        <v>41490000</v>
      </c>
      <c r="R25" s="86">
        <v>20757000</v>
      </c>
      <c r="S25" s="86">
        <v>0</v>
      </c>
      <c r="T25" s="86">
        <v>8209000</v>
      </c>
      <c r="U25" s="86">
        <v>0</v>
      </c>
      <c r="V25" s="86">
        <v>312260000</v>
      </c>
      <c r="W25" s="86">
        <v>181603000</v>
      </c>
      <c r="X25" s="87">
        <v>130657000</v>
      </c>
      <c r="Y25" s="86">
        <v>59256000</v>
      </c>
      <c r="Z25" s="87">
        <v>218879000</v>
      </c>
      <c r="AA25" s="87">
        <v>260369000</v>
      </c>
      <c r="AB25" s="86">
        <v>1220000</v>
      </c>
      <c r="AC25" s="86">
        <v>752000</v>
      </c>
      <c r="AD25" s="86">
        <v>27512000</v>
      </c>
      <c r="AE25" s="86">
        <v>16489000</v>
      </c>
      <c r="AF25" s="87">
        <v>45973000</v>
      </c>
      <c r="AG25" s="86">
        <v>52521000</v>
      </c>
      <c r="AH25" s="86">
        <v>0</v>
      </c>
      <c r="AI25" s="86">
        <v>6769000</v>
      </c>
      <c r="AJ25" s="87">
        <v>59290000</v>
      </c>
      <c r="AK25" s="87">
        <v>105263000</v>
      </c>
      <c r="AL25" s="86">
        <v>126240000</v>
      </c>
      <c r="AM25" s="86">
        <v>5278000</v>
      </c>
      <c r="AN25" s="86">
        <v>23588000</v>
      </c>
      <c r="AO25" s="87">
        <v>155106000</v>
      </c>
      <c r="AP25" s="87">
        <v>260369000</v>
      </c>
      <c r="AQ25" s="86">
        <v>193214000</v>
      </c>
      <c r="AR25" s="86">
        <v>0</v>
      </c>
      <c r="AS25" s="86">
        <v>6433000</v>
      </c>
      <c r="AT25" s="86"/>
      <c r="AU25" s="86"/>
      <c r="AV25" s="86">
        <v>1622000</v>
      </c>
      <c r="AW25" s="87">
        <v>201269000</v>
      </c>
      <c r="AX25" s="86">
        <v>2013000</v>
      </c>
      <c r="AY25" s="86">
        <v>878000</v>
      </c>
      <c r="AZ25" s="86">
        <v>0</v>
      </c>
      <c r="BA25" s="86">
        <v>1116000</v>
      </c>
      <c r="BB25" s="86">
        <v>0</v>
      </c>
      <c r="BC25" s="87">
        <v>4007000</v>
      </c>
      <c r="BD25" s="87">
        <v>205276000</v>
      </c>
      <c r="BE25" s="86">
        <v>91423000</v>
      </c>
      <c r="BF25" s="86">
        <v>0</v>
      </c>
      <c r="BG25" s="86">
        <v>11678000</v>
      </c>
      <c r="BH25" s="86">
        <v>2074000</v>
      </c>
      <c r="BI25" s="86">
        <v>3329000</v>
      </c>
      <c r="BJ25" s="86">
        <v>104983000</v>
      </c>
      <c r="BK25" s="86">
        <v>0</v>
      </c>
      <c r="BL25" s="87">
        <v>213487000</v>
      </c>
      <c r="BM25" s="87">
        <v>-8211000</v>
      </c>
      <c r="BN25" s="86">
        <v>-2051000</v>
      </c>
      <c r="BO25" s="86">
        <v>687000</v>
      </c>
      <c r="BP25" s="87">
        <v>-9575000</v>
      </c>
      <c r="BQ25" s="86">
        <v>0</v>
      </c>
      <c r="BR25" s="86">
        <v>0</v>
      </c>
      <c r="BS25" s="87">
        <v>-9575000</v>
      </c>
      <c r="BT25" s="88">
        <v>-0.06</v>
      </c>
      <c r="BU25" s="88">
        <v>0.02</v>
      </c>
      <c r="BV25" s="88">
        <v>-0.04</v>
      </c>
      <c r="BW25" s="82">
        <v>0.9</v>
      </c>
      <c r="BX25" s="83">
        <v>27</v>
      </c>
      <c r="BY25" s="83">
        <v>82</v>
      </c>
      <c r="BZ25" s="82">
        <v>1.7</v>
      </c>
      <c r="CA25" s="88">
        <v>3.5000000000000003E-2</v>
      </c>
      <c r="CB25" s="88">
        <v>0.59599999999999997</v>
      </c>
      <c r="CC25" s="89">
        <v>16</v>
      </c>
    </row>
    <row r="26" spans="1:81" ht="34.200000000000003" x14ac:dyDescent="0.3">
      <c r="A26" s="76">
        <v>73</v>
      </c>
      <c r="B26" s="76" t="s">
        <v>737</v>
      </c>
      <c r="C26" s="76" t="s">
        <v>859</v>
      </c>
      <c r="D26" s="76">
        <v>12807</v>
      </c>
      <c r="E26" s="76">
        <v>2019</v>
      </c>
      <c r="F26" s="76" t="s">
        <v>867</v>
      </c>
      <c r="G26" s="76">
        <v>5</v>
      </c>
      <c r="H26" s="76">
        <v>12</v>
      </c>
      <c r="I26" s="76" t="s">
        <v>883</v>
      </c>
      <c r="J26" s="77">
        <v>3637618</v>
      </c>
      <c r="K26" s="77">
        <v>455359</v>
      </c>
      <c r="L26" s="77">
        <v>180644</v>
      </c>
      <c r="M26" s="77">
        <v>12099029</v>
      </c>
      <c r="N26" s="77">
        <v>0</v>
      </c>
      <c r="O26" s="77">
        <v>0</v>
      </c>
      <c r="P26" s="77">
        <v>3688917</v>
      </c>
      <c r="Q26" s="87">
        <v>20061567</v>
      </c>
      <c r="R26" s="77">
        <v>26361661</v>
      </c>
      <c r="S26" s="77">
        <v>0</v>
      </c>
      <c r="T26" s="77">
        <v>0</v>
      </c>
      <c r="U26" s="77">
        <v>0</v>
      </c>
      <c r="V26" s="77">
        <v>110493404</v>
      </c>
      <c r="W26" s="77">
        <v>65916010</v>
      </c>
      <c r="X26" s="87">
        <v>44577394</v>
      </c>
      <c r="Y26" s="77">
        <v>4607697</v>
      </c>
      <c r="Z26" s="87">
        <v>75546752</v>
      </c>
      <c r="AA26" s="87">
        <v>95608319</v>
      </c>
      <c r="AB26" s="77">
        <v>1013932</v>
      </c>
      <c r="AC26" s="77">
        <v>2042136</v>
      </c>
      <c r="AD26" s="77">
        <v>0</v>
      </c>
      <c r="AE26" s="77">
        <v>16488750</v>
      </c>
      <c r="AF26" s="87">
        <v>19544818</v>
      </c>
      <c r="AG26" s="77">
        <v>19649251</v>
      </c>
      <c r="AH26" s="77">
        <v>0</v>
      </c>
      <c r="AI26" s="77">
        <v>2896438</v>
      </c>
      <c r="AJ26" s="87">
        <v>22545689</v>
      </c>
      <c r="AK26" s="87">
        <v>42090507</v>
      </c>
      <c r="AL26" s="77">
        <v>49326832</v>
      </c>
      <c r="AM26" s="77">
        <v>3184372</v>
      </c>
      <c r="AN26" s="77">
        <v>1006608</v>
      </c>
      <c r="AO26" s="87">
        <v>53517812</v>
      </c>
      <c r="AP26" s="87">
        <v>95608319</v>
      </c>
      <c r="AQ26" s="77">
        <v>129633967</v>
      </c>
      <c r="AR26" s="77">
        <v>0</v>
      </c>
      <c r="AS26" s="77">
        <v>12266161</v>
      </c>
      <c r="AT26" s="77"/>
      <c r="AU26" s="77"/>
      <c r="AV26" s="77">
        <v>377604</v>
      </c>
      <c r="AW26" s="87">
        <v>142277732</v>
      </c>
      <c r="AX26" s="77">
        <v>492591</v>
      </c>
      <c r="AY26" s="77">
        <v>5931</v>
      </c>
      <c r="AZ26" s="77">
        <v>0</v>
      </c>
      <c r="BA26" s="77">
        <v>212957</v>
      </c>
      <c r="BB26" s="77">
        <v>0</v>
      </c>
      <c r="BC26" s="87">
        <v>711479</v>
      </c>
      <c r="BD26" s="87">
        <v>142989211</v>
      </c>
      <c r="BE26" s="77">
        <v>68532809</v>
      </c>
      <c r="BF26" s="77">
        <v>0</v>
      </c>
      <c r="BG26" s="77">
        <v>3337223</v>
      </c>
      <c r="BH26" s="77">
        <v>515798</v>
      </c>
      <c r="BI26" s="77">
        <v>1443419</v>
      </c>
      <c r="BJ26" s="77">
        <v>65158708</v>
      </c>
      <c r="BK26" s="77">
        <v>0</v>
      </c>
      <c r="BL26" s="87">
        <v>138987957</v>
      </c>
      <c r="BM26" s="87">
        <v>4001254</v>
      </c>
      <c r="BN26" s="77">
        <v>-2968248</v>
      </c>
      <c r="BO26" s="77">
        <v>-410869</v>
      </c>
      <c r="BP26" s="87">
        <v>622137</v>
      </c>
      <c r="BQ26" s="77">
        <v>0</v>
      </c>
      <c r="BR26" s="77">
        <v>0</v>
      </c>
      <c r="BS26" s="87">
        <v>622137</v>
      </c>
      <c r="BT26" s="88">
        <v>2.3E-2</v>
      </c>
      <c r="BU26" s="88">
        <v>5.0000000000000001E-3</v>
      </c>
      <c r="BV26" s="88">
        <v>2.8000000000000001E-2</v>
      </c>
      <c r="BW26" s="82">
        <v>1</v>
      </c>
      <c r="BX26" s="83">
        <v>34</v>
      </c>
      <c r="BY26" s="83">
        <v>47</v>
      </c>
      <c r="BZ26" s="82">
        <v>5.0999999999999996</v>
      </c>
      <c r="CA26" s="88">
        <v>0.187</v>
      </c>
      <c r="CB26" s="88">
        <v>0.56000000000000005</v>
      </c>
      <c r="CC26" s="89">
        <v>20</v>
      </c>
    </row>
    <row r="27" spans="1:81" ht="34.200000000000003" x14ac:dyDescent="0.3">
      <c r="A27" s="85">
        <v>77</v>
      </c>
      <c r="B27" s="85" t="s">
        <v>738</v>
      </c>
      <c r="C27" s="85" t="s">
        <v>859</v>
      </c>
      <c r="D27" s="85">
        <v>12767</v>
      </c>
      <c r="E27" s="85">
        <v>2019</v>
      </c>
      <c r="F27" s="85" t="s">
        <v>867</v>
      </c>
      <c r="G27" s="85">
        <v>5</v>
      </c>
      <c r="H27" s="85">
        <v>12</v>
      </c>
      <c r="I27" s="85" t="s">
        <v>883</v>
      </c>
      <c r="J27" s="86">
        <v>1186891</v>
      </c>
      <c r="K27" s="86">
        <v>3876106</v>
      </c>
      <c r="L27" s="86">
        <v>452080</v>
      </c>
      <c r="M27" s="86">
        <v>19227955</v>
      </c>
      <c r="N27" s="86">
        <v>553804</v>
      </c>
      <c r="O27" s="86">
        <v>0</v>
      </c>
      <c r="P27" s="86">
        <v>9373429</v>
      </c>
      <c r="Q27" s="87">
        <v>34670265</v>
      </c>
      <c r="R27" s="86">
        <v>0</v>
      </c>
      <c r="S27" s="86">
        <v>0</v>
      </c>
      <c r="T27" s="86">
        <v>3624211</v>
      </c>
      <c r="U27" s="86">
        <v>0</v>
      </c>
      <c r="V27" s="86">
        <v>156725433</v>
      </c>
      <c r="W27" s="86">
        <v>119700854</v>
      </c>
      <c r="X27" s="87">
        <v>37024579</v>
      </c>
      <c r="Y27" s="86">
        <v>15308466</v>
      </c>
      <c r="Z27" s="87">
        <v>55957256</v>
      </c>
      <c r="AA27" s="87">
        <v>90627521</v>
      </c>
      <c r="AB27" s="86">
        <v>1543617</v>
      </c>
      <c r="AC27" s="86">
        <v>1835416</v>
      </c>
      <c r="AD27" s="86">
        <v>0</v>
      </c>
      <c r="AE27" s="86">
        <v>22531947</v>
      </c>
      <c r="AF27" s="87">
        <v>25910980</v>
      </c>
      <c r="AG27" s="86">
        <v>22271431</v>
      </c>
      <c r="AH27" s="86">
        <v>0</v>
      </c>
      <c r="AI27" s="86">
        <v>58859148</v>
      </c>
      <c r="AJ27" s="87">
        <v>81130579</v>
      </c>
      <c r="AK27" s="87">
        <v>107041559</v>
      </c>
      <c r="AL27" s="86">
        <v>-21076683</v>
      </c>
      <c r="AM27" s="86">
        <v>2233340</v>
      </c>
      <c r="AN27" s="86">
        <v>2429305</v>
      </c>
      <c r="AO27" s="87">
        <v>-16414038</v>
      </c>
      <c r="AP27" s="87">
        <v>90627521</v>
      </c>
      <c r="AQ27" s="86">
        <v>157935908</v>
      </c>
      <c r="AR27" s="86">
        <v>0</v>
      </c>
      <c r="AS27" s="86">
        <v>20472238</v>
      </c>
      <c r="AT27" s="86"/>
      <c r="AU27" s="86"/>
      <c r="AV27" s="86">
        <v>51393</v>
      </c>
      <c r="AW27" s="87">
        <v>178459539</v>
      </c>
      <c r="AX27" s="86">
        <v>353608</v>
      </c>
      <c r="AY27" s="86">
        <v>52001</v>
      </c>
      <c r="AZ27" s="86">
        <v>0</v>
      </c>
      <c r="BA27" s="86">
        <v>0</v>
      </c>
      <c r="BB27" s="86">
        <v>0</v>
      </c>
      <c r="BC27" s="87">
        <v>405609</v>
      </c>
      <c r="BD27" s="87">
        <v>178865148</v>
      </c>
      <c r="BE27" s="86">
        <v>108011739</v>
      </c>
      <c r="BF27" s="86">
        <v>0</v>
      </c>
      <c r="BG27" s="86">
        <v>4170992</v>
      </c>
      <c r="BH27" s="86">
        <v>909571</v>
      </c>
      <c r="BI27" s="86">
        <v>1347959</v>
      </c>
      <c r="BJ27" s="86">
        <v>59730971</v>
      </c>
      <c r="BK27" s="86">
        <v>0</v>
      </c>
      <c r="BL27" s="87">
        <v>174171232</v>
      </c>
      <c r="BM27" s="87">
        <v>4693916</v>
      </c>
      <c r="BN27" s="86">
        <v>-2934000</v>
      </c>
      <c r="BO27" s="86">
        <v>259091</v>
      </c>
      <c r="BP27" s="87">
        <v>2019007</v>
      </c>
      <c r="BQ27" s="86">
        <v>-17373626</v>
      </c>
      <c r="BR27" s="86">
        <v>0</v>
      </c>
      <c r="BS27" s="87">
        <v>-15354619</v>
      </c>
      <c r="BT27" s="88">
        <v>2.4E-2</v>
      </c>
      <c r="BU27" s="88">
        <v>2E-3</v>
      </c>
      <c r="BV27" s="88">
        <v>2.5999999999999999E-2</v>
      </c>
      <c r="BW27" s="82">
        <v>1.3</v>
      </c>
      <c r="BX27" s="83">
        <v>44</v>
      </c>
      <c r="BY27" s="83">
        <v>52</v>
      </c>
      <c r="BZ27" s="82">
        <v>4</v>
      </c>
      <c r="CA27" s="88">
        <v>0.184</v>
      </c>
      <c r="CB27" s="88">
        <v>-0.18099999999999999</v>
      </c>
      <c r="CC27" s="89">
        <v>29</v>
      </c>
    </row>
    <row r="28" spans="1:81" ht="34.200000000000003" x14ac:dyDescent="0.3">
      <c r="A28" s="76">
        <v>6546</v>
      </c>
      <c r="B28" s="76" t="s">
        <v>875</v>
      </c>
      <c r="C28" s="76" t="s">
        <v>859</v>
      </c>
      <c r="D28" s="76">
        <v>16665</v>
      </c>
      <c r="E28" s="76">
        <v>2019</v>
      </c>
      <c r="F28" s="76" t="s">
        <v>867</v>
      </c>
      <c r="G28" s="76">
        <v>5</v>
      </c>
      <c r="H28" s="76">
        <v>12</v>
      </c>
      <c r="I28" s="76" t="s">
        <v>883</v>
      </c>
      <c r="J28" s="77">
        <v>51681000</v>
      </c>
      <c r="K28" s="77">
        <v>54875000</v>
      </c>
      <c r="L28" s="77">
        <v>0</v>
      </c>
      <c r="M28" s="77">
        <v>102538000</v>
      </c>
      <c r="N28" s="77">
        <v>0</v>
      </c>
      <c r="O28" s="77">
        <v>0</v>
      </c>
      <c r="P28" s="77">
        <v>30029000</v>
      </c>
      <c r="Q28" s="87">
        <v>239123000</v>
      </c>
      <c r="R28" s="77">
        <v>0</v>
      </c>
      <c r="S28" s="77">
        <v>0</v>
      </c>
      <c r="T28" s="77">
        <v>0</v>
      </c>
      <c r="U28" s="77">
        <v>0</v>
      </c>
      <c r="V28" s="77">
        <v>5288000</v>
      </c>
      <c r="W28" s="77">
        <v>0</v>
      </c>
      <c r="X28" s="87">
        <v>5288000</v>
      </c>
      <c r="Y28" s="77">
        <v>12616000</v>
      </c>
      <c r="Z28" s="87">
        <v>17904000</v>
      </c>
      <c r="AA28" s="87">
        <v>257027000</v>
      </c>
      <c r="AB28" s="77">
        <v>912000</v>
      </c>
      <c r="AC28" s="77">
        <v>25846000</v>
      </c>
      <c r="AD28" s="77">
        <v>0</v>
      </c>
      <c r="AE28" s="77">
        <v>95531000</v>
      </c>
      <c r="AF28" s="87">
        <v>122289000</v>
      </c>
      <c r="AG28" s="77">
        <v>0</v>
      </c>
      <c r="AH28" s="77">
        <v>0</v>
      </c>
      <c r="AI28" s="77">
        <v>7395000</v>
      </c>
      <c r="AJ28" s="87">
        <v>7395000</v>
      </c>
      <c r="AK28" s="87">
        <v>129684000</v>
      </c>
      <c r="AL28" s="77">
        <v>127343000</v>
      </c>
      <c r="AM28" s="77">
        <v>0</v>
      </c>
      <c r="AN28" s="77">
        <v>0</v>
      </c>
      <c r="AO28" s="87">
        <v>127343000</v>
      </c>
      <c r="AP28" s="87">
        <v>257027000</v>
      </c>
      <c r="AQ28" s="77">
        <v>622532000</v>
      </c>
      <c r="AR28" s="77">
        <v>0</v>
      </c>
      <c r="AS28" s="77">
        <v>29572000</v>
      </c>
      <c r="AT28" s="77"/>
      <c r="AU28" s="77"/>
      <c r="AV28" s="77">
        <v>0</v>
      </c>
      <c r="AW28" s="87">
        <v>652104000</v>
      </c>
      <c r="AX28" s="77">
        <v>0</v>
      </c>
      <c r="AY28" s="77">
        <v>0</v>
      </c>
      <c r="AZ28" s="77">
        <v>0</v>
      </c>
      <c r="BA28" s="77">
        <v>264000</v>
      </c>
      <c r="BB28" s="77">
        <v>0</v>
      </c>
      <c r="BC28" s="87">
        <v>264000</v>
      </c>
      <c r="BD28" s="87">
        <v>652368000</v>
      </c>
      <c r="BE28" s="77">
        <v>236297000</v>
      </c>
      <c r="BF28" s="77">
        <v>0</v>
      </c>
      <c r="BG28" s="77">
        <v>34878000</v>
      </c>
      <c r="BH28" s="77">
        <v>5277000</v>
      </c>
      <c r="BI28" s="77">
        <v>8140000</v>
      </c>
      <c r="BJ28" s="77">
        <v>293083000</v>
      </c>
      <c r="BK28" s="77">
        <v>0</v>
      </c>
      <c r="BL28" s="87">
        <v>577675000</v>
      </c>
      <c r="BM28" s="87">
        <v>74693000</v>
      </c>
      <c r="BN28" s="77">
        <v>18977000</v>
      </c>
      <c r="BO28" s="77">
        <v>2270000</v>
      </c>
      <c r="BP28" s="87">
        <v>95940000</v>
      </c>
      <c r="BQ28" s="77">
        <v>21750000</v>
      </c>
      <c r="BR28" s="77">
        <v>0</v>
      </c>
      <c r="BS28" s="87">
        <v>117690000</v>
      </c>
      <c r="BT28" s="88">
        <v>0.114</v>
      </c>
      <c r="BU28" s="88">
        <v>0</v>
      </c>
      <c r="BV28" s="88">
        <v>0.114</v>
      </c>
      <c r="BW28" s="82">
        <v>2</v>
      </c>
      <c r="BX28" s="83">
        <v>60</v>
      </c>
      <c r="BY28" s="83">
        <v>65</v>
      </c>
      <c r="BZ28" s="82">
        <v>18.600000000000001</v>
      </c>
      <c r="CA28" s="88">
        <v>0.89600000000000002</v>
      </c>
      <c r="CB28" s="88">
        <v>0.495</v>
      </c>
      <c r="CC28" s="89">
        <v>0</v>
      </c>
    </row>
    <row r="29" spans="1:81" ht="34.200000000000003" x14ac:dyDescent="0.3">
      <c r="A29" s="85">
        <v>83</v>
      </c>
      <c r="B29" s="85" t="s">
        <v>740</v>
      </c>
      <c r="C29" s="85" t="s">
        <v>859</v>
      </c>
      <c r="D29" s="85">
        <v>13156</v>
      </c>
      <c r="E29" s="85">
        <v>2019</v>
      </c>
      <c r="F29" s="85" t="s">
        <v>867</v>
      </c>
      <c r="G29" s="85">
        <v>5</v>
      </c>
      <c r="H29" s="85">
        <v>12</v>
      </c>
      <c r="I29" s="85" t="s">
        <v>883</v>
      </c>
      <c r="J29" s="86">
        <v>7996000</v>
      </c>
      <c r="K29" s="86">
        <v>0</v>
      </c>
      <c r="L29" s="86">
        <v>0</v>
      </c>
      <c r="M29" s="86">
        <v>46497000</v>
      </c>
      <c r="N29" s="86">
        <v>8476000</v>
      </c>
      <c r="O29" s="86">
        <v>5694000</v>
      </c>
      <c r="P29" s="86">
        <v>19797000</v>
      </c>
      <c r="Q29" s="87">
        <v>88460000</v>
      </c>
      <c r="R29" s="86">
        <v>27901000</v>
      </c>
      <c r="S29" s="86">
        <v>0</v>
      </c>
      <c r="T29" s="86">
        <v>14761000</v>
      </c>
      <c r="U29" s="86">
        <v>0</v>
      </c>
      <c r="V29" s="86">
        <v>115300000</v>
      </c>
      <c r="W29" s="86">
        <v>0</v>
      </c>
      <c r="X29" s="87">
        <v>115300000</v>
      </c>
      <c r="Y29" s="86">
        <v>18374000</v>
      </c>
      <c r="Z29" s="87">
        <v>176336000</v>
      </c>
      <c r="AA29" s="87">
        <v>264796000</v>
      </c>
      <c r="AB29" s="86">
        <v>1225000</v>
      </c>
      <c r="AC29" s="86">
        <v>0</v>
      </c>
      <c r="AD29" s="86">
        <v>4502000</v>
      </c>
      <c r="AE29" s="86">
        <v>58373000</v>
      </c>
      <c r="AF29" s="87">
        <v>64100000</v>
      </c>
      <c r="AG29" s="86">
        <v>74375000</v>
      </c>
      <c r="AH29" s="86">
        <v>0</v>
      </c>
      <c r="AI29" s="86">
        <v>18882000</v>
      </c>
      <c r="AJ29" s="87">
        <v>93257000</v>
      </c>
      <c r="AK29" s="87">
        <v>157357000</v>
      </c>
      <c r="AL29" s="86">
        <v>91422000</v>
      </c>
      <c r="AM29" s="86">
        <v>14917000</v>
      </c>
      <c r="AN29" s="86">
        <v>1100000</v>
      </c>
      <c r="AO29" s="87">
        <v>107439000</v>
      </c>
      <c r="AP29" s="87">
        <v>264796000</v>
      </c>
      <c r="AQ29" s="86">
        <v>232996000</v>
      </c>
      <c r="AR29" s="86">
        <v>0</v>
      </c>
      <c r="AS29" s="86">
        <v>28081000</v>
      </c>
      <c r="AT29" s="86"/>
      <c r="AU29" s="86"/>
      <c r="AV29" s="86">
        <v>0</v>
      </c>
      <c r="AW29" s="87">
        <v>261077000</v>
      </c>
      <c r="AX29" s="86">
        <v>833000</v>
      </c>
      <c r="AY29" s="86">
        <v>0</v>
      </c>
      <c r="AZ29" s="86">
        <v>-1223000</v>
      </c>
      <c r="BA29" s="86">
        <v>224000</v>
      </c>
      <c r="BB29" s="86">
        <v>0</v>
      </c>
      <c r="BC29" s="87">
        <v>-166000</v>
      </c>
      <c r="BD29" s="87">
        <v>260911000</v>
      </c>
      <c r="BE29" s="86">
        <v>128844000</v>
      </c>
      <c r="BF29" s="86">
        <v>0</v>
      </c>
      <c r="BG29" s="86">
        <v>11436000</v>
      </c>
      <c r="BH29" s="86">
        <v>3594000</v>
      </c>
      <c r="BI29" s="86">
        <v>2442656</v>
      </c>
      <c r="BJ29" s="86">
        <v>119693344</v>
      </c>
      <c r="BK29" s="86">
        <v>0</v>
      </c>
      <c r="BL29" s="87">
        <v>266010000</v>
      </c>
      <c r="BM29" s="87">
        <v>-5099000</v>
      </c>
      <c r="BN29" s="86">
        <v>-2870000</v>
      </c>
      <c r="BO29" s="86">
        <v>0</v>
      </c>
      <c r="BP29" s="87">
        <v>-7969000</v>
      </c>
      <c r="BQ29" s="86">
        <v>0</v>
      </c>
      <c r="BR29" s="86">
        <v>0</v>
      </c>
      <c r="BS29" s="87">
        <v>-7969000</v>
      </c>
      <c r="BT29" s="88">
        <v>-1.9E-2</v>
      </c>
      <c r="BU29" s="88">
        <v>-1E-3</v>
      </c>
      <c r="BV29" s="88">
        <v>-0.02</v>
      </c>
      <c r="BW29" s="82">
        <v>1.4</v>
      </c>
      <c r="BX29" s="83">
        <v>73</v>
      </c>
      <c r="BY29" s="83">
        <v>92</v>
      </c>
      <c r="BZ29" s="82">
        <v>2.1</v>
      </c>
      <c r="CA29" s="88">
        <v>4.5999999999999999E-2</v>
      </c>
      <c r="CB29" s="88">
        <v>0.40600000000000003</v>
      </c>
      <c r="CC29" s="89">
        <v>0</v>
      </c>
    </row>
    <row r="30" spans="1:81" ht="34.200000000000003" x14ac:dyDescent="0.3">
      <c r="A30" s="76">
        <v>85</v>
      </c>
      <c r="B30" s="76" t="s">
        <v>741</v>
      </c>
      <c r="C30" s="76" t="s">
        <v>859</v>
      </c>
      <c r="D30" s="76">
        <v>12775</v>
      </c>
      <c r="E30" s="76">
        <v>2019</v>
      </c>
      <c r="F30" s="76" t="s">
        <v>867</v>
      </c>
      <c r="G30" s="76">
        <v>5</v>
      </c>
      <c r="H30" s="76">
        <v>12</v>
      </c>
      <c r="I30" s="76" t="s">
        <v>883</v>
      </c>
      <c r="J30" s="77">
        <v>21460000</v>
      </c>
      <c r="K30" s="77">
        <v>0</v>
      </c>
      <c r="L30" s="77">
        <v>2021000</v>
      </c>
      <c r="M30" s="77">
        <v>54273000</v>
      </c>
      <c r="N30" s="77">
        <v>13967000</v>
      </c>
      <c r="O30" s="77">
        <v>6377000</v>
      </c>
      <c r="P30" s="77">
        <v>12887000</v>
      </c>
      <c r="Q30" s="87">
        <v>110985000</v>
      </c>
      <c r="R30" s="77">
        <v>13439000</v>
      </c>
      <c r="S30" s="77">
        <v>0</v>
      </c>
      <c r="T30" s="77">
        <v>0</v>
      </c>
      <c r="U30" s="77">
        <v>4890000</v>
      </c>
      <c r="V30" s="77">
        <v>483296000</v>
      </c>
      <c r="W30" s="77">
        <v>267791000</v>
      </c>
      <c r="X30" s="87">
        <v>215505000</v>
      </c>
      <c r="Y30" s="77">
        <v>110391000</v>
      </c>
      <c r="Z30" s="87">
        <v>344225000</v>
      </c>
      <c r="AA30" s="87">
        <v>455210000</v>
      </c>
      <c r="AB30" s="77">
        <v>5324000</v>
      </c>
      <c r="AC30" s="77">
        <v>2360000</v>
      </c>
      <c r="AD30" s="77">
        <v>5879000</v>
      </c>
      <c r="AE30" s="77">
        <v>85012000</v>
      </c>
      <c r="AF30" s="87">
        <v>98575000</v>
      </c>
      <c r="AG30" s="77">
        <v>139439000</v>
      </c>
      <c r="AH30" s="77">
        <v>0</v>
      </c>
      <c r="AI30" s="77">
        <v>79407000</v>
      </c>
      <c r="AJ30" s="87">
        <v>218846000</v>
      </c>
      <c r="AK30" s="87">
        <v>317421000</v>
      </c>
      <c r="AL30" s="77">
        <v>128519000</v>
      </c>
      <c r="AM30" s="77">
        <v>4352000</v>
      </c>
      <c r="AN30" s="77">
        <v>4918000</v>
      </c>
      <c r="AO30" s="87">
        <v>137789000</v>
      </c>
      <c r="AP30" s="87">
        <v>455210000</v>
      </c>
      <c r="AQ30" s="77">
        <v>453992000</v>
      </c>
      <c r="AR30" s="77">
        <v>0</v>
      </c>
      <c r="AS30" s="77">
        <v>16230000</v>
      </c>
      <c r="AT30" s="77"/>
      <c r="AU30" s="77"/>
      <c r="AV30" s="77">
        <v>1728000</v>
      </c>
      <c r="AW30" s="87">
        <v>471950000</v>
      </c>
      <c r="AX30" s="77">
        <v>2066000</v>
      </c>
      <c r="AY30" s="77">
        <v>0</v>
      </c>
      <c r="AZ30" s="77">
        <v>0</v>
      </c>
      <c r="BA30" s="77">
        <v>-1162000</v>
      </c>
      <c r="BB30" s="77">
        <v>0</v>
      </c>
      <c r="BC30" s="87">
        <v>904000</v>
      </c>
      <c r="BD30" s="87">
        <v>472854000</v>
      </c>
      <c r="BE30" s="77">
        <v>229303000</v>
      </c>
      <c r="BF30" s="77">
        <v>0</v>
      </c>
      <c r="BG30" s="77">
        <v>21047000</v>
      </c>
      <c r="BH30" s="77">
        <v>7643000</v>
      </c>
      <c r="BI30" s="77">
        <v>6929000</v>
      </c>
      <c r="BJ30" s="77">
        <v>193845000</v>
      </c>
      <c r="BK30" s="77">
        <v>0</v>
      </c>
      <c r="BL30" s="87">
        <v>458767000</v>
      </c>
      <c r="BM30" s="87">
        <v>14087000</v>
      </c>
      <c r="BN30" s="77">
        <v>-24617000</v>
      </c>
      <c r="BO30" s="77">
        <v>1131000</v>
      </c>
      <c r="BP30" s="87">
        <v>-9399000</v>
      </c>
      <c r="BQ30" s="77">
        <v>-13164000</v>
      </c>
      <c r="BR30" s="77">
        <v>0</v>
      </c>
      <c r="BS30" s="87">
        <v>-22563000</v>
      </c>
      <c r="BT30" s="88">
        <v>2.8000000000000001E-2</v>
      </c>
      <c r="BU30" s="88">
        <v>2E-3</v>
      </c>
      <c r="BV30" s="88">
        <v>0.03</v>
      </c>
      <c r="BW30" s="82">
        <v>1.1000000000000001</v>
      </c>
      <c r="BX30" s="83">
        <v>44</v>
      </c>
      <c r="BY30" s="83">
        <v>80</v>
      </c>
      <c r="BZ30" s="82">
        <v>3.3</v>
      </c>
      <c r="CA30" s="88">
        <v>0.14799999999999999</v>
      </c>
      <c r="CB30" s="88">
        <v>0.30299999999999999</v>
      </c>
      <c r="CC30" s="89">
        <v>13</v>
      </c>
    </row>
    <row r="31" spans="1:81" ht="34.200000000000003" x14ac:dyDescent="0.3">
      <c r="A31" s="85">
        <v>133</v>
      </c>
      <c r="B31" s="85" t="s">
        <v>742</v>
      </c>
      <c r="C31" s="85" t="s">
        <v>859</v>
      </c>
      <c r="D31" s="85">
        <v>6755</v>
      </c>
      <c r="E31" s="85">
        <v>2019</v>
      </c>
      <c r="F31" s="85" t="s">
        <v>867</v>
      </c>
      <c r="G31" s="85">
        <v>5</v>
      </c>
      <c r="H31" s="85">
        <v>12</v>
      </c>
      <c r="I31" s="85" t="s">
        <v>883</v>
      </c>
      <c r="J31" s="86">
        <v>13420000</v>
      </c>
      <c r="K31" s="86">
        <v>445000</v>
      </c>
      <c r="L31" s="86">
        <v>0</v>
      </c>
      <c r="M31" s="86">
        <v>8397000</v>
      </c>
      <c r="N31" s="86">
        <v>432000</v>
      </c>
      <c r="O31" s="86">
        <v>152000</v>
      </c>
      <c r="P31" s="86">
        <v>2601000</v>
      </c>
      <c r="Q31" s="87">
        <v>25447000</v>
      </c>
      <c r="R31" s="86">
        <v>6814000</v>
      </c>
      <c r="S31" s="86">
        <v>0</v>
      </c>
      <c r="T31" s="86">
        <v>0</v>
      </c>
      <c r="U31" s="86">
        <v>0</v>
      </c>
      <c r="V31" s="86">
        <v>64815000</v>
      </c>
      <c r="W31" s="86">
        <v>37501000</v>
      </c>
      <c r="X31" s="87">
        <v>27314000</v>
      </c>
      <c r="Y31" s="86">
        <v>17277000</v>
      </c>
      <c r="Z31" s="87">
        <v>51405000</v>
      </c>
      <c r="AA31" s="87">
        <v>76852000</v>
      </c>
      <c r="AB31" s="86">
        <v>595000</v>
      </c>
      <c r="AC31" s="86">
        <v>0</v>
      </c>
      <c r="AD31" s="86">
        <v>2860000</v>
      </c>
      <c r="AE31" s="86">
        <v>6850000</v>
      </c>
      <c r="AF31" s="87">
        <v>10305000</v>
      </c>
      <c r="AG31" s="86">
        <v>13870000</v>
      </c>
      <c r="AH31" s="86">
        <v>0</v>
      </c>
      <c r="AI31" s="86">
        <v>6646000</v>
      </c>
      <c r="AJ31" s="87">
        <v>20516000</v>
      </c>
      <c r="AK31" s="87">
        <v>30821000</v>
      </c>
      <c r="AL31" s="86">
        <v>40558000</v>
      </c>
      <c r="AM31" s="86">
        <v>3337000</v>
      </c>
      <c r="AN31" s="86">
        <v>2136000</v>
      </c>
      <c r="AO31" s="87">
        <v>46031000</v>
      </c>
      <c r="AP31" s="87">
        <v>76852000</v>
      </c>
      <c r="AQ31" s="86">
        <v>82982000</v>
      </c>
      <c r="AR31" s="86">
        <v>0</v>
      </c>
      <c r="AS31" s="86">
        <v>1358000</v>
      </c>
      <c r="AT31" s="86"/>
      <c r="AU31" s="86"/>
      <c r="AV31" s="86">
        <v>109000</v>
      </c>
      <c r="AW31" s="87">
        <v>84449000</v>
      </c>
      <c r="AX31" s="86">
        <v>920000</v>
      </c>
      <c r="AY31" s="86">
        <v>292000</v>
      </c>
      <c r="AZ31" s="86">
        <v>0</v>
      </c>
      <c r="BA31" s="86">
        <v>631000</v>
      </c>
      <c r="BB31" s="86">
        <v>0</v>
      </c>
      <c r="BC31" s="87">
        <v>1843000</v>
      </c>
      <c r="BD31" s="87">
        <v>86292000</v>
      </c>
      <c r="BE31" s="86">
        <v>37564000</v>
      </c>
      <c r="BF31" s="86">
        <v>0</v>
      </c>
      <c r="BG31" s="86">
        <v>3582000</v>
      </c>
      <c r="BH31" s="86">
        <v>615000</v>
      </c>
      <c r="BI31" s="86">
        <v>1678000</v>
      </c>
      <c r="BJ31" s="86">
        <v>42590000</v>
      </c>
      <c r="BK31" s="86">
        <v>0</v>
      </c>
      <c r="BL31" s="87">
        <v>86029000</v>
      </c>
      <c r="BM31" s="87">
        <v>263000</v>
      </c>
      <c r="BN31" s="86">
        <v>-941000</v>
      </c>
      <c r="BO31" s="86">
        <v>18000</v>
      </c>
      <c r="BP31" s="87">
        <v>-660000</v>
      </c>
      <c r="BQ31" s="86">
        <v>-1992000</v>
      </c>
      <c r="BR31" s="86">
        <v>0</v>
      </c>
      <c r="BS31" s="87">
        <v>-2652000</v>
      </c>
      <c r="BT31" s="88">
        <v>-1.7999999999999999E-2</v>
      </c>
      <c r="BU31" s="88">
        <v>2.1000000000000001E-2</v>
      </c>
      <c r="BV31" s="88">
        <v>3.0000000000000001E-3</v>
      </c>
      <c r="BW31" s="82">
        <v>2.5</v>
      </c>
      <c r="BX31" s="83">
        <v>37</v>
      </c>
      <c r="BY31" s="83">
        <v>46</v>
      </c>
      <c r="BZ31" s="82">
        <v>3.7</v>
      </c>
      <c r="CA31" s="88">
        <v>0.159</v>
      </c>
      <c r="CB31" s="88">
        <v>0.59899999999999998</v>
      </c>
      <c r="CC31" s="89">
        <v>10</v>
      </c>
    </row>
    <row r="32" spans="1:81" ht="34.200000000000003" x14ac:dyDescent="0.3">
      <c r="A32" s="76">
        <v>88</v>
      </c>
      <c r="B32" s="76" t="s">
        <v>743</v>
      </c>
      <c r="C32" s="76" t="s">
        <v>859</v>
      </c>
      <c r="D32" s="76">
        <v>3791</v>
      </c>
      <c r="E32" s="76">
        <v>2019</v>
      </c>
      <c r="F32" s="76" t="s">
        <v>867</v>
      </c>
      <c r="G32" s="76">
        <v>5</v>
      </c>
      <c r="H32" s="76">
        <v>12</v>
      </c>
      <c r="I32" s="76" t="s">
        <v>883</v>
      </c>
      <c r="J32" s="77">
        <v>19427000</v>
      </c>
      <c r="K32" s="77">
        <v>20585000</v>
      </c>
      <c r="L32" s="77">
        <v>8558000</v>
      </c>
      <c r="M32" s="77">
        <v>7061000</v>
      </c>
      <c r="N32" s="77">
        <v>0</v>
      </c>
      <c r="O32" s="77">
        <v>0</v>
      </c>
      <c r="P32" s="77">
        <v>2203000</v>
      </c>
      <c r="Q32" s="87">
        <v>57834000</v>
      </c>
      <c r="R32" s="77">
        <v>34291000</v>
      </c>
      <c r="S32" s="77">
        <v>0</v>
      </c>
      <c r="T32" s="77">
        <v>0</v>
      </c>
      <c r="U32" s="77">
        <v>0</v>
      </c>
      <c r="V32" s="77">
        <v>109258000</v>
      </c>
      <c r="W32" s="77">
        <v>53942000</v>
      </c>
      <c r="X32" s="87">
        <v>55316000</v>
      </c>
      <c r="Y32" s="77">
        <v>17941000</v>
      </c>
      <c r="Z32" s="87">
        <v>107548000</v>
      </c>
      <c r="AA32" s="87">
        <v>165382000</v>
      </c>
      <c r="AB32" s="77">
        <v>0</v>
      </c>
      <c r="AC32" s="77">
        <v>16286000</v>
      </c>
      <c r="AD32" s="77">
        <v>4312000</v>
      </c>
      <c r="AE32" s="77">
        <v>5291000</v>
      </c>
      <c r="AF32" s="87">
        <v>25889000</v>
      </c>
      <c r="AG32" s="77">
        <v>0</v>
      </c>
      <c r="AH32" s="77">
        <v>0</v>
      </c>
      <c r="AI32" s="77">
        <v>10669000</v>
      </c>
      <c r="AJ32" s="87">
        <v>10669000</v>
      </c>
      <c r="AK32" s="87">
        <v>36558000</v>
      </c>
      <c r="AL32" s="77">
        <v>115812000</v>
      </c>
      <c r="AM32" s="77">
        <v>0</v>
      </c>
      <c r="AN32" s="77">
        <v>13012000</v>
      </c>
      <c r="AO32" s="87">
        <v>128824000</v>
      </c>
      <c r="AP32" s="87">
        <v>165382000</v>
      </c>
      <c r="AQ32" s="77">
        <v>95535000</v>
      </c>
      <c r="AR32" s="77">
        <v>0</v>
      </c>
      <c r="AS32" s="77">
        <v>3511000</v>
      </c>
      <c r="AT32" s="77"/>
      <c r="AU32" s="77"/>
      <c r="AV32" s="77">
        <v>0</v>
      </c>
      <c r="AW32" s="87">
        <v>99046000</v>
      </c>
      <c r="AX32" s="77">
        <v>1757000</v>
      </c>
      <c r="AY32" s="77">
        <v>2132000</v>
      </c>
      <c r="AZ32" s="77">
        <v>0</v>
      </c>
      <c r="BA32" s="77">
        <v>954000</v>
      </c>
      <c r="BB32" s="77">
        <v>-685000</v>
      </c>
      <c r="BC32" s="87">
        <v>4158000</v>
      </c>
      <c r="BD32" s="87">
        <v>103204000</v>
      </c>
      <c r="BE32" s="77">
        <v>55089000</v>
      </c>
      <c r="BF32" s="77">
        <v>0</v>
      </c>
      <c r="BG32" s="77">
        <v>5911000</v>
      </c>
      <c r="BH32" s="77">
        <v>0</v>
      </c>
      <c r="BI32" s="77">
        <v>407000</v>
      </c>
      <c r="BJ32" s="77">
        <v>31811000</v>
      </c>
      <c r="BK32" s="77">
        <v>0</v>
      </c>
      <c r="BL32" s="87">
        <v>93218000</v>
      </c>
      <c r="BM32" s="87">
        <v>9986000</v>
      </c>
      <c r="BN32" s="77">
        <v>-900000</v>
      </c>
      <c r="BO32" s="77">
        <v>0</v>
      </c>
      <c r="BP32" s="87">
        <v>9086000</v>
      </c>
      <c r="BQ32" s="77">
        <v>-150000</v>
      </c>
      <c r="BR32" s="77">
        <v>0</v>
      </c>
      <c r="BS32" s="87">
        <v>8936000</v>
      </c>
      <c r="BT32" s="88">
        <v>5.6000000000000001E-2</v>
      </c>
      <c r="BU32" s="88">
        <v>0.04</v>
      </c>
      <c r="BV32" s="88">
        <v>9.7000000000000003E-2</v>
      </c>
      <c r="BW32" s="82">
        <v>2.2000000000000002</v>
      </c>
      <c r="BX32" s="83">
        <v>27</v>
      </c>
      <c r="BY32" s="83">
        <v>40</v>
      </c>
      <c r="BZ32" s="84" t="s">
        <v>687</v>
      </c>
      <c r="CA32" s="88">
        <v>0.61399999999999999</v>
      </c>
      <c r="CB32" s="88">
        <v>0.77900000000000003</v>
      </c>
      <c r="CC32" s="89">
        <v>9</v>
      </c>
    </row>
    <row r="33" spans="1:81" ht="34.200000000000003" x14ac:dyDescent="0.3">
      <c r="A33" s="85">
        <v>89</v>
      </c>
      <c r="B33" s="85" t="s">
        <v>744</v>
      </c>
      <c r="C33" s="85" t="s">
        <v>859</v>
      </c>
      <c r="D33" s="85">
        <v>3791</v>
      </c>
      <c r="E33" s="85">
        <v>2019</v>
      </c>
      <c r="F33" s="85" t="s">
        <v>867</v>
      </c>
      <c r="G33" s="85">
        <v>5</v>
      </c>
      <c r="H33" s="85">
        <v>12</v>
      </c>
      <c r="I33" s="85" t="s">
        <v>883</v>
      </c>
      <c r="J33" s="86">
        <v>46795000</v>
      </c>
      <c r="K33" s="86">
        <v>13116000</v>
      </c>
      <c r="L33" s="86">
        <v>5703000</v>
      </c>
      <c r="M33" s="86">
        <v>16516000</v>
      </c>
      <c r="N33" s="86">
        <v>0</v>
      </c>
      <c r="O33" s="86">
        <v>569000</v>
      </c>
      <c r="P33" s="86">
        <v>14106000</v>
      </c>
      <c r="Q33" s="87">
        <v>96805000</v>
      </c>
      <c r="R33" s="86">
        <v>4303000</v>
      </c>
      <c r="S33" s="86">
        <v>0</v>
      </c>
      <c r="T33" s="86">
        <v>0</v>
      </c>
      <c r="U33" s="86">
        <v>0</v>
      </c>
      <c r="V33" s="86">
        <v>280129000</v>
      </c>
      <c r="W33" s="86">
        <v>132987000</v>
      </c>
      <c r="X33" s="87">
        <v>147142000</v>
      </c>
      <c r="Y33" s="86">
        <v>4425000</v>
      </c>
      <c r="Z33" s="87">
        <v>155870000</v>
      </c>
      <c r="AA33" s="87">
        <v>252675000</v>
      </c>
      <c r="AB33" s="86">
        <v>10235000</v>
      </c>
      <c r="AC33" s="86">
        <v>6012000</v>
      </c>
      <c r="AD33" s="86">
        <v>14791000</v>
      </c>
      <c r="AE33" s="86">
        <v>31428000</v>
      </c>
      <c r="AF33" s="87">
        <v>62466000</v>
      </c>
      <c r="AG33" s="86">
        <v>127421000</v>
      </c>
      <c r="AH33" s="86">
        <v>0</v>
      </c>
      <c r="AI33" s="86">
        <v>13315000</v>
      </c>
      <c r="AJ33" s="87">
        <v>140736000</v>
      </c>
      <c r="AK33" s="87">
        <v>203202000</v>
      </c>
      <c r="AL33" s="86">
        <v>49473000</v>
      </c>
      <c r="AM33" s="86">
        <v>0</v>
      </c>
      <c r="AN33" s="86">
        <v>0</v>
      </c>
      <c r="AO33" s="87">
        <v>49473000</v>
      </c>
      <c r="AP33" s="87">
        <v>252675000</v>
      </c>
      <c r="AQ33" s="86">
        <v>225915000</v>
      </c>
      <c r="AR33" s="86">
        <v>0</v>
      </c>
      <c r="AS33" s="86">
        <v>66245000</v>
      </c>
      <c r="AT33" s="86"/>
      <c r="AU33" s="86"/>
      <c r="AV33" s="86">
        <v>0</v>
      </c>
      <c r="AW33" s="87">
        <v>292160000</v>
      </c>
      <c r="AX33" s="86">
        <v>684000</v>
      </c>
      <c r="AY33" s="86">
        <v>-2121000</v>
      </c>
      <c r="AZ33" s="86">
        <v>0</v>
      </c>
      <c r="BA33" s="86">
        <v>-5668000</v>
      </c>
      <c r="BB33" s="86">
        <v>-1606000</v>
      </c>
      <c r="BC33" s="87">
        <v>-8711000</v>
      </c>
      <c r="BD33" s="87">
        <v>283449000</v>
      </c>
      <c r="BE33" s="86">
        <v>99977000</v>
      </c>
      <c r="BF33" s="86">
        <v>0</v>
      </c>
      <c r="BG33" s="86">
        <v>20138000</v>
      </c>
      <c r="BH33" s="86">
        <v>5445000</v>
      </c>
      <c r="BI33" s="86">
        <v>1616000</v>
      </c>
      <c r="BJ33" s="86">
        <v>162755000</v>
      </c>
      <c r="BK33" s="86">
        <v>0</v>
      </c>
      <c r="BL33" s="87">
        <v>289931000</v>
      </c>
      <c r="BM33" s="87">
        <v>-6482000</v>
      </c>
      <c r="BN33" s="86">
        <v>-70151000</v>
      </c>
      <c r="BO33" s="86">
        <v>-25471000</v>
      </c>
      <c r="BP33" s="87">
        <v>-102104000</v>
      </c>
      <c r="BQ33" s="86">
        <v>1000</v>
      </c>
      <c r="BR33" s="86">
        <v>0</v>
      </c>
      <c r="BS33" s="87">
        <v>-102103000</v>
      </c>
      <c r="BT33" s="88">
        <v>8.0000000000000002E-3</v>
      </c>
      <c r="BU33" s="88">
        <v>-3.1E-2</v>
      </c>
      <c r="BV33" s="88">
        <v>-2.3E-2</v>
      </c>
      <c r="BW33" s="82">
        <v>1.5</v>
      </c>
      <c r="BX33" s="83">
        <v>27</v>
      </c>
      <c r="BY33" s="83">
        <v>76</v>
      </c>
      <c r="BZ33" s="82">
        <v>1.2</v>
      </c>
      <c r="CA33" s="88">
        <v>7.1999999999999995E-2</v>
      </c>
      <c r="CB33" s="88">
        <v>0.19600000000000001</v>
      </c>
      <c r="CC33" s="89">
        <v>7</v>
      </c>
    </row>
    <row r="34" spans="1:81" ht="34.200000000000003" x14ac:dyDescent="0.3">
      <c r="A34" s="76">
        <v>91</v>
      </c>
      <c r="B34" s="76" t="s">
        <v>745</v>
      </c>
      <c r="C34" s="76" t="s">
        <v>859</v>
      </c>
      <c r="D34" s="76">
        <v>3791</v>
      </c>
      <c r="E34" s="76">
        <v>2019</v>
      </c>
      <c r="F34" s="76" t="s">
        <v>867</v>
      </c>
      <c r="G34" s="76">
        <v>5</v>
      </c>
      <c r="H34" s="76">
        <v>12</v>
      </c>
      <c r="I34" s="76" t="s">
        <v>883</v>
      </c>
      <c r="J34" s="77">
        <v>6470000</v>
      </c>
      <c r="K34" s="77">
        <v>200000</v>
      </c>
      <c r="L34" s="77">
        <v>84857000</v>
      </c>
      <c r="M34" s="77">
        <v>371359000</v>
      </c>
      <c r="N34" s="77">
        <v>0</v>
      </c>
      <c r="O34" s="77">
        <v>23096000</v>
      </c>
      <c r="P34" s="77">
        <v>177527000</v>
      </c>
      <c r="Q34" s="87">
        <v>663509000</v>
      </c>
      <c r="R34" s="77">
        <v>222196000</v>
      </c>
      <c r="S34" s="77">
        <v>33322000</v>
      </c>
      <c r="T34" s="77">
        <v>1295265000</v>
      </c>
      <c r="U34" s="77">
        <v>0</v>
      </c>
      <c r="V34" s="77">
        <v>3984392000</v>
      </c>
      <c r="W34" s="77">
        <v>2118532000</v>
      </c>
      <c r="X34" s="87">
        <v>1865860000</v>
      </c>
      <c r="Y34" s="77">
        <v>123863000</v>
      </c>
      <c r="Z34" s="87">
        <v>3540506000</v>
      </c>
      <c r="AA34" s="87">
        <v>4204015000</v>
      </c>
      <c r="AB34" s="77">
        <v>58912000</v>
      </c>
      <c r="AC34" s="77">
        <v>2433000</v>
      </c>
      <c r="AD34" s="77">
        <v>50102000</v>
      </c>
      <c r="AE34" s="77">
        <v>355285000</v>
      </c>
      <c r="AF34" s="87">
        <v>466732000</v>
      </c>
      <c r="AG34" s="77">
        <v>628433000</v>
      </c>
      <c r="AH34" s="77">
        <v>0</v>
      </c>
      <c r="AI34" s="77">
        <v>407088000</v>
      </c>
      <c r="AJ34" s="87">
        <v>1035521000</v>
      </c>
      <c r="AK34" s="87">
        <v>1502253000</v>
      </c>
      <c r="AL34" s="77">
        <v>1330270000</v>
      </c>
      <c r="AM34" s="77">
        <v>0</v>
      </c>
      <c r="AN34" s="77">
        <v>1371492000</v>
      </c>
      <c r="AO34" s="87">
        <v>2701762000</v>
      </c>
      <c r="AP34" s="87">
        <v>4204015000</v>
      </c>
      <c r="AQ34" s="77">
        <v>3115966000</v>
      </c>
      <c r="AR34" s="77">
        <v>0</v>
      </c>
      <c r="AS34" s="77">
        <v>1374572000</v>
      </c>
      <c r="AT34" s="77"/>
      <c r="AU34" s="77"/>
      <c r="AV34" s="77">
        <v>0</v>
      </c>
      <c r="AW34" s="87">
        <v>4490538000</v>
      </c>
      <c r="AX34" s="77">
        <v>1501000</v>
      </c>
      <c r="AY34" s="77">
        <v>0</v>
      </c>
      <c r="AZ34" s="77">
        <v>0</v>
      </c>
      <c r="BA34" s="77">
        <v>-136000</v>
      </c>
      <c r="BB34" s="77">
        <v>-653000</v>
      </c>
      <c r="BC34" s="87">
        <v>712000</v>
      </c>
      <c r="BD34" s="87">
        <v>4491250000</v>
      </c>
      <c r="BE34" s="77">
        <v>1467734000</v>
      </c>
      <c r="BF34" s="77">
        <v>0</v>
      </c>
      <c r="BG34" s="77">
        <v>218839000</v>
      </c>
      <c r="BH34" s="77">
        <v>28575000</v>
      </c>
      <c r="BI34" s="77">
        <v>26546000</v>
      </c>
      <c r="BJ34" s="77">
        <v>2318484000</v>
      </c>
      <c r="BK34" s="77">
        <v>0</v>
      </c>
      <c r="BL34" s="87">
        <v>4060178000</v>
      </c>
      <c r="BM34" s="87">
        <v>431072000</v>
      </c>
      <c r="BN34" s="77">
        <v>-513445000</v>
      </c>
      <c r="BO34" s="77">
        <v>32617000</v>
      </c>
      <c r="BP34" s="87">
        <v>-49756000</v>
      </c>
      <c r="BQ34" s="77">
        <v>-7560000</v>
      </c>
      <c r="BR34" s="77">
        <v>0</v>
      </c>
      <c r="BS34" s="87">
        <v>-57316000</v>
      </c>
      <c r="BT34" s="88">
        <v>9.6000000000000002E-2</v>
      </c>
      <c r="BU34" s="88">
        <v>0</v>
      </c>
      <c r="BV34" s="88">
        <v>9.6000000000000002E-2</v>
      </c>
      <c r="BW34" s="82">
        <v>1.4</v>
      </c>
      <c r="BX34" s="83">
        <v>44</v>
      </c>
      <c r="BY34" s="83">
        <v>44</v>
      </c>
      <c r="BZ34" s="82">
        <v>7.8</v>
      </c>
      <c r="CA34" s="88">
        <v>0.59299999999999997</v>
      </c>
      <c r="CB34" s="88">
        <v>0.64300000000000002</v>
      </c>
      <c r="CC34" s="89">
        <v>10</v>
      </c>
    </row>
    <row r="35" spans="1:81" ht="34.200000000000003" x14ac:dyDescent="0.3">
      <c r="A35" s="85">
        <v>3111</v>
      </c>
      <c r="B35" s="85" t="s">
        <v>872</v>
      </c>
      <c r="C35" s="85" t="s">
        <v>859</v>
      </c>
      <c r="D35" s="85">
        <v>12775</v>
      </c>
      <c r="E35" s="85">
        <v>2019</v>
      </c>
      <c r="F35" s="85" t="s">
        <v>867</v>
      </c>
      <c r="G35" s="85">
        <v>5</v>
      </c>
      <c r="H35" s="85">
        <v>12</v>
      </c>
      <c r="I35" s="85" t="s">
        <v>883</v>
      </c>
      <c r="J35" s="86">
        <v>9570000</v>
      </c>
      <c r="K35" s="86">
        <v>10000000</v>
      </c>
      <c r="L35" s="86">
        <v>0</v>
      </c>
      <c r="M35" s="86">
        <v>26432000</v>
      </c>
      <c r="N35" s="86">
        <v>11252000</v>
      </c>
      <c r="O35" s="86">
        <v>0</v>
      </c>
      <c r="P35" s="86">
        <v>6134000</v>
      </c>
      <c r="Q35" s="87">
        <v>63388000</v>
      </c>
      <c r="R35" s="86">
        <v>59300000</v>
      </c>
      <c r="S35" s="86">
        <v>0</v>
      </c>
      <c r="T35" s="86">
        <v>0</v>
      </c>
      <c r="U35" s="86">
        <v>3055000</v>
      </c>
      <c r="V35" s="86">
        <v>430080000</v>
      </c>
      <c r="W35" s="86">
        <v>356081000</v>
      </c>
      <c r="X35" s="87">
        <v>73999000</v>
      </c>
      <c r="Y35" s="86">
        <v>165566000</v>
      </c>
      <c r="Z35" s="87">
        <v>301920000</v>
      </c>
      <c r="AA35" s="87">
        <v>365308000</v>
      </c>
      <c r="AB35" s="86">
        <v>5386000</v>
      </c>
      <c r="AC35" s="86">
        <v>135000</v>
      </c>
      <c r="AD35" s="86">
        <v>5645000</v>
      </c>
      <c r="AE35" s="86">
        <v>32928000</v>
      </c>
      <c r="AF35" s="87">
        <v>44094000</v>
      </c>
      <c r="AG35" s="86">
        <v>127194000</v>
      </c>
      <c r="AH35" s="86">
        <v>0</v>
      </c>
      <c r="AI35" s="86">
        <v>15735000</v>
      </c>
      <c r="AJ35" s="87">
        <v>142929000</v>
      </c>
      <c r="AK35" s="87">
        <v>187023000</v>
      </c>
      <c r="AL35" s="86">
        <v>155492000</v>
      </c>
      <c r="AM35" s="86">
        <v>6993000</v>
      </c>
      <c r="AN35" s="86">
        <v>15800000</v>
      </c>
      <c r="AO35" s="87">
        <v>178285000</v>
      </c>
      <c r="AP35" s="87">
        <v>365308000</v>
      </c>
      <c r="AQ35" s="86">
        <v>224314000</v>
      </c>
      <c r="AR35" s="86">
        <v>0</v>
      </c>
      <c r="AS35" s="86">
        <v>19743000</v>
      </c>
      <c r="AT35" s="86"/>
      <c r="AU35" s="86"/>
      <c r="AV35" s="86">
        <v>598000</v>
      </c>
      <c r="AW35" s="87">
        <v>244655000</v>
      </c>
      <c r="AX35" s="86">
        <v>7609000</v>
      </c>
      <c r="AY35" s="86">
        <v>0</v>
      </c>
      <c r="AZ35" s="86">
        <v>0</v>
      </c>
      <c r="BA35" s="86">
        <v>-1085000</v>
      </c>
      <c r="BB35" s="86">
        <v>0</v>
      </c>
      <c r="BC35" s="87">
        <v>6524000</v>
      </c>
      <c r="BD35" s="87">
        <v>251179000</v>
      </c>
      <c r="BE35" s="86">
        <v>128312000</v>
      </c>
      <c r="BF35" s="86">
        <v>0</v>
      </c>
      <c r="BG35" s="86">
        <v>14629000</v>
      </c>
      <c r="BH35" s="86">
        <v>4022000</v>
      </c>
      <c r="BI35" s="86">
        <v>3226000</v>
      </c>
      <c r="BJ35" s="86">
        <v>80398000</v>
      </c>
      <c r="BK35" s="86">
        <v>0</v>
      </c>
      <c r="BL35" s="87">
        <v>230587000</v>
      </c>
      <c r="BM35" s="87">
        <v>20592000</v>
      </c>
      <c r="BN35" s="86">
        <v>13759000</v>
      </c>
      <c r="BO35" s="86">
        <v>-2883000</v>
      </c>
      <c r="BP35" s="87">
        <v>31468000</v>
      </c>
      <c r="BQ35" s="86">
        <v>-4405000</v>
      </c>
      <c r="BR35" s="86">
        <v>0</v>
      </c>
      <c r="BS35" s="87">
        <v>27063000</v>
      </c>
      <c r="BT35" s="88">
        <v>5.6000000000000001E-2</v>
      </c>
      <c r="BU35" s="88">
        <v>2.5999999999999999E-2</v>
      </c>
      <c r="BV35" s="88">
        <v>8.2000000000000003E-2</v>
      </c>
      <c r="BW35" s="82">
        <v>1.4</v>
      </c>
      <c r="BX35" s="83">
        <v>43</v>
      </c>
      <c r="BY35" s="83">
        <v>74</v>
      </c>
      <c r="BZ35" s="82">
        <v>4.2</v>
      </c>
      <c r="CA35" s="88">
        <v>0.20599999999999999</v>
      </c>
      <c r="CB35" s="88">
        <v>0.48799999999999999</v>
      </c>
      <c r="CC35" s="89">
        <v>24</v>
      </c>
    </row>
    <row r="36" spans="1:81" ht="34.200000000000003" x14ac:dyDescent="0.3">
      <c r="A36" s="76">
        <v>6547</v>
      </c>
      <c r="B36" s="76" t="s">
        <v>747</v>
      </c>
      <c r="C36" s="76" t="s">
        <v>859</v>
      </c>
      <c r="D36" s="76">
        <v>14288</v>
      </c>
      <c r="E36" s="76">
        <v>2019</v>
      </c>
      <c r="F36" s="76" t="s">
        <v>873</v>
      </c>
      <c r="G36" s="76">
        <v>5</v>
      </c>
      <c r="H36" s="76">
        <v>12</v>
      </c>
      <c r="I36" s="76" t="s">
        <v>884</v>
      </c>
      <c r="J36" s="77">
        <v>4497248</v>
      </c>
      <c r="K36" s="77">
        <v>113869610</v>
      </c>
      <c r="L36" s="77">
        <v>708223</v>
      </c>
      <c r="M36" s="77">
        <v>42541853</v>
      </c>
      <c r="N36" s="77">
        <v>2296221</v>
      </c>
      <c r="O36" s="77">
        <v>0</v>
      </c>
      <c r="P36" s="77">
        <v>16827524</v>
      </c>
      <c r="Q36" s="87">
        <v>180740679</v>
      </c>
      <c r="R36" s="77">
        <v>2447111</v>
      </c>
      <c r="S36" s="77">
        <v>140983</v>
      </c>
      <c r="T36" s="77">
        <v>0</v>
      </c>
      <c r="U36" s="77">
        <v>0</v>
      </c>
      <c r="V36" s="77">
        <v>275648118</v>
      </c>
      <c r="W36" s="77">
        <v>190752289</v>
      </c>
      <c r="X36" s="87">
        <v>84895829</v>
      </c>
      <c r="Y36" s="77">
        <v>24611560</v>
      </c>
      <c r="Z36" s="87">
        <v>112095483</v>
      </c>
      <c r="AA36" s="87">
        <v>292836162</v>
      </c>
      <c r="AB36" s="77">
        <v>1473933</v>
      </c>
      <c r="AC36" s="77">
        <v>7095538</v>
      </c>
      <c r="AD36" s="77">
        <v>5877745</v>
      </c>
      <c r="AE36" s="77">
        <v>25985452</v>
      </c>
      <c r="AF36" s="87">
        <v>40432668</v>
      </c>
      <c r="AG36" s="77">
        <v>69888240</v>
      </c>
      <c r="AH36" s="77">
        <v>0</v>
      </c>
      <c r="AI36" s="77">
        <v>25050015</v>
      </c>
      <c r="AJ36" s="87">
        <v>94938255</v>
      </c>
      <c r="AK36" s="87">
        <v>135370923</v>
      </c>
      <c r="AL36" s="77">
        <v>154584483</v>
      </c>
      <c r="AM36" s="77">
        <v>2488986</v>
      </c>
      <c r="AN36" s="77">
        <v>391770</v>
      </c>
      <c r="AO36" s="87">
        <v>157465239</v>
      </c>
      <c r="AP36" s="87">
        <v>292836162</v>
      </c>
      <c r="AQ36" s="77">
        <v>305018353</v>
      </c>
      <c r="AR36" s="77">
        <v>2013066</v>
      </c>
      <c r="AS36" s="77">
        <v>9865216</v>
      </c>
      <c r="AT36" s="77"/>
      <c r="AU36" s="77"/>
      <c r="AV36" s="77">
        <v>206986</v>
      </c>
      <c r="AW36" s="87">
        <v>317103621</v>
      </c>
      <c r="AX36" s="77">
        <v>998203</v>
      </c>
      <c r="AY36" s="77">
        <v>146606</v>
      </c>
      <c r="AZ36" s="77">
        <v>0</v>
      </c>
      <c r="BA36" s="77">
        <v>-39581</v>
      </c>
      <c r="BB36" s="77">
        <v>0</v>
      </c>
      <c r="BC36" s="87">
        <v>1105228</v>
      </c>
      <c r="BD36" s="87">
        <v>318208849</v>
      </c>
      <c r="BE36" s="77">
        <v>137217893</v>
      </c>
      <c r="BF36" s="77">
        <v>322427</v>
      </c>
      <c r="BG36" s="77">
        <v>10596813</v>
      </c>
      <c r="BH36" s="77">
        <v>2875386</v>
      </c>
      <c r="BI36" s="77">
        <v>2974104</v>
      </c>
      <c r="BJ36" s="77">
        <v>177535017</v>
      </c>
      <c r="BK36" s="77">
        <v>0</v>
      </c>
      <c r="BL36" s="87">
        <v>331521640</v>
      </c>
      <c r="BM36" s="87">
        <v>-13312791</v>
      </c>
      <c r="BN36" s="77">
        <v>0</v>
      </c>
      <c r="BO36" s="77">
        <v>15654000</v>
      </c>
      <c r="BP36" s="87">
        <v>2341209</v>
      </c>
      <c r="BQ36" s="77">
        <v>0</v>
      </c>
      <c r="BR36" s="77">
        <v>0</v>
      </c>
      <c r="BS36" s="87">
        <v>2341209</v>
      </c>
      <c r="BT36" s="88">
        <v>-4.4999999999999998E-2</v>
      </c>
      <c r="BU36" s="88">
        <v>3.0000000000000001E-3</v>
      </c>
      <c r="BV36" s="88">
        <v>-4.2000000000000003E-2</v>
      </c>
      <c r="BW36" s="82">
        <v>4.5</v>
      </c>
      <c r="BX36" s="83">
        <v>51</v>
      </c>
      <c r="BY36" s="83">
        <v>38</v>
      </c>
      <c r="BZ36" s="82">
        <v>0</v>
      </c>
      <c r="CA36" s="88">
        <v>-2.5000000000000001E-2</v>
      </c>
      <c r="CB36" s="88">
        <v>0.53800000000000003</v>
      </c>
      <c r="CC36" s="89">
        <v>18</v>
      </c>
    </row>
    <row r="37" spans="1:81" ht="34.200000000000003" x14ac:dyDescent="0.3">
      <c r="A37" s="85">
        <v>3110</v>
      </c>
      <c r="B37" s="85" t="s">
        <v>748</v>
      </c>
      <c r="C37" s="85" t="s">
        <v>859</v>
      </c>
      <c r="D37" s="85">
        <v>3888</v>
      </c>
      <c r="E37" s="85">
        <v>2019</v>
      </c>
      <c r="F37" s="85" t="s">
        <v>860</v>
      </c>
      <c r="G37" s="85">
        <v>5</v>
      </c>
      <c r="H37" s="85">
        <v>12</v>
      </c>
      <c r="I37" s="85" t="s">
        <v>885</v>
      </c>
      <c r="J37" s="86">
        <v>299</v>
      </c>
      <c r="K37" s="86">
        <v>0</v>
      </c>
      <c r="L37" s="86">
        <v>0</v>
      </c>
      <c r="M37" s="86">
        <v>47417087</v>
      </c>
      <c r="N37" s="86">
        <v>0</v>
      </c>
      <c r="O37" s="86">
        <v>-1015579</v>
      </c>
      <c r="P37" s="86">
        <v>9651118</v>
      </c>
      <c r="Q37" s="87">
        <v>56052925</v>
      </c>
      <c r="R37" s="86">
        <v>0</v>
      </c>
      <c r="S37" s="86">
        <v>0</v>
      </c>
      <c r="T37" s="86">
        <v>0</v>
      </c>
      <c r="U37" s="86">
        <v>2093340</v>
      </c>
      <c r="V37" s="86">
        <v>92582672</v>
      </c>
      <c r="W37" s="86">
        <v>34534129</v>
      </c>
      <c r="X37" s="87">
        <v>58048543</v>
      </c>
      <c r="Y37" s="86">
        <v>13548671</v>
      </c>
      <c r="Z37" s="87">
        <v>73690554</v>
      </c>
      <c r="AA37" s="87">
        <v>129743479</v>
      </c>
      <c r="AB37" s="86">
        <v>2203383</v>
      </c>
      <c r="AC37" s="86">
        <v>0</v>
      </c>
      <c r="AD37" s="86">
        <v>0</v>
      </c>
      <c r="AE37" s="86">
        <v>27699646</v>
      </c>
      <c r="AF37" s="87">
        <v>29903029</v>
      </c>
      <c r="AG37" s="86">
        <v>1700145</v>
      </c>
      <c r="AH37" s="86">
        <v>36246589</v>
      </c>
      <c r="AI37" s="86">
        <v>6996662</v>
      </c>
      <c r="AJ37" s="87">
        <v>44943396</v>
      </c>
      <c r="AK37" s="87">
        <v>74846425</v>
      </c>
      <c r="AL37" s="86">
        <v>54897054</v>
      </c>
      <c r="AM37" s="86">
        <v>0</v>
      </c>
      <c r="AN37" s="86">
        <v>0</v>
      </c>
      <c r="AO37" s="87">
        <v>54897054</v>
      </c>
      <c r="AP37" s="87">
        <v>129743479</v>
      </c>
      <c r="AQ37" s="86">
        <v>265435276</v>
      </c>
      <c r="AR37" s="86">
        <v>0</v>
      </c>
      <c r="AS37" s="86">
        <v>2110067</v>
      </c>
      <c r="AT37" s="86"/>
      <c r="AU37" s="86"/>
      <c r="AV37" s="86">
        <v>0</v>
      </c>
      <c r="AW37" s="87">
        <v>267545343</v>
      </c>
      <c r="AX37" s="86">
        <v>9101</v>
      </c>
      <c r="AY37" s="86">
        <v>2089</v>
      </c>
      <c r="AZ37" s="86">
        <v>0</v>
      </c>
      <c r="BA37" s="86">
        <v>556945</v>
      </c>
      <c r="BB37" s="86">
        <v>0</v>
      </c>
      <c r="BC37" s="87">
        <v>568135</v>
      </c>
      <c r="BD37" s="87">
        <v>268113478</v>
      </c>
      <c r="BE37" s="86">
        <v>142620152</v>
      </c>
      <c r="BF37" s="86">
        <v>0</v>
      </c>
      <c r="BG37" s="86">
        <v>7301933</v>
      </c>
      <c r="BH37" s="86">
        <v>420433</v>
      </c>
      <c r="BI37" s="86">
        <v>1468889</v>
      </c>
      <c r="BJ37" s="86">
        <v>109299926</v>
      </c>
      <c r="BK37" s="86">
        <v>0</v>
      </c>
      <c r="BL37" s="87">
        <v>261111333</v>
      </c>
      <c r="BM37" s="87">
        <v>7002145</v>
      </c>
      <c r="BN37" s="86">
        <v>0</v>
      </c>
      <c r="BO37" s="86">
        <v>0</v>
      </c>
      <c r="BP37" s="87">
        <v>7002145</v>
      </c>
      <c r="BQ37" s="86">
        <v>0</v>
      </c>
      <c r="BR37" s="86">
        <v>0</v>
      </c>
      <c r="BS37" s="87">
        <v>7002145</v>
      </c>
      <c r="BT37" s="88">
        <v>2.4E-2</v>
      </c>
      <c r="BU37" s="88">
        <v>2E-3</v>
      </c>
      <c r="BV37" s="88">
        <v>2.5999999999999999E-2</v>
      </c>
      <c r="BW37" s="82">
        <v>1.9</v>
      </c>
      <c r="BX37" s="83">
        <v>65</v>
      </c>
      <c r="BY37" s="83">
        <v>43</v>
      </c>
      <c r="BZ37" s="82">
        <v>5.6</v>
      </c>
      <c r="CA37" s="88">
        <v>0.45300000000000001</v>
      </c>
      <c r="CB37" s="88">
        <v>0.42299999999999999</v>
      </c>
      <c r="CC37" s="89">
        <v>5</v>
      </c>
    </row>
    <row r="38" spans="1:81" ht="34.200000000000003" x14ac:dyDescent="0.3">
      <c r="A38" s="76">
        <v>97</v>
      </c>
      <c r="B38" s="76" t="s">
        <v>749</v>
      </c>
      <c r="C38" s="76" t="s">
        <v>859</v>
      </c>
      <c r="D38" s="76">
        <v>13157</v>
      </c>
      <c r="E38" s="76">
        <v>2019</v>
      </c>
      <c r="F38" s="76" t="s">
        <v>867</v>
      </c>
      <c r="G38" s="76">
        <v>5</v>
      </c>
      <c r="H38" s="76">
        <v>12</v>
      </c>
      <c r="I38" s="76" t="s">
        <v>883</v>
      </c>
      <c r="J38" s="77">
        <v>21843589</v>
      </c>
      <c r="K38" s="77">
        <v>28687378</v>
      </c>
      <c r="L38" s="77">
        <v>2189266</v>
      </c>
      <c r="M38" s="77">
        <v>27965594</v>
      </c>
      <c r="N38" s="77">
        <v>0</v>
      </c>
      <c r="O38" s="77">
        <v>0</v>
      </c>
      <c r="P38" s="77">
        <v>7461713</v>
      </c>
      <c r="Q38" s="87">
        <v>88147540</v>
      </c>
      <c r="R38" s="77">
        <v>26977665</v>
      </c>
      <c r="S38" s="77">
        <v>10768278</v>
      </c>
      <c r="T38" s="77">
        <v>0</v>
      </c>
      <c r="U38" s="77">
        <v>0</v>
      </c>
      <c r="V38" s="77">
        <v>257134415</v>
      </c>
      <c r="W38" s="77">
        <v>114758870</v>
      </c>
      <c r="X38" s="87">
        <v>142375545</v>
      </c>
      <c r="Y38" s="77">
        <v>1255000</v>
      </c>
      <c r="Z38" s="87">
        <v>181376488</v>
      </c>
      <c r="AA38" s="87">
        <v>269524028</v>
      </c>
      <c r="AB38" s="77">
        <v>4951989</v>
      </c>
      <c r="AC38" s="77">
        <v>8332801</v>
      </c>
      <c r="AD38" s="77">
        <v>0</v>
      </c>
      <c r="AE38" s="77">
        <v>20768830</v>
      </c>
      <c r="AF38" s="87">
        <v>34053620</v>
      </c>
      <c r="AG38" s="77">
        <v>107926071</v>
      </c>
      <c r="AH38" s="77">
        <v>0</v>
      </c>
      <c r="AI38" s="77">
        <v>2574775</v>
      </c>
      <c r="AJ38" s="87">
        <v>110500846</v>
      </c>
      <c r="AK38" s="87">
        <v>144554466</v>
      </c>
      <c r="AL38" s="77">
        <v>114268411</v>
      </c>
      <c r="AM38" s="77">
        <v>10073210</v>
      </c>
      <c r="AN38" s="77">
        <v>627941</v>
      </c>
      <c r="AO38" s="87">
        <v>124969562</v>
      </c>
      <c r="AP38" s="87">
        <v>269524028</v>
      </c>
      <c r="AQ38" s="77">
        <v>219690678</v>
      </c>
      <c r="AR38" s="77">
        <v>0</v>
      </c>
      <c r="AS38" s="77">
        <v>10574520</v>
      </c>
      <c r="AT38" s="77"/>
      <c r="AU38" s="77"/>
      <c r="AV38" s="77">
        <v>0</v>
      </c>
      <c r="AW38" s="87">
        <v>230265198</v>
      </c>
      <c r="AX38" s="77">
        <v>2707369</v>
      </c>
      <c r="AY38" s="77">
        <v>118196</v>
      </c>
      <c r="AZ38" s="77">
        <v>0</v>
      </c>
      <c r="BA38" s="77">
        <v>-427011</v>
      </c>
      <c r="BB38" s="77">
        <v>0</v>
      </c>
      <c r="BC38" s="87">
        <v>2398554</v>
      </c>
      <c r="BD38" s="87">
        <v>232663752</v>
      </c>
      <c r="BE38" s="77">
        <v>125954570</v>
      </c>
      <c r="BF38" s="77">
        <v>0</v>
      </c>
      <c r="BG38" s="77">
        <v>10374246</v>
      </c>
      <c r="BH38" s="77">
        <v>5363140</v>
      </c>
      <c r="BI38" s="77">
        <v>3744675</v>
      </c>
      <c r="BJ38" s="77">
        <v>73361879</v>
      </c>
      <c r="BK38" s="77">
        <v>0</v>
      </c>
      <c r="BL38" s="87">
        <v>218798510</v>
      </c>
      <c r="BM38" s="87">
        <v>13865242</v>
      </c>
      <c r="BN38" s="77">
        <v>-14233612</v>
      </c>
      <c r="BO38" s="77">
        <v>2682643</v>
      </c>
      <c r="BP38" s="87">
        <v>2314273</v>
      </c>
      <c r="BQ38" s="77">
        <v>0</v>
      </c>
      <c r="BR38" s="77">
        <v>0</v>
      </c>
      <c r="BS38" s="87">
        <v>2314273</v>
      </c>
      <c r="BT38" s="88">
        <v>4.9000000000000002E-2</v>
      </c>
      <c r="BU38" s="88">
        <v>0.01</v>
      </c>
      <c r="BV38" s="88">
        <v>0.06</v>
      </c>
      <c r="BW38" s="82">
        <v>2.6</v>
      </c>
      <c r="BX38" s="83">
        <v>46</v>
      </c>
      <c r="BY38" s="83">
        <v>45</v>
      </c>
      <c r="BZ38" s="82">
        <v>2.9</v>
      </c>
      <c r="CA38" s="88">
        <v>0.17100000000000001</v>
      </c>
      <c r="CB38" s="88">
        <v>0.46400000000000002</v>
      </c>
      <c r="CC38" s="89">
        <v>11</v>
      </c>
    </row>
    <row r="39" spans="1:81" ht="34.200000000000003" x14ac:dyDescent="0.3">
      <c r="A39" s="85">
        <v>99</v>
      </c>
      <c r="B39" s="85" t="s">
        <v>866</v>
      </c>
      <c r="C39" s="85" t="s">
        <v>859</v>
      </c>
      <c r="D39" s="85">
        <v>11273</v>
      </c>
      <c r="E39" s="85">
        <v>2019</v>
      </c>
      <c r="F39" s="85" t="s">
        <v>860</v>
      </c>
      <c r="G39" s="85">
        <v>5</v>
      </c>
      <c r="H39" s="85">
        <v>12</v>
      </c>
      <c r="I39" s="85" t="s">
        <v>885</v>
      </c>
      <c r="J39" s="86">
        <v>0</v>
      </c>
      <c r="K39" s="86">
        <v>0</v>
      </c>
      <c r="L39" s="86">
        <v>0</v>
      </c>
      <c r="M39" s="86">
        <v>12831697.84</v>
      </c>
      <c r="N39" s="86">
        <v>0</v>
      </c>
      <c r="O39" s="86">
        <v>247986.59999999899</v>
      </c>
      <c r="P39" s="86">
        <v>2368282</v>
      </c>
      <c r="Q39" s="87">
        <v>15447966.439999999</v>
      </c>
      <c r="R39" s="86">
        <v>0</v>
      </c>
      <c r="S39" s="86">
        <v>0</v>
      </c>
      <c r="T39" s="86">
        <v>0</v>
      </c>
      <c r="U39" s="86">
        <v>11456799.380000001</v>
      </c>
      <c r="V39" s="86">
        <v>24564480.359999999</v>
      </c>
      <c r="W39" s="86">
        <v>14583760.810000001</v>
      </c>
      <c r="X39" s="87">
        <v>9980719.5500000007</v>
      </c>
      <c r="Y39" s="86">
        <v>2048511.53</v>
      </c>
      <c r="Z39" s="87">
        <v>23486030.460000001</v>
      </c>
      <c r="AA39" s="87">
        <v>38933996.899999999</v>
      </c>
      <c r="AB39" s="86">
        <v>87515.93</v>
      </c>
      <c r="AC39" s="86">
        <v>1368508.09</v>
      </c>
      <c r="AD39" s="86">
        <v>0</v>
      </c>
      <c r="AE39" s="86">
        <v>9376838.8699999992</v>
      </c>
      <c r="AF39" s="87">
        <v>10832862.890000001</v>
      </c>
      <c r="AG39" s="86">
        <v>196495.99</v>
      </c>
      <c r="AH39" s="86">
        <v>0</v>
      </c>
      <c r="AI39" s="86">
        <v>2840173.42</v>
      </c>
      <c r="AJ39" s="87">
        <v>3036669.41</v>
      </c>
      <c r="AK39" s="87">
        <v>13869532.300000001</v>
      </c>
      <c r="AL39" s="86">
        <v>25064464.600000001</v>
      </c>
      <c r="AM39" s="86">
        <v>0</v>
      </c>
      <c r="AN39" s="86">
        <v>0</v>
      </c>
      <c r="AO39" s="87">
        <v>25064464.600000001</v>
      </c>
      <c r="AP39" s="87">
        <v>38933996.899999999</v>
      </c>
      <c r="AQ39" s="86">
        <v>121591946.12</v>
      </c>
      <c r="AR39" s="86">
        <v>0</v>
      </c>
      <c r="AS39" s="86">
        <v>2461801.84</v>
      </c>
      <c r="AT39" s="86"/>
      <c r="AU39" s="86"/>
      <c r="AV39" s="86">
        <v>0</v>
      </c>
      <c r="AW39" s="87">
        <v>124053747.95999999</v>
      </c>
      <c r="AX39" s="86">
        <v>0</v>
      </c>
      <c r="AY39" s="86">
        <v>0</v>
      </c>
      <c r="AZ39" s="86">
        <v>0</v>
      </c>
      <c r="BA39" s="86">
        <v>0</v>
      </c>
      <c r="BB39" s="86">
        <v>0</v>
      </c>
      <c r="BC39" s="87">
        <v>0</v>
      </c>
      <c r="BD39" s="87">
        <v>124053747.95999999</v>
      </c>
      <c r="BE39" s="86">
        <v>70425417.200000003</v>
      </c>
      <c r="BF39" s="86">
        <v>0</v>
      </c>
      <c r="BG39" s="86">
        <v>2877856.06</v>
      </c>
      <c r="BH39" s="86">
        <v>39575.39</v>
      </c>
      <c r="BI39" s="86">
        <v>0</v>
      </c>
      <c r="BJ39" s="86">
        <v>47566155</v>
      </c>
      <c r="BK39" s="86">
        <v>0</v>
      </c>
      <c r="BL39" s="87">
        <v>120909003.65000001</v>
      </c>
      <c r="BM39" s="87">
        <v>3144744.3099999898</v>
      </c>
      <c r="BN39" s="86">
        <v>0</v>
      </c>
      <c r="BO39" s="86">
        <v>0</v>
      </c>
      <c r="BP39" s="87">
        <v>3144744.3099999898</v>
      </c>
      <c r="BQ39" s="86">
        <v>0</v>
      </c>
      <c r="BR39" s="86">
        <v>0</v>
      </c>
      <c r="BS39" s="87">
        <v>3144744.3099999898</v>
      </c>
      <c r="BT39" s="88">
        <v>2.5000000000000001E-2</v>
      </c>
      <c r="BU39" s="88">
        <v>0</v>
      </c>
      <c r="BV39" s="88">
        <v>2.5000000000000001E-2</v>
      </c>
      <c r="BW39" s="82">
        <v>1.4</v>
      </c>
      <c r="BX39" s="83">
        <v>39</v>
      </c>
      <c r="BY39" s="83">
        <v>29</v>
      </c>
      <c r="BZ39" s="82">
        <v>47.7</v>
      </c>
      <c r="CA39" s="88">
        <v>0.54600000000000004</v>
      </c>
      <c r="CB39" s="88">
        <v>0.64400000000000002</v>
      </c>
      <c r="CC39" s="89">
        <v>5</v>
      </c>
    </row>
    <row r="40" spans="1:81" ht="34.200000000000003" x14ac:dyDescent="0.3">
      <c r="A40" s="76">
        <v>100</v>
      </c>
      <c r="B40" s="76" t="s">
        <v>751</v>
      </c>
      <c r="C40" s="76" t="s">
        <v>859</v>
      </c>
      <c r="D40" s="76">
        <v>16665</v>
      </c>
      <c r="E40" s="76">
        <v>2019</v>
      </c>
      <c r="F40" s="76" t="s">
        <v>867</v>
      </c>
      <c r="G40" s="76">
        <v>5</v>
      </c>
      <c r="H40" s="76">
        <v>12</v>
      </c>
      <c r="I40" s="76" t="s">
        <v>883</v>
      </c>
      <c r="J40" s="77">
        <v>121586000</v>
      </c>
      <c r="K40" s="77">
        <v>0</v>
      </c>
      <c r="L40" s="77">
        <v>0</v>
      </c>
      <c r="M40" s="77">
        <v>35928000</v>
      </c>
      <c r="N40" s="77">
        <v>0</v>
      </c>
      <c r="O40" s="77">
        <v>0</v>
      </c>
      <c r="P40" s="77">
        <v>11479000</v>
      </c>
      <c r="Q40" s="87">
        <v>168993000</v>
      </c>
      <c r="R40" s="77">
        <v>14491000</v>
      </c>
      <c r="S40" s="77">
        <v>0</v>
      </c>
      <c r="T40" s="77">
        <v>0</v>
      </c>
      <c r="U40" s="77">
        <v>0</v>
      </c>
      <c r="V40" s="77">
        <v>207000000</v>
      </c>
      <c r="W40" s="77">
        <v>0</v>
      </c>
      <c r="X40" s="87">
        <v>207000000</v>
      </c>
      <c r="Y40" s="77">
        <v>51020000</v>
      </c>
      <c r="Z40" s="87">
        <v>272511000</v>
      </c>
      <c r="AA40" s="87">
        <v>441504000</v>
      </c>
      <c r="AB40" s="77">
        <v>8280000</v>
      </c>
      <c r="AC40" s="77">
        <v>4017000</v>
      </c>
      <c r="AD40" s="77">
        <v>0</v>
      </c>
      <c r="AE40" s="77">
        <v>37891000</v>
      </c>
      <c r="AF40" s="87">
        <v>50188000</v>
      </c>
      <c r="AG40" s="77">
        <v>117780000</v>
      </c>
      <c r="AH40" s="77">
        <v>0</v>
      </c>
      <c r="AI40" s="77">
        <v>19139000</v>
      </c>
      <c r="AJ40" s="87">
        <v>136919000</v>
      </c>
      <c r="AK40" s="87">
        <v>187107000</v>
      </c>
      <c r="AL40" s="77">
        <v>239906000</v>
      </c>
      <c r="AM40" s="77">
        <v>9565000</v>
      </c>
      <c r="AN40" s="77">
        <v>4926000</v>
      </c>
      <c r="AO40" s="87">
        <v>254397000</v>
      </c>
      <c r="AP40" s="87">
        <v>441504000</v>
      </c>
      <c r="AQ40" s="77">
        <v>195735000</v>
      </c>
      <c r="AR40" s="77">
        <v>0</v>
      </c>
      <c r="AS40" s="77">
        <v>7727000</v>
      </c>
      <c r="AT40" s="77"/>
      <c r="AU40" s="77"/>
      <c r="AV40" s="77">
        <v>0</v>
      </c>
      <c r="AW40" s="87">
        <v>203462000</v>
      </c>
      <c r="AX40" s="77">
        <v>0</v>
      </c>
      <c r="AY40" s="77">
        <v>0</v>
      </c>
      <c r="AZ40" s="77">
        <v>0</v>
      </c>
      <c r="BA40" s="77">
        <v>1816000</v>
      </c>
      <c r="BB40" s="77">
        <v>885000</v>
      </c>
      <c r="BC40" s="87">
        <v>2701000</v>
      </c>
      <c r="BD40" s="87">
        <v>206163000</v>
      </c>
      <c r="BE40" s="77">
        <v>102053000</v>
      </c>
      <c r="BF40" s="77">
        <v>0</v>
      </c>
      <c r="BG40" s="77">
        <v>14062000</v>
      </c>
      <c r="BH40" s="77">
        <v>2523000</v>
      </c>
      <c r="BI40" s="77">
        <v>2860000</v>
      </c>
      <c r="BJ40" s="77">
        <v>71859000</v>
      </c>
      <c r="BK40" s="77">
        <v>0</v>
      </c>
      <c r="BL40" s="87">
        <v>193357000</v>
      </c>
      <c r="BM40" s="87">
        <v>12806000</v>
      </c>
      <c r="BN40" s="77">
        <v>-7068000</v>
      </c>
      <c r="BO40" s="77">
        <v>1593000</v>
      </c>
      <c r="BP40" s="87">
        <v>7331000</v>
      </c>
      <c r="BQ40" s="77">
        <v>36000</v>
      </c>
      <c r="BR40" s="77">
        <v>0</v>
      </c>
      <c r="BS40" s="87">
        <v>7367000</v>
      </c>
      <c r="BT40" s="88">
        <v>4.9000000000000002E-2</v>
      </c>
      <c r="BU40" s="88">
        <v>1.2999999999999999E-2</v>
      </c>
      <c r="BV40" s="88">
        <v>6.2E-2</v>
      </c>
      <c r="BW40" s="82">
        <v>3.4</v>
      </c>
      <c r="BX40" s="83">
        <v>67</v>
      </c>
      <c r="BY40" s="83">
        <v>94</v>
      </c>
      <c r="BZ40" s="82">
        <v>2.7</v>
      </c>
      <c r="CA40" s="88">
        <v>0.16</v>
      </c>
      <c r="CB40" s="88">
        <v>0.57599999999999996</v>
      </c>
      <c r="CC40" s="89">
        <v>0</v>
      </c>
    </row>
    <row r="41" spans="1:81" ht="34.200000000000003" x14ac:dyDescent="0.3">
      <c r="A41" s="85">
        <v>101</v>
      </c>
      <c r="B41" s="85" t="s">
        <v>752</v>
      </c>
      <c r="C41" s="85" t="s">
        <v>859</v>
      </c>
      <c r="D41" s="85">
        <v>3791</v>
      </c>
      <c r="E41" s="85">
        <v>2019</v>
      </c>
      <c r="F41" s="85" t="s">
        <v>867</v>
      </c>
      <c r="G41" s="85">
        <v>5</v>
      </c>
      <c r="H41" s="85">
        <v>12</v>
      </c>
      <c r="I41" s="85" t="s">
        <v>883</v>
      </c>
      <c r="J41" s="86">
        <v>1937000</v>
      </c>
      <c r="K41" s="86">
        <v>0</v>
      </c>
      <c r="L41" s="86">
        <v>0</v>
      </c>
      <c r="M41" s="86">
        <v>5096000</v>
      </c>
      <c r="N41" s="86">
        <v>2667000</v>
      </c>
      <c r="O41" s="86">
        <v>32000</v>
      </c>
      <c r="P41" s="86">
        <v>10548000</v>
      </c>
      <c r="Q41" s="87">
        <v>20280000</v>
      </c>
      <c r="R41" s="86">
        <v>2457000</v>
      </c>
      <c r="S41" s="86">
        <v>15822000</v>
      </c>
      <c r="T41" s="86">
        <v>0</v>
      </c>
      <c r="U41" s="86">
        <v>0</v>
      </c>
      <c r="V41" s="86">
        <v>125643000</v>
      </c>
      <c r="W41" s="86">
        <v>27682000</v>
      </c>
      <c r="X41" s="87">
        <v>97961000</v>
      </c>
      <c r="Y41" s="86">
        <v>32402000</v>
      </c>
      <c r="Z41" s="87">
        <v>148642000</v>
      </c>
      <c r="AA41" s="87">
        <v>168922000</v>
      </c>
      <c r="AB41" s="86">
        <v>77000</v>
      </c>
      <c r="AC41" s="86">
        <v>0</v>
      </c>
      <c r="AD41" s="86">
        <v>0</v>
      </c>
      <c r="AE41" s="86">
        <v>5845000</v>
      </c>
      <c r="AF41" s="87">
        <v>5922000</v>
      </c>
      <c r="AG41" s="86">
        <v>2050000</v>
      </c>
      <c r="AH41" s="86">
        <v>0</v>
      </c>
      <c r="AI41" s="86">
        <v>2274000</v>
      </c>
      <c r="AJ41" s="87">
        <v>4324000</v>
      </c>
      <c r="AK41" s="87">
        <v>10246000</v>
      </c>
      <c r="AL41" s="86">
        <v>103691000</v>
      </c>
      <c r="AM41" s="86">
        <v>0</v>
      </c>
      <c r="AN41" s="86">
        <v>54985000</v>
      </c>
      <c r="AO41" s="87">
        <v>158676000</v>
      </c>
      <c r="AP41" s="87">
        <v>168922000</v>
      </c>
      <c r="AQ41" s="86">
        <v>43823000</v>
      </c>
      <c r="AR41" s="86">
        <v>0</v>
      </c>
      <c r="AS41" s="86">
        <v>2813000</v>
      </c>
      <c r="AT41" s="86"/>
      <c r="AU41" s="86"/>
      <c r="AV41" s="86">
        <v>0</v>
      </c>
      <c r="AW41" s="87">
        <v>46636000</v>
      </c>
      <c r="AX41" s="86">
        <v>34000</v>
      </c>
      <c r="AY41" s="86">
        <v>-188000</v>
      </c>
      <c r="AZ41" s="86">
        <v>0</v>
      </c>
      <c r="BA41" s="86">
        <v>3805000</v>
      </c>
      <c r="BB41" s="86">
        <v>0</v>
      </c>
      <c r="BC41" s="87">
        <v>3651000</v>
      </c>
      <c r="BD41" s="87">
        <v>50287000</v>
      </c>
      <c r="BE41" s="86">
        <v>27416000</v>
      </c>
      <c r="BF41" s="86">
        <v>0</v>
      </c>
      <c r="BG41" s="86">
        <v>3412000</v>
      </c>
      <c r="BH41" s="86">
        <v>107000</v>
      </c>
      <c r="BI41" s="86">
        <v>153000</v>
      </c>
      <c r="BJ41" s="86">
        <v>22523000</v>
      </c>
      <c r="BK41" s="86">
        <v>0</v>
      </c>
      <c r="BL41" s="87">
        <v>53611000</v>
      </c>
      <c r="BM41" s="87">
        <v>-3324000</v>
      </c>
      <c r="BN41" s="86">
        <v>6162000</v>
      </c>
      <c r="BO41" s="86">
        <v>74799000</v>
      </c>
      <c r="BP41" s="87">
        <v>77637000</v>
      </c>
      <c r="BQ41" s="86">
        <v>-6000</v>
      </c>
      <c r="BR41" s="86">
        <v>0</v>
      </c>
      <c r="BS41" s="87">
        <v>77631000</v>
      </c>
      <c r="BT41" s="88">
        <v>-0.13900000000000001</v>
      </c>
      <c r="BU41" s="88">
        <v>7.2999999999999995E-2</v>
      </c>
      <c r="BV41" s="88">
        <v>-6.6000000000000003E-2</v>
      </c>
      <c r="BW41" s="82">
        <v>3.4</v>
      </c>
      <c r="BX41" s="83">
        <v>42</v>
      </c>
      <c r="BY41" s="83">
        <v>43</v>
      </c>
      <c r="BZ41" s="82">
        <v>1.1000000000000001</v>
      </c>
      <c r="CA41" s="88">
        <v>1.0999999999999999E-2</v>
      </c>
      <c r="CB41" s="88">
        <v>0.93899999999999995</v>
      </c>
      <c r="CC41" s="89">
        <v>8</v>
      </c>
    </row>
    <row r="42" spans="1:81" ht="34.200000000000003" x14ac:dyDescent="0.3">
      <c r="A42" s="76">
        <v>11467</v>
      </c>
      <c r="B42" s="76" t="s">
        <v>865</v>
      </c>
      <c r="C42" s="76" t="s">
        <v>859</v>
      </c>
      <c r="D42" s="76">
        <v>11273</v>
      </c>
      <c r="E42" s="76">
        <v>2019</v>
      </c>
      <c r="F42" s="76" t="s">
        <v>860</v>
      </c>
      <c r="G42" s="76">
        <v>5</v>
      </c>
      <c r="H42" s="76">
        <v>12</v>
      </c>
      <c r="I42" s="76" t="s">
        <v>885</v>
      </c>
      <c r="J42" s="77">
        <v>780</v>
      </c>
      <c r="K42" s="77">
        <v>0</v>
      </c>
      <c r="L42" s="77">
        <v>0</v>
      </c>
      <c r="M42" s="77">
        <v>7147061.3799999896</v>
      </c>
      <c r="N42" s="77">
        <v>0</v>
      </c>
      <c r="O42" s="77">
        <v>120921.60000000001</v>
      </c>
      <c r="P42" s="77">
        <v>1622862</v>
      </c>
      <c r="Q42" s="87">
        <v>8891624.9799999893</v>
      </c>
      <c r="R42" s="77">
        <v>0</v>
      </c>
      <c r="S42" s="77">
        <v>0</v>
      </c>
      <c r="T42" s="77">
        <v>0</v>
      </c>
      <c r="U42" s="77">
        <v>1407697.3</v>
      </c>
      <c r="V42" s="77">
        <v>9483356.0899999999</v>
      </c>
      <c r="W42" s="77">
        <v>6134957.7999999998</v>
      </c>
      <c r="X42" s="87">
        <v>3348398.29</v>
      </c>
      <c r="Y42" s="77">
        <v>0</v>
      </c>
      <c r="Z42" s="87">
        <v>4756095.59</v>
      </c>
      <c r="AA42" s="87">
        <v>13647720.57</v>
      </c>
      <c r="AB42" s="77">
        <v>67062.259999999995</v>
      </c>
      <c r="AC42" s="77">
        <v>444095.1</v>
      </c>
      <c r="AD42" s="77">
        <v>0</v>
      </c>
      <c r="AE42" s="77">
        <v>5327990.9000000004</v>
      </c>
      <c r="AF42" s="87">
        <v>5839148.2599999998</v>
      </c>
      <c r="AG42" s="77">
        <v>177570</v>
      </c>
      <c r="AH42" s="77">
        <v>0</v>
      </c>
      <c r="AI42" s="77">
        <v>553401.48</v>
      </c>
      <c r="AJ42" s="87">
        <v>730971.48</v>
      </c>
      <c r="AK42" s="87">
        <v>6570119.7400000002</v>
      </c>
      <c r="AL42" s="77">
        <v>7077600.8299999898</v>
      </c>
      <c r="AM42" s="77">
        <v>0</v>
      </c>
      <c r="AN42" s="77">
        <v>0</v>
      </c>
      <c r="AO42" s="87">
        <v>7077600.8299999898</v>
      </c>
      <c r="AP42" s="87">
        <v>13647720.57</v>
      </c>
      <c r="AQ42" s="77">
        <v>57023874.18</v>
      </c>
      <c r="AR42" s="77">
        <v>0</v>
      </c>
      <c r="AS42" s="77">
        <v>1074459.3400000001</v>
      </c>
      <c r="AT42" s="77"/>
      <c r="AU42" s="77"/>
      <c r="AV42" s="77">
        <v>0</v>
      </c>
      <c r="AW42" s="87">
        <v>58098333.520000003</v>
      </c>
      <c r="AX42" s="77">
        <v>0</v>
      </c>
      <c r="AY42" s="77">
        <v>0</v>
      </c>
      <c r="AZ42" s="77">
        <v>0</v>
      </c>
      <c r="BA42" s="77">
        <v>0</v>
      </c>
      <c r="BB42" s="77">
        <v>0</v>
      </c>
      <c r="BC42" s="87">
        <v>0</v>
      </c>
      <c r="BD42" s="87">
        <v>58098333.520000003</v>
      </c>
      <c r="BE42" s="77">
        <v>29905410.129999999</v>
      </c>
      <c r="BF42" s="77">
        <v>0</v>
      </c>
      <c r="BG42" s="77">
        <v>660561.47</v>
      </c>
      <c r="BH42" s="77">
        <v>625613.31999999995</v>
      </c>
      <c r="BI42" s="77">
        <v>0</v>
      </c>
      <c r="BJ42" s="77">
        <v>27463656</v>
      </c>
      <c r="BK42" s="77">
        <v>0</v>
      </c>
      <c r="BL42" s="87">
        <v>58655240.920000002</v>
      </c>
      <c r="BM42" s="87">
        <v>-556907.40000000596</v>
      </c>
      <c r="BN42" s="77">
        <v>0</v>
      </c>
      <c r="BO42" s="77">
        <v>0</v>
      </c>
      <c r="BP42" s="87">
        <v>-556907.40000000596</v>
      </c>
      <c r="BQ42" s="77">
        <v>0</v>
      </c>
      <c r="BR42" s="77">
        <v>0</v>
      </c>
      <c r="BS42" s="87">
        <v>-556907.40000000596</v>
      </c>
      <c r="BT42" s="88">
        <v>-0.01</v>
      </c>
      <c r="BU42" s="88">
        <v>0</v>
      </c>
      <c r="BV42" s="88">
        <v>-0.01</v>
      </c>
      <c r="BW42" s="82">
        <v>1.5</v>
      </c>
      <c r="BX42" s="83">
        <v>46</v>
      </c>
      <c r="BY42" s="83">
        <v>34</v>
      </c>
      <c r="BZ42" s="82">
        <v>1.1000000000000001</v>
      </c>
      <c r="CA42" s="88">
        <v>1.7000000000000001E-2</v>
      </c>
      <c r="CB42" s="88">
        <v>0.51900000000000002</v>
      </c>
      <c r="CC42" s="89">
        <v>9</v>
      </c>
    </row>
    <row r="43" spans="1:81" ht="34.200000000000003" x14ac:dyDescent="0.3">
      <c r="A43" s="85">
        <v>103</v>
      </c>
      <c r="B43" s="85" t="s">
        <v>754</v>
      </c>
      <c r="C43" s="85" t="s">
        <v>859</v>
      </c>
      <c r="D43" s="85">
        <v>16665</v>
      </c>
      <c r="E43" s="85">
        <v>2019</v>
      </c>
      <c r="F43" s="85" t="s">
        <v>867</v>
      </c>
      <c r="G43" s="85">
        <v>5</v>
      </c>
      <c r="H43" s="85">
        <v>12</v>
      </c>
      <c r="I43" s="85" t="s">
        <v>883</v>
      </c>
      <c r="J43" s="86">
        <v>95350000</v>
      </c>
      <c r="K43" s="86">
        <v>0</v>
      </c>
      <c r="L43" s="86">
        <v>0</v>
      </c>
      <c r="M43" s="86">
        <v>22847000</v>
      </c>
      <c r="N43" s="86">
        <v>0</v>
      </c>
      <c r="O43" s="86">
        <v>0</v>
      </c>
      <c r="P43" s="86">
        <v>6737000</v>
      </c>
      <c r="Q43" s="87">
        <v>124934000</v>
      </c>
      <c r="R43" s="86">
        <v>31261000</v>
      </c>
      <c r="S43" s="86">
        <v>0</v>
      </c>
      <c r="T43" s="86">
        <v>0</v>
      </c>
      <c r="U43" s="86">
        <v>0</v>
      </c>
      <c r="V43" s="86">
        <v>75433000</v>
      </c>
      <c r="W43" s="86">
        <v>0</v>
      </c>
      <c r="X43" s="87">
        <v>75433000</v>
      </c>
      <c r="Y43" s="86">
        <v>8098000</v>
      </c>
      <c r="Z43" s="87">
        <v>114792000</v>
      </c>
      <c r="AA43" s="87">
        <v>239726000</v>
      </c>
      <c r="AB43" s="86">
        <v>1720000</v>
      </c>
      <c r="AC43" s="86">
        <v>3443000</v>
      </c>
      <c r="AD43" s="86">
        <v>0</v>
      </c>
      <c r="AE43" s="86">
        <v>15788000</v>
      </c>
      <c r="AF43" s="87">
        <v>20951000</v>
      </c>
      <c r="AG43" s="86">
        <v>51433000</v>
      </c>
      <c r="AH43" s="86">
        <v>0</v>
      </c>
      <c r="AI43" s="86">
        <v>13471000</v>
      </c>
      <c r="AJ43" s="87">
        <v>64904000</v>
      </c>
      <c r="AK43" s="87">
        <v>85855000</v>
      </c>
      <c r="AL43" s="86">
        <v>122610000</v>
      </c>
      <c r="AM43" s="86">
        <v>12504000</v>
      </c>
      <c r="AN43" s="86">
        <v>18757000</v>
      </c>
      <c r="AO43" s="87">
        <v>153871000</v>
      </c>
      <c r="AP43" s="87">
        <v>239726000</v>
      </c>
      <c r="AQ43" s="86">
        <v>129928000</v>
      </c>
      <c r="AR43" s="86">
        <v>0</v>
      </c>
      <c r="AS43" s="86">
        <v>11546000</v>
      </c>
      <c r="AT43" s="86"/>
      <c r="AU43" s="86"/>
      <c r="AV43" s="86">
        <v>0</v>
      </c>
      <c r="AW43" s="87">
        <v>141474000</v>
      </c>
      <c r="AX43" s="86">
        <v>0</v>
      </c>
      <c r="AY43" s="86">
        <v>0</v>
      </c>
      <c r="AZ43" s="86">
        <v>0</v>
      </c>
      <c r="BA43" s="86">
        <v>609000</v>
      </c>
      <c r="BB43" s="86">
        <v>205000</v>
      </c>
      <c r="BC43" s="87">
        <v>814000</v>
      </c>
      <c r="BD43" s="87">
        <v>142288000</v>
      </c>
      <c r="BE43" s="86">
        <v>60859000</v>
      </c>
      <c r="BF43" s="86">
        <v>0</v>
      </c>
      <c r="BG43" s="86">
        <v>6767000</v>
      </c>
      <c r="BH43" s="86">
        <v>909000</v>
      </c>
      <c r="BI43" s="86">
        <v>2046000</v>
      </c>
      <c r="BJ43" s="86">
        <v>65661000</v>
      </c>
      <c r="BK43" s="86">
        <v>0</v>
      </c>
      <c r="BL43" s="87">
        <v>136242000</v>
      </c>
      <c r="BM43" s="87">
        <v>6046000</v>
      </c>
      <c r="BN43" s="86">
        <v>-2600000</v>
      </c>
      <c r="BO43" s="86">
        <v>1122000</v>
      </c>
      <c r="BP43" s="87">
        <v>4568000</v>
      </c>
      <c r="BQ43" s="86">
        <v>-2584000</v>
      </c>
      <c r="BR43" s="86">
        <v>0</v>
      </c>
      <c r="BS43" s="87">
        <v>1984000</v>
      </c>
      <c r="BT43" s="88">
        <v>3.6999999999999998E-2</v>
      </c>
      <c r="BU43" s="88">
        <v>6.0000000000000001E-3</v>
      </c>
      <c r="BV43" s="88">
        <v>4.2000000000000003E-2</v>
      </c>
      <c r="BW43" s="82">
        <v>6</v>
      </c>
      <c r="BX43" s="83">
        <v>64</v>
      </c>
      <c r="BY43" s="83">
        <v>49</v>
      </c>
      <c r="BZ43" s="82">
        <v>5.2</v>
      </c>
      <c r="CA43" s="88">
        <v>0.17699999999999999</v>
      </c>
      <c r="CB43" s="88">
        <v>0.64200000000000002</v>
      </c>
      <c r="CC43" s="89">
        <v>0</v>
      </c>
    </row>
    <row r="44" spans="1:81" ht="34.200000000000003" x14ac:dyDescent="0.3">
      <c r="A44" s="76">
        <v>105</v>
      </c>
      <c r="B44" s="76" t="s">
        <v>755</v>
      </c>
      <c r="C44" s="76" t="s">
        <v>859</v>
      </c>
      <c r="D44" s="76">
        <v>3791</v>
      </c>
      <c r="E44" s="76">
        <v>2019</v>
      </c>
      <c r="F44" s="76" t="s">
        <v>867</v>
      </c>
      <c r="G44" s="76">
        <v>5</v>
      </c>
      <c r="H44" s="76">
        <v>12</v>
      </c>
      <c r="I44" s="76" t="s">
        <v>883</v>
      </c>
      <c r="J44" s="77">
        <v>-16491000</v>
      </c>
      <c r="K44" s="77">
        <v>9776000</v>
      </c>
      <c r="L44" s="77">
        <v>57000</v>
      </c>
      <c r="M44" s="77">
        <v>50341000</v>
      </c>
      <c r="N44" s="77">
        <v>0</v>
      </c>
      <c r="O44" s="77">
        <v>1279000</v>
      </c>
      <c r="P44" s="77">
        <v>15255000</v>
      </c>
      <c r="Q44" s="87">
        <v>60217000</v>
      </c>
      <c r="R44" s="77">
        <v>3249000</v>
      </c>
      <c r="S44" s="77">
        <v>2566000</v>
      </c>
      <c r="T44" s="77">
        <v>0</v>
      </c>
      <c r="U44" s="77">
        <v>0</v>
      </c>
      <c r="V44" s="77">
        <v>526221000</v>
      </c>
      <c r="W44" s="77">
        <v>291676000</v>
      </c>
      <c r="X44" s="87">
        <v>234545000</v>
      </c>
      <c r="Y44" s="77">
        <v>105078000</v>
      </c>
      <c r="Z44" s="87">
        <v>345438000</v>
      </c>
      <c r="AA44" s="87">
        <v>405655000</v>
      </c>
      <c r="AB44" s="77">
        <v>14306000</v>
      </c>
      <c r="AC44" s="77">
        <v>3589000</v>
      </c>
      <c r="AD44" s="77">
        <v>12903000</v>
      </c>
      <c r="AE44" s="77">
        <v>36633000</v>
      </c>
      <c r="AF44" s="87">
        <v>67431000</v>
      </c>
      <c r="AG44" s="77">
        <v>130559000</v>
      </c>
      <c r="AH44" s="77">
        <v>0</v>
      </c>
      <c r="AI44" s="77">
        <v>47722000</v>
      </c>
      <c r="AJ44" s="87">
        <v>178281000</v>
      </c>
      <c r="AK44" s="87">
        <v>245712000</v>
      </c>
      <c r="AL44" s="77">
        <v>77422000</v>
      </c>
      <c r="AM44" s="77">
        <v>0</v>
      </c>
      <c r="AN44" s="77">
        <v>82521000</v>
      </c>
      <c r="AO44" s="87">
        <v>159943000</v>
      </c>
      <c r="AP44" s="87">
        <v>405655000</v>
      </c>
      <c r="AQ44" s="77">
        <v>502698000</v>
      </c>
      <c r="AR44" s="77">
        <v>0</v>
      </c>
      <c r="AS44" s="77">
        <v>28358000</v>
      </c>
      <c r="AT44" s="77"/>
      <c r="AU44" s="77"/>
      <c r="AV44" s="77">
        <v>0</v>
      </c>
      <c r="AW44" s="87">
        <v>531056000</v>
      </c>
      <c r="AX44" s="77">
        <v>262000</v>
      </c>
      <c r="AY44" s="77">
        <v>2000</v>
      </c>
      <c r="AZ44" s="77">
        <v>0</v>
      </c>
      <c r="BA44" s="77">
        <v>-1426000</v>
      </c>
      <c r="BB44" s="77">
        <v>10000</v>
      </c>
      <c r="BC44" s="87">
        <v>-1152000</v>
      </c>
      <c r="BD44" s="87">
        <v>529904000</v>
      </c>
      <c r="BE44" s="77">
        <v>295229000</v>
      </c>
      <c r="BF44" s="77">
        <v>0</v>
      </c>
      <c r="BG44" s="77">
        <v>32013000</v>
      </c>
      <c r="BH44" s="77">
        <v>4131000</v>
      </c>
      <c r="BI44" s="77">
        <v>4844000</v>
      </c>
      <c r="BJ44" s="77">
        <v>237657000</v>
      </c>
      <c r="BK44" s="77">
        <v>0</v>
      </c>
      <c r="BL44" s="87">
        <v>573874000</v>
      </c>
      <c r="BM44" s="87">
        <v>-43970000</v>
      </c>
      <c r="BN44" s="77">
        <v>-2420000</v>
      </c>
      <c r="BO44" s="77">
        <v>2756000</v>
      </c>
      <c r="BP44" s="87">
        <v>-43634000</v>
      </c>
      <c r="BQ44" s="77">
        <v>-2711000</v>
      </c>
      <c r="BR44" s="77">
        <v>0</v>
      </c>
      <c r="BS44" s="87">
        <v>-46345000</v>
      </c>
      <c r="BT44" s="88">
        <v>-8.1000000000000003E-2</v>
      </c>
      <c r="BU44" s="88">
        <v>-2E-3</v>
      </c>
      <c r="BV44" s="88">
        <v>-8.3000000000000004E-2</v>
      </c>
      <c r="BW44" s="82">
        <v>0.9</v>
      </c>
      <c r="BX44" s="83">
        <v>37</v>
      </c>
      <c r="BY44" s="83">
        <v>43</v>
      </c>
      <c r="BZ44" s="82">
        <v>-0.4</v>
      </c>
      <c r="CA44" s="88">
        <v>-0.06</v>
      </c>
      <c r="CB44" s="88">
        <v>0.39400000000000002</v>
      </c>
      <c r="CC44" s="89">
        <v>9</v>
      </c>
    </row>
    <row r="45" spans="1:81" ht="34.200000000000003" x14ac:dyDescent="0.3">
      <c r="A45" s="85">
        <v>345</v>
      </c>
      <c r="B45" s="85" t="s">
        <v>756</v>
      </c>
      <c r="C45" s="85" t="s">
        <v>859</v>
      </c>
      <c r="D45" s="85">
        <v>3791</v>
      </c>
      <c r="E45" s="85">
        <v>2019</v>
      </c>
      <c r="F45" s="85" t="s">
        <v>867</v>
      </c>
      <c r="G45" s="85">
        <v>5</v>
      </c>
      <c r="H45" s="85">
        <v>12</v>
      </c>
      <c r="I45" s="85" t="s">
        <v>883</v>
      </c>
      <c r="J45" s="86">
        <v>31259000</v>
      </c>
      <c r="K45" s="86">
        <v>0</v>
      </c>
      <c r="L45" s="86">
        <v>-84000</v>
      </c>
      <c r="M45" s="86">
        <v>40867000</v>
      </c>
      <c r="N45" s="86">
        <v>0</v>
      </c>
      <c r="O45" s="86">
        <v>6392000</v>
      </c>
      <c r="P45" s="86">
        <v>6733000</v>
      </c>
      <c r="Q45" s="87">
        <v>85167000</v>
      </c>
      <c r="R45" s="86">
        <v>1089000</v>
      </c>
      <c r="S45" s="86">
        <v>1325000</v>
      </c>
      <c r="T45" s="86">
        <v>0</v>
      </c>
      <c r="U45" s="86">
        <v>0</v>
      </c>
      <c r="V45" s="86">
        <v>557629000</v>
      </c>
      <c r="W45" s="86">
        <v>201076000</v>
      </c>
      <c r="X45" s="87">
        <v>356553000</v>
      </c>
      <c r="Y45" s="86">
        <v>62254000</v>
      </c>
      <c r="Z45" s="87">
        <v>421221000</v>
      </c>
      <c r="AA45" s="87">
        <v>506388000</v>
      </c>
      <c r="AB45" s="86">
        <v>55929000</v>
      </c>
      <c r="AC45" s="86">
        <v>1787000</v>
      </c>
      <c r="AD45" s="86">
        <v>2876000</v>
      </c>
      <c r="AE45" s="86">
        <v>41134000</v>
      </c>
      <c r="AF45" s="87">
        <v>101726000</v>
      </c>
      <c r="AG45" s="86">
        <v>695594000</v>
      </c>
      <c r="AH45" s="86">
        <v>0</v>
      </c>
      <c r="AI45" s="86">
        <v>27078000</v>
      </c>
      <c r="AJ45" s="87">
        <v>722672000</v>
      </c>
      <c r="AK45" s="87">
        <v>824398000</v>
      </c>
      <c r="AL45" s="86">
        <v>-362508000</v>
      </c>
      <c r="AM45" s="86">
        <v>0</v>
      </c>
      <c r="AN45" s="86">
        <v>44498000</v>
      </c>
      <c r="AO45" s="87">
        <v>-318010000</v>
      </c>
      <c r="AP45" s="87">
        <v>506388000</v>
      </c>
      <c r="AQ45" s="86">
        <v>429993000</v>
      </c>
      <c r="AR45" s="86">
        <v>0</v>
      </c>
      <c r="AS45" s="86">
        <v>26574000</v>
      </c>
      <c r="AT45" s="86"/>
      <c r="AU45" s="86"/>
      <c r="AV45" s="86">
        <v>0</v>
      </c>
      <c r="AW45" s="87">
        <v>456567000</v>
      </c>
      <c r="AX45" s="86">
        <v>349000</v>
      </c>
      <c r="AY45" s="86">
        <v>-1000</v>
      </c>
      <c r="AZ45" s="86">
        <v>0</v>
      </c>
      <c r="BA45" s="86">
        <v>1000</v>
      </c>
      <c r="BB45" s="86">
        <v>-1000</v>
      </c>
      <c r="BC45" s="87">
        <v>348000</v>
      </c>
      <c r="BD45" s="87">
        <v>456915000</v>
      </c>
      <c r="BE45" s="86">
        <v>240540000</v>
      </c>
      <c r="BF45" s="86">
        <v>0</v>
      </c>
      <c r="BG45" s="86">
        <v>28005000</v>
      </c>
      <c r="BH45" s="86">
        <v>24533000</v>
      </c>
      <c r="BI45" s="86">
        <v>2553000</v>
      </c>
      <c r="BJ45" s="86">
        <v>164058000</v>
      </c>
      <c r="BK45" s="86">
        <v>0</v>
      </c>
      <c r="BL45" s="87">
        <v>459689000</v>
      </c>
      <c r="BM45" s="87">
        <v>-2774000</v>
      </c>
      <c r="BN45" s="86">
        <v>-221945000</v>
      </c>
      <c r="BO45" s="86">
        <v>53000</v>
      </c>
      <c r="BP45" s="87">
        <v>-224666000</v>
      </c>
      <c r="BQ45" s="86">
        <v>-2294000</v>
      </c>
      <c r="BR45" s="86">
        <v>0</v>
      </c>
      <c r="BS45" s="87">
        <v>-226960000</v>
      </c>
      <c r="BT45" s="88">
        <v>-7.0000000000000001E-3</v>
      </c>
      <c r="BU45" s="88">
        <v>1E-3</v>
      </c>
      <c r="BV45" s="88">
        <v>-6.0000000000000001E-3</v>
      </c>
      <c r="BW45" s="82">
        <v>0.8</v>
      </c>
      <c r="BX45" s="83">
        <v>35</v>
      </c>
      <c r="BY45" s="83">
        <v>85</v>
      </c>
      <c r="BZ45" s="82">
        <v>0.6</v>
      </c>
      <c r="CA45" s="88">
        <v>3.2000000000000001E-2</v>
      </c>
      <c r="CB45" s="88">
        <v>-0.628</v>
      </c>
      <c r="CC45" s="89">
        <v>7</v>
      </c>
    </row>
    <row r="46" spans="1:81" ht="34.200000000000003" x14ac:dyDescent="0.3">
      <c r="A46" s="76">
        <v>3112</v>
      </c>
      <c r="B46" s="76" t="s">
        <v>757</v>
      </c>
      <c r="C46" s="76" t="s">
        <v>859</v>
      </c>
      <c r="D46" s="76">
        <v>16665</v>
      </c>
      <c r="E46" s="76">
        <v>2019</v>
      </c>
      <c r="F46" s="76" t="s">
        <v>867</v>
      </c>
      <c r="G46" s="76">
        <v>5</v>
      </c>
      <c r="H46" s="76">
        <v>12</v>
      </c>
      <c r="I46" s="76" t="s">
        <v>883</v>
      </c>
      <c r="J46" s="77">
        <v>70051000</v>
      </c>
      <c r="K46" s="77">
        <v>167959000</v>
      </c>
      <c r="L46" s="77">
        <v>0</v>
      </c>
      <c r="M46" s="77">
        <v>35161000</v>
      </c>
      <c r="N46" s="77">
        <v>0</v>
      </c>
      <c r="O46" s="77">
        <v>0</v>
      </c>
      <c r="P46" s="77">
        <v>34257000</v>
      </c>
      <c r="Q46" s="87">
        <v>307428000</v>
      </c>
      <c r="R46" s="77">
        <v>22675000</v>
      </c>
      <c r="S46" s="77">
        <v>0</v>
      </c>
      <c r="T46" s="77">
        <v>0</v>
      </c>
      <c r="U46" s="77">
        <v>0</v>
      </c>
      <c r="V46" s="77">
        <v>113177000</v>
      </c>
      <c r="W46" s="77">
        <v>0</v>
      </c>
      <c r="X46" s="87">
        <v>113177000</v>
      </c>
      <c r="Y46" s="77">
        <v>14367000</v>
      </c>
      <c r="Z46" s="87">
        <v>150219000</v>
      </c>
      <c r="AA46" s="87">
        <v>457647000</v>
      </c>
      <c r="AB46" s="77">
        <v>4315000</v>
      </c>
      <c r="AC46" s="77">
        <v>10248000</v>
      </c>
      <c r="AD46" s="77">
        <v>0</v>
      </c>
      <c r="AE46" s="77">
        <v>47129000</v>
      </c>
      <c r="AF46" s="87">
        <v>61692000</v>
      </c>
      <c r="AG46" s="77">
        <v>91220000</v>
      </c>
      <c r="AH46" s="77">
        <v>0</v>
      </c>
      <c r="AI46" s="77">
        <v>85497000</v>
      </c>
      <c r="AJ46" s="87">
        <v>176717000</v>
      </c>
      <c r="AK46" s="87">
        <v>238409000</v>
      </c>
      <c r="AL46" s="77">
        <v>196577000</v>
      </c>
      <c r="AM46" s="77">
        <v>11181000</v>
      </c>
      <c r="AN46" s="77">
        <v>11480000</v>
      </c>
      <c r="AO46" s="87">
        <v>219238000</v>
      </c>
      <c r="AP46" s="87">
        <v>457647000</v>
      </c>
      <c r="AQ46" s="77">
        <v>226007000</v>
      </c>
      <c r="AR46" s="77">
        <v>0</v>
      </c>
      <c r="AS46" s="77">
        <v>9225000</v>
      </c>
      <c r="AT46" s="77"/>
      <c r="AU46" s="77"/>
      <c r="AV46" s="77">
        <v>0</v>
      </c>
      <c r="AW46" s="87">
        <v>235232000</v>
      </c>
      <c r="AX46" s="77">
        <v>0</v>
      </c>
      <c r="AY46" s="77">
        <v>0</v>
      </c>
      <c r="AZ46" s="77">
        <v>0</v>
      </c>
      <c r="BA46" s="77">
        <v>-1782000</v>
      </c>
      <c r="BB46" s="77">
        <v>-2037000</v>
      </c>
      <c r="BC46" s="87">
        <v>-3819000</v>
      </c>
      <c r="BD46" s="87">
        <v>231413000</v>
      </c>
      <c r="BE46" s="77">
        <v>112720000</v>
      </c>
      <c r="BF46" s="77">
        <v>0</v>
      </c>
      <c r="BG46" s="77">
        <v>9915000</v>
      </c>
      <c r="BH46" s="77">
        <v>1841000</v>
      </c>
      <c r="BI46" s="77">
        <v>2850000</v>
      </c>
      <c r="BJ46" s="77">
        <v>84192000</v>
      </c>
      <c r="BK46" s="77">
        <v>0</v>
      </c>
      <c r="BL46" s="87">
        <v>211518000</v>
      </c>
      <c r="BM46" s="87">
        <v>19895000</v>
      </c>
      <c r="BN46" s="77">
        <v>-18317000</v>
      </c>
      <c r="BO46" s="77">
        <v>6537000</v>
      </c>
      <c r="BP46" s="87">
        <v>8115000</v>
      </c>
      <c r="BQ46" s="77">
        <v>-23144000</v>
      </c>
      <c r="BR46" s="77">
        <v>0</v>
      </c>
      <c r="BS46" s="87">
        <v>-15029000</v>
      </c>
      <c r="BT46" s="88">
        <v>0.10199999999999999</v>
      </c>
      <c r="BU46" s="88">
        <v>-1.7000000000000001E-2</v>
      </c>
      <c r="BV46" s="88">
        <v>8.5999999999999993E-2</v>
      </c>
      <c r="BW46" s="82">
        <v>5</v>
      </c>
      <c r="BX46" s="83">
        <v>57</v>
      </c>
      <c r="BY46" s="83">
        <v>93</v>
      </c>
      <c r="BZ46" s="82">
        <v>5.0999999999999996</v>
      </c>
      <c r="CA46" s="88">
        <v>0.19500000000000001</v>
      </c>
      <c r="CB46" s="88">
        <v>0.47899999999999998</v>
      </c>
      <c r="CC46" s="89">
        <v>0</v>
      </c>
    </row>
    <row r="47" spans="1:81" ht="34.200000000000003" x14ac:dyDescent="0.3">
      <c r="A47" s="85">
        <v>127</v>
      </c>
      <c r="B47" s="85" t="s">
        <v>758</v>
      </c>
      <c r="C47" s="85" t="s">
        <v>859</v>
      </c>
      <c r="D47" s="85">
        <v>3888</v>
      </c>
      <c r="E47" s="85">
        <v>2019</v>
      </c>
      <c r="F47" s="85" t="s">
        <v>860</v>
      </c>
      <c r="G47" s="85">
        <v>5</v>
      </c>
      <c r="H47" s="85">
        <v>12</v>
      </c>
      <c r="I47" s="85" t="s">
        <v>885</v>
      </c>
      <c r="J47" s="86">
        <v>900</v>
      </c>
      <c r="K47" s="86">
        <v>0</v>
      </c>
      <c r="L47" s="86">
        <v>0</v>
      </c>
      <c r="M47" s="86">
        <v>88897074</v>
      </c>
      <c r="N47" s="86">
        <v>0</v>
      </c>
      <c r="O47" s="86">
        <v>-2197230</v>
      </c>
      <c r="P47" s="86">
        <v>14448533</v>
      </c>
      <c r="Q47" s="87">
        <v>101149277</v>
      </c>
      <c r="R47" s="86">
        <v>0</v>
      </c>
      <c r="S47" s="86">
        <v>0</v>
      </c>
      <c r="T47" s="86">
        <v>0</v>
      </c>
      <c r="U47" s="86">
        <v>0</v>
      </c>
      <c r="V47" s="86">
        <v>363988064</v>
      </c>
      <c r="W47" s="86">
        <v>89118467</v>
      </c>
      <c r="X47" s="87">
        <v>274869597</v>
      </c>
      <c r="Y47" s="86">
        <v>26751291</v>
      </c>
      <c r="Z47" s="87">
        <v>301620888</v>
      </c>
      <c r="AA47" s="87">
        <v>402770165</v>
      </c>
      <c r="AB47" s="86">
        <v>4843775</v>
      </c>
      <c r="AC47" s="86">
        <v>0</v>
      </c>
      <c r="AD47" s="86">
        <v>0</v>
      </c>
      <c r="AE47" s="86">
        <v>38646368</v>
      </c>
      <c r="AF47" s="87">
        <v>43490143</v>
      </c>
      <c r="AG47" s="86">
        <v>4811046</v>
      </c>
      <c r="AH47" s="86">
        <v>-209468845</v>
      </c>
      <c r="AI47" s="86">
        <v>2703585</v>
      </c>
      <c r="AJ47" s="87">
        <v>-201954214</v>
      </c>
      <c r="AK47" s="87">
        <v>-158464071</v>
      </c>
      <c r="AL47" s="86">
        <v>561234236</v>
      </c>
      <c r="AM47" s="86">
        <v>0</v>
      </c>
      <c r="AN47" s="86">
        <v>0</v>
      </c>
      <c r="AO47" s="87">
        <v>561234236</v>
      </c>
      <c r="AP47" s="87">
        <v>402770165</v>
      </c>
      <c r="AQ47" s="86">
        <v>500990647</v>
      </c>
      <c r="AR47" s="86">
        <v>0</v>
      </c>
      <c r="AS47" s="86">
        <v>16362733</v>
      </c>
      <c r="AT47" s="86"/>
      <c r="AU47" s="86"/>
      <c r="AV47" s="86">
        <v>0</v>
      </c>
      <c r="AW47" s="87">
        <v>517353380</v>
      </c>
      <c r="AX47" s="86">
        <v>40483</v>
      </c>
      <c r="AY47" s="86">
        <v>8280</v>
      </c>
      <c r="AZ47" s="86">
        <v>0</v>
      </c>
      <c r="BA47" s="86">
        <v>-32483</v>
      </c>
      <c r="BB47" s="86">
        <v>0</v>
      </c>
      <c r="BC47" s="87">
        <v>16280</v>
      </c>
      <c r="BD47" s="87">
        <v>517369660</v>
      </c>
      <c r="BE47" s="86">
        <v>198353637</v>
      </c>
      <c r="BF47" s="86">
        <v>0</v>
      </c>
      <c r="BG47" s="86">
        <v>15000108</v>
      </c>
      <c r="BH47" s="86">
        <v>548902</v>
      </c>
      <c r="BI47" s="86">
        <v>3669407</v>
      </c>
      <c r="BJ47" s="86">
        <v>226088531</v>
      </c>
      <c r="BK47" s="86">
        <v>0</v>
      </c>
      <c r="BL47" s="87">
        <v>443660585</v>
      </c>
      <c r="BM47" s="87">
        <v>73709075</v>
      </c>
      <c r="BN47" s="86">
        <v>0</v>
      </c>
      <c r="BO47" s="86">
        <v>0</v>
      </c>
      <c r="BP47" s="87">
        <v>73709075</v>
      </c>
      <c r="BQ47" s="86">
        <v>0</v>
      </c>
      <c r="BR47" s="86">
        <v>0</v>
      </c>
      <c r="BS47" s="87">
        <v>73709075</v>
      </c>
      <c r="BT47" s="88">
        <v>0.14199999999999999</v>
      </c>
      <c r="BU47" s="88">
        <v>0</v>
      </c>
      <c r="BV47" s="88">
        <v>0.14199999999999999</v>
      </c>
      <c r="BW47" s="82">
        <v>2.2999999999999998</v>
      </c>
      <c r="BX47" s="83">
        <v>65</v>
      </c>
      <c r="BY47" s="83">
        <v>37</v>
      </c>
      <c r="BZ47" s="82">
        <v>16.600000000000001</v>
      </c>
      <c r="CA47" s="88">
        <v>1.837</v>
      </c>
      <c r="CB47" s="88">
        <v>1.393</v>
      </c>
      <c r="CC47" s="89">
        <v>6</v>
      </c>
    </row>
    <row r="48" spans="1:81" ht="34.200000000000003" x14ac:dyDescent="0.3">
      <c r="A48" s="76">
        <v>6963</v>
      </c>
      <c r="B48" s="76" t="s">
        <v>759</v>
      </c>
      <c r="C48" s="76" t="s">
        <v>859</v>
      </c>
      <c r="D48" s="76">
        <v>13158</v>
      </c>
      <c r="E48" s="76">
        <v>2019</v>
      </c>
      <c r="F48" s="76" t="s">
        <v>860</v>
      </c>
      <c r="G48" s="76">
        <v>5</v>
      </c>
      <c r="H48" s="76">
        <v>12</v>
      </c>
      <c r="I48" s="76" t="s">
        <v>885</v>
      </c>
      <c r="J48" s="77">
        <v>106643</v>
      </c>
      <c r="K48" s="77">
        <v>0</v>
      </c>
      <c r="L48" s="77">
        <v>0</v>
      </c>
      <c r="M48" s="77">
        <v>1197208</v>
      </c>
      <c r="N48" s="77">
        <v>92551</v>
      </c>
      <c r="O48" s="77">
        <v>0</v>
      </c>
      <c r="P48" s="77">
        <v>507387</v>
      </c>
      <c r="Q48" s="87">
        <v>1903789</v>
      </c>
      <c r="R48" s="77">
        <v>0</v>
      </c>
      <c r="S48" s="77">
        <v>0</v>
      </c>
      <c r="T48" s="77">
        <v>0</v>
      </c>
      <c r="U48" s="77">
        <v>0</v>
      </c>
      <c r="V48" s="77">
        <v>114586980</v>
      </c>
      <c r="W48" s="77">
        <v>67061524</v>
      </c>
      <c r="X48" s="87">
        <v>47525456</v>
      </c>
      <c r="Y48" s="77">
        <v>2194826</v>
      </c>
      <c r="Z48" s="87">
        <v>49720282</v>
      </c>
      <c r="AA48" s="87">
        <v>51624071</v>
      </c>
      <c r="AB48" s="77">
        <v>0</v>
      </c>
      <c r="AC48" s="77">
        <v>0</v>
      </c>
      <c r="AD48" s="77">
        <v>3605768</v>
      </c>
      <c r="AE48" s="77">
        <v>18168</v>
      </c>
      <c r="AF48" s="87">
        <v>3623936</v>
      </c>
      <c r="AG48" s="77">
        <v>0</v>
      </c>
      <c r="AH48" s="77">
        <v>0</v>
      </c>
      <c r="AI48" s="77">
        <v>0</v>
      </c>
      <c r="AJ48" s="87">
        <v>0</v>
      </c>
      <c r="AK48" s="87">
        <v>3623936</v>
      </c>
      <c r="AL48" s="77">
        <v>48000137</v>
      </c>
      <c r="AM48" s="77">
        <v>0</v>
      </c>
      <c r="AN48" s="77">
        <v>0</v>
      </c>
      <c r="AO48" s="87">
        <v>48000137</v>
      </c>
      <c r="AP48" s="87">
        <v>51624073</v>
      </c>
      <c r="AQ48" s="77">
        <v>4435195</v>
      </c>
      <c r="AR48" s="77">
        <v>0</v>
      </c>
      <c r="AS48" s="77">
        <v>4580242</v>
      </c>
      <c r="AT48" s="77"/>
      <c r="AU48" s="77"/>
      <c r="AV48" s="77">
        <v>0</v>
      </c>
      <c r="AW48" s="87">
        <v>9015437</v>
      </c>
      <c r="AX48" s="77">
        <v>0</v>
      </c>
      <c r="AY48" s="77">
        <v>0</v>
      </c>
      <c r="AZ48" s="77">
        <v>0</v>
      </c>
      <c r="BA48" s="77">
        <v>0</v>
      </c>
      <c r="BB48" s="77">
        <v>0</v>
      </c>
      <c r="BC48" s="87">
        <v>0</v>
      </c>
      <c r="BD48" s="87">
        <v>9015437</v>
      </c>
      <c r="BE48" s="77">
        <v>17313680</v>
      </c>
      <c r="BF48" s="77">
        <v>0</v>
      </c>
      <c r="BG48" s="77">
        <v>4243971</v>
      </c>
      <c r="BH48" s="77">
        <v>0</v>
      </c>
      <c r="BI48" s="77">
        <v>43526</v>
      </c>
      <c r="BJ48" s="77">
        <v>20475931</v>
      </c>
      <c r="BK48" s="77">
        <v>0</v>
      </c>
      <c r="BL48" s="87">
        <v>42077108</v>
      </c>
      <c r="BM48" s="87">
        <v>-33061671</v>
      </c>
      <c r="BN48" s="77">
        <v>8280308</v>
      </c>
      <c r="BO48" s="77">
        <v>0</v>
      </c>
      <c r="BP48" s="87">
        <v>-24781363</v>
      </c>
      <c r="BQ48" s="77">
        <v>0</v>
      </c>
      <c r="BR48" s="77">
        <v>0</v>
      </c>
      <c r="BS48" s="87">
        <v>-24781363</v>
      </c>
      <c r="BT48" s="88">
        <v>-3.6669999999999998</v>
      </c>
      <c r="BU48" s="88">
        <v>0</v>
      </c>
      <c r="BV48" s="88">
        <v>-3.6669999999999998</v>
      </c>
      <c r="BW48" s="82">
        <v>0.5</v>
      </c>
      <c r="BX48" s="83">
        <v>99</v>
      </c>
      <c r="BY48" s="83">
        <v>35</v>
      </c>
      <c r="BZ48" s="84" t="s">
        <v>687</v>
      </c>
      <c r="CA48" s="88">
        <v>-7.952</v>
      </c>
      <c r="CB48" s="88">
        <v>0.93</v>
      </c>
      <c r="CC48" s="89">
        <v>16</v>
      </c>
    </row>
    <row r="49" spans="1:81" ht="34.200000000000003" x14ac:dyDescent="0.3">
      <c r="A49" s="85">
        <v>11718</v>
      </c>
      <c r="B49" s="85" t="s">
        <v>760</v>
      </c>
      <c r="C49" s="85" t="s">
        <v>859</v>
      </c>
      <c r="D49" s="85">
        <v>13158</v>
      </c>
      <c r="E49" s="85">
        <v>2019</v>
      </c>
      <c r="F49" s="85" t="s">
        <v>860</v>
      </c>
      <c r="G49" s="85">
        <v>5</v>
      </c>
      <c r="H49" s="85">
        <v>12</v>
      </c>
      <c r="I49" s="85" t="s">
        <v>885</v>
      </c>
      <c r="J49" s="86">
        <v>132719</v>
      </c>
      <c r="K49" s="86">
        <v>0</v>
      </c>
      <c r="L49" s="86">
        <v>0</v>
      </c>
      <c r="M49" s="86">
        <v>1618847</v>
      </c>
      <c r="N49" s="86">
        <v>30032</v>
      </c>
      <c r="O49" s="86">
        <v>0</v>
      </c>
      <c r="P49" s="86">
        <v>401480</v>
      </c>
      <c r="Q49" s="87">
        <v>2183078</v>
      </c>
      <c r="R49" s="86">
        <v>0</v>
      </c>
      <c r="S49" s="86">
        <v>0</v>
      </c>
      <c r="T49" s="86">
        <v>0</v>
      </c>
      <c r="U49" s="86">
        <v>0</v>
      </c>
      <c r="V49" s="86">
        <v>37723005</v>
      </c>
      <c r="W49" s="86">
        <v>25432073</v>
      </c>
      <c r="X49" s="87">
        <v>12290932</v>
      </c>
      <c r="Y49" s="86">
        <v>20266</v>
      </c>
      <c r="Z49" s="87">
        <v>12311198</v>
      </c>
      <c r="AA49" s="87">
        <v>14494276</v>
      </c>
      <c r="AB49" s="86">
        <v>0</v>
      </c>
      <c r="AC49" s="86">
        <v>0</v>
      </c>
      <c r="AD49" s="86">
        <v>2909002</v>
      </c>
      <c r="AE49" s="86">
        <v>1126</v>
      </c>
      <c r="AF49" s="87">
        <v>2910128</v>
      </c>
      <c r="AG49" s="86">
        <v>0</v>
      </c>
      <c r="AH49" s="86">
        <v>0</v>
      </c>
      <c r="AI49" s="86">
        <v>0</v>
      </c>
      <c r="AJ49" s="87">
        <v>0</v>
      </c>
      <c r="AK49" s="87">
        <v>2910128</v>
      </c>
      <c r="AL49" s="86">
        <v>11584147</v>
      </c>
      <c r="AM49" s="86">
        <v>0</v>
      </c>
      <c r="AN49" s="86">
        <v>0</v>
      </c>
      <c r="AO49" s="87">
        <v>11584147</v>
      </c>
      <c r="AP49" s="87">
        <v>14494275</v>
      </c>
      <c r="AQ49" s="86">
        <v>8639685</v>
      </c>
      <c r="AR49" s="86">
        <v>0</v>
      </c>
      <c r="AS49" s="86">
        <v>4232649</v>
      </c>
      <c r="AT49" s="86"/>
      <c r="AU49" s="86"/>
      <c r="AV49" s="86">
        <v>0</v>
      </c>
      <c r="AW49" s="87">
        <v>12872334</v>
      </c>
      <c r="AX49" s="86">
        <v>0</v>
      </c>
      <c r="AY49" s="86">
        <v>0</v>
      </c>
      <c r="AZ49" s="86">
        <v>0</v>
      </c>
      <c r="BA49" s="86">
        <v>0</v>
      </c>
      <c r="BB49" s="86">
        <v>0</v>
      </c>
      <c r="BC49" s="87">
        <v>0</v>
      </c>
      <c r="BD49" s="87">
        <v>12872334</v>
      </c>
      <c r="BE49" s="86">
        <v>16687727</v>
      </c>
      <c r="BF49" s="86">
        <v>0</v>
      </c>
      <c r="BG49" s="86">
        <v>1274359</v>
      </c>
      <c r="BH49" s="86">
        <v>0</v>
      </c>
      <c r="BI49" s="86">
        <v>222804</v>
      </c>
      <c r="BJ49" s="86">
        <v>6646643</v>
      </c>
      <c r="BK49" s="86">
        <v>0</v>
      </c>
      <c r="BL49" s="87">
        <v>24831533</v>
      </c>
      <c r="BM49" s="87">
        <v>-11959199</v>
      </c>
      <c r="BN49" s="86">
        <v>5869089</v>
      </c>
      <c r="BO49" s="86">
        <v>0</v>
      </c>
      <c r="BP49" s="87">
        <v>-6090110</v>
      </c>
      <c r="BQ49" s="86">
        <v>0</v>
      </c>
      <c r="BR49" s="86">
        <v>0</v>
      </c>
      <c r="BS49" s="87">
        <v>-6090110</v>
      </c>
      <c r="BT49" s="88">
        <v>-0.92900000000000005</v>
      </c>
      <c r="BU49" s="88">
        <v>0</v>
      </c>
      <c r="BV49" s="88">
        <v>-0.92900000000000005</v>
      </c>
      <c r="BW49" s="82">
        <v>0.8</v>
      </c>
      <c r="BX49" s="83">
        <v>68</v>
      </c>
      <c r="BY49" s="83">
        <v>45</v>
      </c>
      <c r="BZ49" s="84" t="s">
        <v>687</v>
      </c>
      <c r="CA49" s="88">
        <v>-3.6720000000000002</v>
      </c>
      <c r="CB49" s="88">
        <v>0.79900000000000004</v>
      </c>
      <c r="CC49" s="89">
        <v>20</v>
      </c>
    </row>
    <row r="50" spans="1:81" ht="34.200000000000003" x14ac:dyDescent="0.3">
      <c r="A50" s="76">
        <v>25</v>
      </c>
      <c r="B50" s="76" t="s">
        <v>761</v>
      </c>
      <c r="C50" s="76" t="s">
        <v>859</v>
      </c>
      <c r="D50" s="76">
        <v>9991</v>
      </c>
      <c r="E50" s="76">
        <v>2019</v>
      </c>
      <c r="F50" s="76" t="s">
        <v>867</v>
      </c>
      <c r="G50" s="76">
        <v>5</v>
      </c>
      <c r="H50" s="76">
        <v>12</v>
      </c>
      <c r="I50" s="76" t="s">
        <v>883</v>
      </c>
      <c r="J50" s="77">
        <v>11495520</v>
      </c>
      <c r="K50" s="77">
        <v>0</v>
      </c>
      <c r="L50" s="77">
        <v>0</v>
      </c>
      <c r="M50" s="77">
        <v>34430208</v>
      </c>
      <c r="N50" s="77">
        <v>0</v>
      </c>
      <c r="O50" s="77">
        <v>8552886</v>
      </c>
      <c r="P50" s="77">
        <v>7137425</v>
      </c>
      <c r="Q50" s="87">
        <v>61616039</v>
      </c>
      <c r="R50" s="77">
        <v>65756967</v>
      </c>
      <c r="S50" s="77">
        <v>0</v>
      </c>
      <c r="T50" s="77">
        <v>0</v>
      </c>
      <c r="U50" s="77">
        <v>0</v>
      </c>
      <c r="V50" s="77">
        <v>241253853</v>
      </c>
      <c r="W50" s="77">
        <v>116266128</v>
      </c>
      <c r="X50" s="87">
        <v>124987725</v>
      </c>
      <c r="Y50" s="77">
        <v>5731769</v>
      </c>
      <c r="Z50" s="87">
        <v>196476461</v>
      </c>
      <c r="AA50" s="87">
        <v>258092500</v>
      </c>
      <c r="AB50" s="77">
        <v>4087364</v>
      </c>
      <c r="AC50" s="77">
        <v>8646326</v>
      </c>
      <c r="AD50" s="77">
        <v>0</v>
      </c>
      <c r="AE50" s="77">
        <v>43136494</v>
      </c>
      <c r="AF50" s="87">
        <v>55870184</v>
      </c>
      <c r="AG50" s="77">
        <v>84851321</v>
      </c>
      <c r="AH50" s="77">
        <v>0</v>
      </c>
      <c r="AI50" s="77">
        <v>53187230</v>
      </c>
      <c r="AJ50" s="87">
        <v>138038551</v>
      </c>
      <c r="AK50" s="87">
        <v>193908735</v>
      </c>
      <c r="AL50" s="77">
        <v>57176341</v>
      </c>
      <c r="AM50" s="77">
        <v>3557424</v>
      </c>
      <c r="AN50" s="77">
        <v>3450000</v>
      </c>
      <c r="AO50" s="87">
        <v>64183765</v>
      </c>
      <c r="AP50" s="87">
        <v>258092500</v>
      </c>
      <c r="AQ50" s="77">
        <v>252700307</v>
      </c>
      <c r="AR50" s="77">
        <v>12405344</v>
      </c>
      <c r="AS50" s="77">
        <v>31082556</v>
      </c>
      <c r="AT50" s="77"/>
      <c r="AU50" s="77"/>
      <c r="AV50" s="77">
        <v>145417</v>
      </c>
      <c r="AW50" s="87">
        <v>296333624</v>
      </c>
      <c r="AX50" s="77">
        <v>4938840</v>
      </c>
      <c r="AY50" s="77">
        <v>0</v>
      </c>
      <c r="AZ50" s="77">
        <v>0</v>
      </c>
      <c r="BA50" s="77">
        <v>760261</v>
      </c>
      <c r="BB50" s="77">
        <v>0</v>
      </c>
      <c r="BC50" s="87">
        <v>5699101</v>
      </c>
      <c r="BD50" s="87">
        <v>302032725</v>
      </c>
      <c r="BE50" s="77">
        <v>179949499</v>
      </c>
      <c r="BF50" s="77">
        <v>0</v>
      </c>
      <c r="BG50" s="77">
        <v>12033306</v>
      </c>
      <c r="BH50" s="77">
        <v>3075894</v>
      </c>
      <c r="BI50" s="77">
        <v>2860111</v>
      </c>
      <c r="BJ50" s="77">
        <v>93517658</v>
      </c>
      <c r="BK50" s="77">
        <v>0</v>
      </c>
      <c r="BL50" s="87">
        <v>291436468</v>
      </c>
      <c r="BM50" s="87">
        <v>10596257</v>
      </c>
      <c r="BN50" s="77">
        <v>-17059351</v>
      </c>
      <c r="BO50" s="77">
        <v>-754135</v>
      </c>
      <c r="BP50" s="87">
        <v>-7217229</v>
      </c>
      <c r="BQ50" s="77">
        <v>-17098878</v>
      </c>
      <c r="BR50" s="77">
        <v>0</v>
      </c>
      <c r="BS50" s="87">
        <v>-24316107</v>
      </c>
      <c r="BT50" s="88">
        <v>1.6E-2</v>
      </c>
      <c r="BU50" s="88">
        <v>1.9E-2</v>
      </c>
      <c r="BV50" s="88">
        <v>3.5000000000000003E-2</v>
      </c>
      <c r="BW50" s="82">
        <v>1.1000000000000001</v>
      </c>
      <c r="BX50" s="83">
        <v>50</v>
      </c>
      <c r="BY50" s="83">
        <v>62</v>
      </c>
      <c r="BZ50" s="82">
        <v>3.6</v>
      </c>
      <c r="CA50" s="88">
        <v>0.161</v>
      </c>
      <c r="CB50" s="88">
        <v>0.249</v>
      </c>
      <c r="CC50" s="89">
        <v>10</v>
      </c>
    </row>
    <row r="51" spans="1:81" ht="34.200000000000003" x14ac:dyDescent="0.3">
      <c r="A51" s="85">
        <v>122</v>
      </c>
      <c r="B51" s="85" t="s">
        <v>762</v>
      </c>
      <c r="C51" s="85" t="s">
        <v>859</v>
      </c>
      <c r="D51" s="85">
        <v>12759</v>
      </c>
      <c r="E51" s="85">
        <v>2019</v>
      </c>
      <c r="F51" s="85" t="s">
        <v>867</v>
      </c>
      <c r="G51" s="85">
        <v>5</v>
      </c>
      <c r="H51" s="85">
        <v>12</v>
      </c>
      <c r="I51" s="85" t="s">
        <v>883</v>
      </c>
      <c r="J51" s="86">
        <v>40095584</v>
      </c>
      <c r="K51" s="86">
        <v>0</v>
      </c>
      <c r="L51" s="86">
        <v>2013907</v>
      </c>
      <c r="M51" s="86">
        <v>65618153</v>
      </c>
      <c r="N51" s="86">
        <v>2585880</v>
      </c>
      <c r="O51" s="86">
        <v>0</v>
      </c>
      <c r="P51" s="86">
        <v>25083824</v>
      </c>
      <c r="Q51" s="87">
        <v>135397348</v>
      </c>
      <c r="R51" s="86">
        <v>248206231</v>
      </c>
      <c r="S51" s="86">
        <v>4403641</v>
      </c>
      <c r="T51" s="86">
        <v>0</v>
      </c>
      <c r="U51" s="86">
        <v>0</v>
      </c>
      <c r="V51" s="86">
        <v>616212157</v>
      </c>
      <c r="W51" s="86">
        <v>349767839</v>
      </c>
      <c r="X51" s="87">
        <v>266444318</v>
      </c>
      <c r="Y51" s="86">
        <v>30015132</v>
      </c>
      <c r="Z51" s="87">
        <v>549069322</v>
      </c>
      <c r="AA51" s="87">
        <v>684466670</v>
      </c>
      <c r="AB51" s="86">
        <v>9586912</v>
      </c>
      <c r="AC51" s="86">
        <v>4081800</v>
      </c>
      <c r="AD51" s="86">
        <v>0</v>
      </c>
      <c r="AE51" s="86">
        <v>83128541</v>
      </c>
      <c r="AF51" s="87">
        <v>96797253</v>
      </c>
      <c r="AG51" s="86">
        <v>199214680</v>
      </c>
      <c r="AH51" s="86">
        <v>0</v>
      </c>
      <c r="AI51" s="86">
        <v>47114006</v>
      </c>
      <c r="AJ51" s="87">
        <v>246328686</v>
      </c>
      <c r="AK51" s="87">
        <v>343125939</v>
      </c>
      <c r="AL51" s="86">
        <v>310157650</v>
      </c>
      <c r="AM51" s="86">
        <v>29452004</v>
      </c>
      <c r="AN51" s="86">
        <v>1731075</v>
      </c>
      <c r="AO51" s="87">
        <v>341340729</v>
      </c>
      <c r="AP51" s="87">
        <v>684466668</v>
      </c>
      <c r="AQ51" s="86">
        <v>613290139</v>
      </c>
      <c r="AR51" s="86">
        <v>0</v>
      </c>
      <c r="AS51" s="86">
        <v>37486224</v>
      </c>
      <c r="AT51" s="86"/>
      <c r="AU51" s="86"/>
      <c r="AV51" s="86">
        <v>2263641</v>
      </c>
      <c r="AW51" s="87">
        <v>653040004</v>
      </c>
      <c r="AX51" s="86">
        <v>1053396</v>
      </c>
      <c r="AY51" s="86">
        <v>-3220288</v>
      </c>
      <c r="AZ51" s="86">
        <v>0</v>
      </c>
      <c r="BA51" s="86">
        <v>0</v>
      </c>
      <c r="BB51" s="86">
        <v>0</v>
      </c>
      <c r="BC51" s="87">
        <v>-2166892</v>
      </c>
      <c r="BD51" s="87">
        <v>650873112</v>
      </c>
      <c r="BE51" s="86">
        <v>385241948</v>
      </c>
      <c r="BF51" s="86">
        <v>0</v>
      </c>
      <c r="BG51" s="86">
        <v>28778384</v>
      </c>
      <c r="BH51" s="86">
        <v>9270638</v>
      </c>
      <c r="BI51" s="86">
        <v>4940835</v>
      </c>
      <c r="BJ51" s="86">
        <v>219078177</v>
      </c>
      <c r="BK51" s="86">
        <v>0</v>
      </c>
      <c r="BL51" s="87">
        <v>647309982</v>
      </c>
      <c r="BM51" s="87">
        <v>3563130</v>
      </c>
      <c r="BN51" s="86">
        <v>0</v>
      </c>
      <c r="BO51" s="86">
        <v>5591870</v>
      </c>
      <c r="BP51" s="87">
        <v>9155000</v>
      </c>
      <c r="BQ51" s="86">
        <v>499680</v>
      </c>
      <c r="BR51" s="86">
        <v>0</v>
      </c>
      <c r="BS51" s="87">
        <v>9654680</v>
      </c>
      <c r="BT51" s="88">
        <v>8.9999999999999993E-3</v>
      </c>
      <c r="BU51" s="88">
        <v>-3.0000000000000001E-3</v>
      </c>
      <c r="BV51" s="88">
        <v>5.0000000000000001E-3</v>
      </c>
      <c r="BW51" s="82">
        <v>1.4</v>
      </c>
      <c r="BX51" s="83">
        <v>39</v>
      </c>
      <c r="BY51" s="83">
        <v>55</v>
      </c>
      <c r="BZ51" s="82">
        <v>2.2000000000000002</v>
      </c>
      <c r="CA51" s="88">
        <v>0.109</v>
      </c>
      <c r="CB51" s="88">
        <v>0.499</v>
      </c>
      <c r="CC51" s="89">
        <v>12</v>
      </c>
    </row>
    <row r="52" spans="1:81" ht="34.200000000000003" x14ac:dyDescent="0.3">
      <c r="A52" s="76">
        <v>3113</v>
      </c>
      <c r="B52" s="76" t="s">
        <v>763</v>
      </c>
      <c r="C52" s="76" t="s">
        <v>859</v>
      </c>
      <c r="D52" s="76">
        <v>4027</v>
      </c>
      <c r="E52" s="76">
        <v>2019</v>
      </c>
      <c r="F52" s="76" t="s">
        <v>867</v>
      </c>
      <c r="G52" s="76">
        <v>5</v>
      </c>
      <c r="H52" s="76">
        <v>12</v>
      </c>
      <c r="I52" s="76" t="s">
        <v>883</v>
      </c>
      <c r="J52" s="77">
        <v>41239689</v>
      </c>
      <c r="K52" s="77">
        <v>5503122</v>
      </c>
      <c r="L52" s="77">
        <v>1843266</v>
      </c>
      <c r="M52" s="77">
        <v>85494973</v>
      </c>
      <c r="N52" s="77">
        <v>21861922</v>
      </c>
      <c r="O52" s="77">
        <v>7049669</v>
      </c>
      <c r="P52" s="77">
        <v>31611564</v>
      </c>
      <c r="Q52" s="87">
        <v>194604205</v>
      </c>
      <c r="R52" s="77">
        <v>86025986</v>
      </c>
      <c r="S52" s="77">
        <v>1493019</v>
      </c>
      <c r="T52" s="77">
        <v>0</v>
      </c>
      <c r="U52" s="77">
        <v>0</v>
      </c>
      <c r="V52" s="77">
        <v>980521957</v>
      </c>
      <c r="W52" s="77">
        <v>628280441</v>
      </c>
      <c r="X52" s="87">
        <v>352241516</v>
      </c>
      <c r="Y52" s="77">
        <v>331077524</v>
      </c>
      <c r="Z52" s="87">
        <v>770838045</v>
      </c>
      <c r="AA52" s="87">
        <v>965442250</v>
      </c>
      <c r="AB52" s="77">
        <v>10840385</v>
      </c>
      <c r="AC52" s="77">
        <v>4509952</v>
      </c>
      <c r="AD52" s="77">
        <v>15749104</v>
      </c>
      <c r="AE52" s="77">
        <v>109810715</v>
      </c>
      <c r="AF52" s="87">
        <v>140910156</v>
      </c>
      <c r="AG52" s="77">
        <v>205688993</v>
      </c>
      <c r="AH52" s="77">
        <v>0</v>
      </c>
      <c r="AI52" s="77">
        <v>43529417</v>
      </c>
      <c r="AJ52" s="87">
        <v>249218410</v>
      </c>
      <c r="AK52" s="87">
        <v>390128566</v>
      </c>
      <c r="AL52" s="77">
        <v>496506079</v>
      </c>
      <c r="AM52" s="77">
        <v>25426641</v>
      </c>
      <c r="AN52" s="77">
        <v>53380964</v>
      </c>
      <c r="AO52" s="87">
        <v>575313684</v>
      </c>
      <c r="AP52" s="87">
        <v>965442250</v>
      </c>
      <c r="AQ52" s="77">
        <v>819176538</v>
      </c>
      <c r="AR52" s="77">
        <v>0</v>
      </c>
      <c r="AS52" s="77">
        <v>56830565</v>
      </c>
      <c r="AT52" s="77"/>
      <c r="AU52" s="77"/>
      <c r="AV52" s="77">
        <v>3361036</v>
      </c>
      <c r="AW52" s="87">
        <v>879368139</v>
      </c>
      <c r="AX52" s="77">
        <v>4351973</v>
      </c>
      <c r="AY52" s="77">
        <v>789944</v>
      </c>
      <c r="AZ52" s="77">
        <v>0</v>
      </c>
      <c r="BA52" s="77">
        <v>9640193</v>
      </c>
      <c r="BB52" s="77">
        <v>4232283</v>
      </c>
      <c r="BC52" s="87">
        <v>19014393</v>
      </c>
      <c r="BD52" s="87">
        <v>898382532</v>
      </c>
      <c r="BE52" s="77">
        <v>437190888</v>
      </c>
      <c r="BF52" s="77">
        <v>0</v>
      </c>
      <c r="BG52" s="77">
        <v>53413469</v>
      </c>
      <c r="BH52" s="77">
        <v>7792649</v>
      </c>
      <c r="BI52" s="77">
        <v>8832695</v>
      </c>
      <c r="BJ52" s="77">
        <v>314595543</v>
      </c>
      <c r="BK52" s="77">
        <v>0</v>
      </c>
      <c r="BL52" s="87">
        <v>821825244</v>
      </c>
      <c r="BM52" s="87">
        <v>76557288</v>
      </c>
      <c r="BN52" s="77">
        <v>-53951913</v>
      </c>
      <c r="BO52" s="77">
        <v>-1102389</v>
      </c>
      <c r="BP52" s="87">
        <v>21502986</v>
      </c>
      <c r="BQ52" s="77">
        <v>0</v>
      </c>
      <c r="BR52" s="77">
        <v>0</v>
      </c>
      <c r="BS52" s="87">
        <v>21502986</v>
      </c>
      <c r="BT52" s="88">
        <v>6.4000000000000001E-2</v>
      </c>
      <c r="BU52" s="88">
        <v>2.1000000000000001E-2</v>
      </c>
      <c r="BV52" s="88">
        <v>8.5000000000000006E-2</v>
      </c>
      <c r="BW52" s="82">
        <v>1.4</v>
      </c>
      <c r="BX52" s="83">
        <v>38</v>
      </c>
      <c r="BY52" s="83">
        <v>65</v>
      </c>
      <c r="BZ52" s="82">
        <v>7.4</v>
      </c>
      <c r="CA52" s="88">
        <v>0.375</v>
      </c>
      <c r="CB52" s="88">
        <v>0.59599999999999997</v>
      </c>
      <c r="CC52" s="89">
        <v>12</v>
      </c>
    </row>
    <row r="53" spans="1:81" ht="34.200000000000003" x14ac:dyDescent="0.3">
      <c r="A53" s="85">
        <v>42</v>
      </c>
      <c r="B53" s="85" t="s">
        <v>858</v>
      </c>
      <c r="C53" s="85" t="s">
        <v>859</v>
      </c>
      <c r="D53" s="85">
        <v>11273</v>
      </c>
      <c r="E53" s="85">
        <v>2019</v>
      </c>
      <c r="F53" s="85" t="s">
        <v>860</v>
      </c>
      <c r="G53" s="85">
        <v>5</v>
      </c>
      <c r="H53" s="85">
        <v>12</v>
      </c>
      <c r="I53" s="85" t="s">
        <v>885</v>
      </c>
      <c r="J53" s="86">
        <v>13552.5</v>
      </c>
      <c r="K53" s="86">
        <v>0</v>
      </c>
      <c r="L53" s="86">
        <v>0</v>
      </c>
      <c r="M53" s="86">
        <v>11211388.890000001</v>
      </c>
      <c r="N53" s="86">
        <v>0</v>
      </c>
      <c r="O53" s="86">
        <v>498559.07</v>
      </c>
      <c r="P53" s="86">
        <v>7544978</v>
      </c>
      <c r="Q53" s="87">
        <v>19268478.460000001</v>
      </c>
      <c r="R53" s="86">
        <v>0</v>
      </c>
      <c r="S53" s="86">
        <v>0</v>
      </c>
      <c r="T53" s="86">
        <v>0</v>
      </c>
      <c r="U53" s="86">
        <v>14582300.92</v>
      </c>
      <c r="V53" s="86">
        <v>14981156.24</v>
      </c>
      <c r="W53" s="86">
        <v>8716326.9499999993</v>
      </c>
      <c r="X53" s="87">
        <v>6264829.29</v>
      </c>
      <c r="Y53" s="86">
        <v>472021.53</v>
      </c>
      <c r="Z53" s="87">
        <v>21319151.739999998</v>
      </c>
      <c r="AA53" s="87">
        <v>40587630.200000003</v>
      </c>
      <c r="AB53" s="86">
        <v>69145.740000000005</v>
      </c>
      <c r="AC53" s="86">
        <v>2148106.92</v>
      </c>
      <c r="AD53" s="86">
        <v>0</v>
      </c>
      <c r="AE53" s="86">
        <v>11304631.75</v>
      </c>
      <c r="AF53" s="87">
        <v>13521884.41</v>
      </c>
      <c r="AG53" s="86">
        <v>188992.23</v>
      </c>
      <c r="AH53" s="86">
        <v>0</v>
      </c>
      <c r="AI53" s="86">
        <v>3936446.94</v>
      </c>
      <c r="AJ53" s="87">
        <v>4125439.17</v>
      </c>
      <c r="AK53" s="87">
        <v>17647323.579999998</v>
      </c>
      <c r="AL53" s="86">
        <v>22940306.620000001</v>
      </c>
      <c r="AM53" s="86">
        <v>0</v>
      </c>
      <c r="AN53" s="86">
        <v>0</v>
      </c>
      <c r="AO53" s="87">
        <v>22940306.620000001</v>
      </c>
      <c r="AP53" s="87">
        <v>40587630.200000003</v>
      </c>
      <c r="AQ53" s="86">
        <v>106503318.59999999</v>
      </c>
      <c r="AR53" s="86">
        <v>0</v>
      </c>
      <c r="AS53" s="86">
        <v>11805323.800000001</v>
      </c>
      <c r="AT53" s="86"/>
      <c r="AU53" s="86"/>
      <c r="AV53" s="86">
        <v>0</v>
      </c>
      <c r="AW53" s="87">
        <v>118308642.40000001</v>
      </c>
      <c r="AX53" s="86">
        <v>0</v>
      </c>
      <c r="AY53" s="86">
        <v>0</v>
      </c>
      <c r="AZ53" s="86">
        <v>0</v>
      </c>
      <c r="BA53" s="86">
        <v>0</v>
      </c>
      <c r="BB53" s="86">
        <v>0</v>
      </c>
      <c r="BC53" s="87">
        <v>0</v>
      </c>
      <c r="BD53" s="87">
        <v>118308642.40000001</v>
      </c>
      <c r="BE53" s="86">
        <v>70147721.840000004</v>
      </c>
      <c r="BF53" s="86">
        <v>0</v>
      </c>
      <c r="BG53" s="86">
        <v>1106084.95</v>
      </c>
      <c r="BH53" s="86">
        <v>1104370.97</v>
      </c>
      <c r="BI53" s="86">
        <v>0</v>
      </c>
      <c r="BJ53" s="86">
        <v>62732097</v>
      </c>
      <c r="BK53" s="86">
        <v>0</v>
      </c>
      <c r="BL53" s="87">
        <v>135090274.75999999</v>
      </c>
      <c r="BM53" s="87">
        <v>-16781632.359999999</v>
      </c>
      <c r="BN53" s="86">
        <v>0</v>
      </c>
      <c r="BO53" s="86">
        <v>0</v>
      </c>
      <c r="BP53" s="87">
        <v>-16781632.359999999</v>
      </c>
      <c r="BQ53" s="86">
        <v>0</v>
      </c>
      <c r="BR53" s="86">
        <v>0</v>
      </c>
      <c r="BS53" s="87">
        <v>-16781632.359999999</v>
      </c>
      <c r="BT53" s="88">
        <v>-0.14199999999999999</v>
      </c>
      <c r="BU53" s="88">
        <v>0</v>
      </c>
      <c r="BV53" s="88">
        <v>-0.14199999999999999</v>
      </c>
      <c r="BW53" s="82">
        <v>1.4</v>
      </c>
      <c r="BX53" s="83">
        <v>38</v>
      </c>
      <c r="BY53" s="83">
        <v>31</v>
      </c>
      <c r="BZ53" s="82">
        <v>-12.4</v>
      </c>
      <c r="CA53" s="88">
        <v>-1.143</v>
      </c>
      <c r="CB53" s="88">
        <v>0.56499999999999995</v>
      </c>
      <c r="CC53" s="89">
        <v>8</v>
      </c>
    </row>
    <row r="54" spans="1:81" ht="34.200000000000003" x14ac:dyDescent="0.3">
      <c r="A54" s="76">
        <v>8701</v>
      </c>
      <c r="B54" s="76" t="s">
        <v>765</v>
      </c>
      <c r="C54" s="76" t="s">
        <v>859</v>
      </c>
      <c r="D54" s="76">
        <v>11273</v>
      </c>
      <c r="E54" s="76">
        <v>2019</v>
      </c>
      <c r="F54" s="76" t="s">
        <v>860</v>
      </c>
      <c r="G54" s="76">
        <v>5</v>
      </c>
      <c r="H54" s="76">
        <v>12</v>
      </c>
      <c r="I54" s="76" t="s">
        <v>885</v>
      </c>
      <c r="J54" s="77">
        <v>2950</v>
      </c>
      <c r="K54" s="77">
        <v>0</v>
      </c>
      <c r="L54" s="77">
        <v>0</v>
      </c>
      <c r="M54" s="77">
        <v>31178943.859999999</v>
      </c>
      <c r="N54" s="77">
        <v>0</v>
      </c>
      <c r="O54" s="77">
        <v>791515.72</v>
      </c>
      <c r="P54" s="77">
        <v>4648644</v>
      </c>
      <c r="Q54" s="87">
        <v>36622053.579999998</v>
      </c>
      <c r="R54" s="77">
        <v>0</v>
      </c>
      <c r="S54" s="77">
        <v>0</v>
      </c>
      <c r="T54" s="77">
        <v>0</v>
      </c>
      <c r="U54" s="77">
        <v>14051543.48</v>
      </c>
      <c r="V54" s="77">
        <v>33467815.789999999</v>
      </c>
      <c r="W54" s="77">
        <v>23247175.48</v>
      </c>
      <c r="X54" s="87">
        <v>10220640.310000001</v>
      </c>
      <c r="Y54" s="77">
        <v>1250666.8999999999</v>
      </c>
      <c r="Z54" s="87">
        <v>25522850.690000001</v>
      </c>
      <c r="AA54" s="87">
        <v>62144904.270000003</v>
      </c>
      <c r="AB54" s="77">
        <v>159263.46</v>
      </c>
      <c r="AC54" s="77">
        <v>1862941.36</v>
      </c>
      <c r="AD54" s="77">
        <v>0</v>
      </c>
      <c r="AE54" s="77">
        <v>22601452.030000001</v>
      </c>
      <c r="AF54" s="87">
        <v>24623656.850000001</v>
      </c>
      <c r="AG54" s="77">
        <v>146328.07999999999</v>
      </c>
      <c r="AH54" s="77">
        <v>0</v>
      </c>
      <c r="AI54" s="77">
        <v>2799522.01</v>
      </c>
      <c r="AJ54" s="87">
        <v>2945850.09</v>
      </c>
      <c r="AK54" s="87">
        <v>27569506.940000001</v>
      </c>
      <c r="AL54" s="77">
        <v>34575397.329999998</v>
      </c>
      <c r="AM54" s="77">
        <v>0</v>
      </c>
      <c r="AN54" s="77">
        <v>0</v>
      </c>
      <c r="AO54" s="87">
        <v>34575397.329999998</v>
      </c>
      <c r="AP54" s="87">
        <v>62144904.270000003</v>
      </c>
      <c r="AQ54" s="77">
        <v>303969256.77999997</v>
      </c>
      <c r="AR54" s="77">
        <v>0</v>
      </c>
      <c r="AS54" s="77">
        <v>6347512.1799999997</v>
      </c>
      <c r="AT54" s="77"/>
      <c r="AU54" s="77"/>
      <c r="AV54" s="77">
        <v>0</v>
      </c>
      <c r="AW54" s="87">
        <v>310316768.95999998</v>
      </c>
      <c r="AX54" s="77">
        <v>0</v>
      </c>
      <c r="AY54" s="77">
        <v>0</v>
      </c>
      <c r="AZ54" s="77">
        <v>0</v>
      </c>
      <c r="BA54" s="77">
        <v>0</v>
      </c>
      <c r="BB54" s="77">
        <v>0</v>
      </c>
      <c r="BC54" s="87">
        <v>0</v>
      </c>
      <c r="BD54" s="87">
        <v>310316768.95999998</v>
      </c>
      <c r="BE54" s="77">
        <v>135787404.41999999</v>
      </c>
      <c r="BF54" s="77">
        <v>0</v>
      </c>
      <c r="BG54" s="77">
        <v>2485425.88</v>
      </c>
      <c r="BH54" s="77">
        <v>9997.7900000000009</v>
      </c>
      <c r="BI54" s="77">
        <v>0</v>
      </c>
      <c r="BJ54" s="77">
        <v>109516792</v>
      </c>
      <c r="BK54" s="77">
        <v>0</v>
      </c>
      <c r="BL54" s="87">
        <v>247799620.09</v>
      </c>
      <c r="BM54" s="87">
        <v>62517148.8699999</v>
      </c>
      <c r="BN54" s="77">
        <v>0</v>
      </c>
      <c r="BO54" s="77">
        <v>0</v>
      </c>
      <c r="BP54" s="87">
        <v>62517148.8699999</v>
      </c>
      <c r="BQ54" s="77">
        <v>0</v>
      </c>
      <c r="BR54" s="77">
        <v>0</v>
      </c>
      <c r="BS54" s="87">
        <v>62517148.8699999</v>
      </c>
      <c r="BT54" s="88">
        <v>0.20100000000000001</v>
      </c>
      <c r="BU54" s="88">
        <v>0</v>
      </c>
      <c r="BV54" s="88">
        <v>0.20100000000000001</v>
      </c>
      <c r="BW54" s="82">
        <v>1.5</v>
      </c>
      <c r="BX54" s="83">
        <v>37</v>
      </c>
      <c r="BY54" s="83">
        <v>34</v>
      </c>
      <c r="BZ54" s="82">
        <v>384.1</v>
      </c>
      <c r="CA54" s="88">
        <v>2.6240000000000001</v>
      </c>
      <c r="CB54" s="88">
        <v>0.55600000000000005</v>
      </c>
      <c r="CC54" s="89">
        <v>9</v>
      </c>
    </row>
    <row r="55" spans="1:81" ht="34.200000000000003" x14ac:dyDescent="0.3">
      <c r="A55" s="85">
        <v>75</v>
      </c>
      <c r="B55" s="85" t="s">
        <v>861</v>
      </c>
      <c r="C55" s="85" t="s">
        <v>859</v>
      </c>
      <c r="D55" s="85">
        <v>11273</v>
      </c>
      <c r="E55" s="85">
        <v>2019</v>
      </c>
      <c r="F55" s="85" t="s">
        <v>860</v>
      </c>
      <c r="G55" s="85">
        <v>5</v>
      </c>
      <c r="H55" s="85">
        <v>12</v>
      </c>
      <c r="I55" s="85" t="s">
        <v>885</v>
      </c>
      <c r="J55" s="86">
        <v>1636.15</v>
      </c>
      <c r="K55" s="86">
        <v>0</v>
      </c>
      <c r="L55" s="86">
        <v>0</v>
      </c>
      <c r="M55" s="86">
        <v>25750829.16</v>
      </c>
      <c r="N55" s="86">
        <v>0</v>
      </c>
      <c r="O55" s="86">
        <v>738497.59</v>
      </c>
      <c r="P55" s="86">
        <v>5850091</v>
      </c>
      <c r="Q55" s="87">
        <v>32341053.899999999</v>
      </c>
      <c r="R55" s="86">
        <v>0</v>
      </c>
      <c r="S55" s="86">
        <v>0</v>
      </c>
      <c r="T55" s="86">
        <v>0</v>
      </c>
      <c r="U55" s="86">
        <v>11518577.93</v>
      </c>
      <c r="V55" s="86">
        <v>37685660.710000001</v>
      </c>
      <c r="W55" s="86">
        <v>29814018.010000002</v>
      </c>
      <c r="X55" s="87">
        <v>7871642.6999999899</v>
      </c>
      <c r="Y55" s="86">
        <v>1415219</v>
      </c>
      <c r="Z55" s="87">
        <v>20805439.629999999</v>
      </c>
      <c r="AA55" s="87">
        <v>53146493.530000001</v>
      </c>
      <c r="AB55" s="86">
        <v>205097.44</v>
      </c>
      <c r="AC55" s="86">
        <v>1237926.29</v>
      </c>
      <c r="AD55" s="86">
        <v>0</v>
      </c>
      <c r="AE55" s="86">
        <v>23285764.079999998</v>
      </c>
      <c r="AF55" s="87">
        <v>24728787.809999999</v>
      </c>
      <c r="AG55" s="86">
        <v>811990.84</v>
      </c>
      <c r="AH55" s="86">
        <v>0</v>
      </c>
      <c r="AI55" s="86">
        <v>4420017.41</v>
      </c>
      <c r="AJ55" s="87">
        <v>5232008.25</v>
      </c>
      <c r="AK55" s="87">
        <v>29960796.059999999</v>
      </c>
      <c r="AL55" s="86">
        <v>23185697.469999999</v>
      </c>
      <c r="AM55" s="86">
        <v>0</v>
      </c>
      <c r="AN55" s="86">
        <v>0</v>
      </c>
      <c r="AO55" s="87">
        <v>23185697.469999999</v>
      </c>
      <c r="AP55" s="87">
        <v>53146493.530000001</v>
      </c>
      <c r="AQ55" s="86">
        <v>262868610.21000001</v>
      </c>
      <c r="AR55" s="86">
        <v>0</v>
      </c>
      <c r="AS55" s="86">
        <v>3434400.49</v>
      </c>
      <c r="AT55" s="86"/>
      <c r="AU55" s="86"/>
      <c r="AV55" s="86">
        <v>0</v>
      </c>
      <c r="AW55" s="87">
        <v>266303010.69999999</v>
      </c>
      <c r="AX55" s="86">
        <v>0</v>
      </c>
      <c r="AY55" s="86">
        <v>0</v>
      </c>
      <c r="AZ55" s="86">
        <v>0</v>
      </c>
      <c r="BA55" s="86">
        <v>0</v>
      </c>
      <c r="BB55" s="86">
        <v>0</v>
      </c>
      <c r="BC55" s="87">
        <v>0</v>
      </c>
      <c r="BD55" s="87">
        <v>266303010.69999999</v>
      </c>
      <c r="BE55" s="86">
        <v>126538291.8</v>
      </c>
      <c r="BF55" s="86">
        <v>0</v>
      </c>
      <c r="BG55" s="86">
        <v>2277363.59</v>
      </c>
      <c r="BH55" s="86">
        <v>277908.11</v>
      </c>
      <c r="BI55" s="86">
        <v>0</v>
      </c>
      <c r="BJ55" s="86">
        <v>111870012</v>
      </c>
      <c r="BK55" s="86">
        <v>0</v>
      </c>
      <c r="BL55" s="87">
        <v>240963575.5</v>
      </c>
      <c r="BM55" s="87">
        <v>25339435.199999999</v>
      </c>
      <c r="BN55" s="86">
        <v>0</v>
      </c>
      <c r="BO55" s="86">
        <v>0</v>
      </c>
      <c r="BP55" s="87">
        <v>25339435.199999999</v>
      </c>
      <c r="BQ55" s="86">
        <v>0</v>
      </c>
      <c r="BR55" s="86">
        <v>0</v>
      </c>
      <c r="BS55" s="87">
        <v>25339435.199999999</v>
      </c>
      <c r="BT55" s="88">
        <v>9.5000000000000001E-2</v>
      </c>
      <c r="BU55" s="88">
        <v>0</v>
      </c>
      <c r="BV55" s="88">
        <v>9.5000000000000001E-2</v>
      </c>
      <c r="BW55" s="82">
        <v>1.3</v>
      </c>
      <c r="BX55" s="83">
        <v>36</v>
      </c>
      <c r="BY55" s="83">
        <v>36</v>
      </c>
      <c r="BZ55" s="82">
        <v>57.8</v>
      </c>
      <c r="CA55" s="88">
        <v>1.081</v>
      </c>
      <c r="CB55" s="88">
        <v>0.436</v>
      </c>
      <c r="CC55" s="89">
        <v>13</v>
      </c>
    </row>
    <row r="56" spans="1:81" ht="34.200000000000003" x14ac:dyDescent="0.3">
      <c r="A56" s="76">
        <v>41</v>
      </c>
      <c r="B56" s="76" t="s">
        <v>862</v>
      </c>
      <c r="C56" s="76" t="s">
        <v>859</v>
      </c>
      <c r="D56" s="76">
        <v>11273</v>
      </c>
      <c r="E56" s="76">
        <v>2019</v>
      </c>
      <c r="F56" s="76" t="s">
        <v>860</v>
      </c>
      <c r="G56" s="76">
        <v>5</v>
      </c>
      <c r="H56" s="76">
        <v>12</v>
      </c>
      <c r="I56" s="76" t="s">
        <v>885</v>
      </c>
      <c r="J56" s="77">
        <v>385.4</v>
      </c>
      <c r="K56" s="77">
        <v>0</v>
      </c>
      <c r="L56" s="77">
        <v>0</v>
      </c>
      <c r="M56" s="77">
        <v>19680974.539999999</v>
      </c>
      <c r="N56" s="77">
        <v>0</v>
      </c>
      <c r="O56" s="77">
        <v>-88719.539999999906</v>
      </c>
      <c r="P56" s="77">
        <v>3424476</v>
      </c>
      <c r="Q56" s="87">
        <v>23017116.399999999</v>
      </c>
      <c r="R56" s="77">
        <v>0</v>
      </c>
      <c r="S56" s="77">
        <v>0</v>
      </c>
      <c r="T56" s="77">
        <v>0</v>
      </c>
      <c r="U56" s="77">
        <v>18357393.719999999</v>
      </c>
      <c r="V56" s="77">
        <v>36882218.909999996</v>
      </c>
      <c r="W56" s="77">
        <v>26283013.25</v>
      </c>
      <c r="X56" s="87">
        <v>10599205.66</v>
      </c>
      <c r="Y56" s="77">
        <v>782433.88</v>
      </c>
      <c r="Z56" s="87">
        <v>29739033.260000002</v>
      </c>
      <c r="AA56" s="87">
        <v>52756149.659999996</v>
      </c>
      <c r="AB56" s="77">
        <v>-4302.74999999999</v>
      </c>
      <c r="AC56" s="77">
        <v>1026819.49</v>
      </c>
      <c r="AD56" s="77">
        <v>0</v>
      </c>
      <c r="AE56" s="77">
        <v>16744442.470000001</v>
      </c>
      <c r="AF56" s="87">
        <v>17766959.210000001</v>
      </c>
      <c r="AG56" s="77">
        <v>157016.97</v>
      </c>
      <c r="AH56" s="77">
        <v>0</v>
      </c>
      <c r="AI56" s="77">
        <v>2137290.7200000002</v>
      </c>
      <c r="AJ56" s="87">
        <v>2294307.69</v>
      </c>
      <c r="AK56" s="87">
        <v>20061266.899999999</v>
      </c>
      <c r="AL56" s="77">
        <v>32694882.760000002</v>
      </c>
      <c r="AM56" s="77">
        <v>0</v>
      </c>
      <c r="AN56" s="77">
        <v>0</v>
      </c>
      <c r="AO56" s="87">
        <v>32694882.760000002</v>
      </c>
      <c r="AP56" s="87">
        <v>52756149.659999996</v>
      </c>
      <c r="AQ56" s="77">
        <v>201326308.75</v>
      </c>
      <c r="AR56" s="77">
        <v>0</v>
      </c>
      <c r="AS56" s="77">
        <v>2373520.5499999998</v>
      </c>
      <c r="AT56" s="77"/>
      <c r="AU56" s="77"/>
      <c r="AV56" s="77">
        <v>0</v>
      </c>
      <c r="AW56" s="87">
        <v>203699829.30000001</v>
      </c>
      <c r="AX56" s="77">
        <v>0</v>
      </c>
      <c r="AY56" s="77">
        <v>0</v>
      </c>
      <c r="AZ56" s="77">
        <v>0</v>
      </c>
      <c r="BA56" s="77">
        <v>0</v>
      </c>
      <c r="BB56" s="77">
        <v>0</v>
      </c>
      <c r="BC56" s="87">
        <v>0</v>
      </c>
      <c r="BD56" s="87">
        <v>203699829.30000001</v>
      </c>
      <c r="BE56" s="77">
        <v>100429485.55</v>
      </c>
      <c r="BF56" s="77">
        <v>0</v>
      </c>
      <c r="BG56" s="77">
        <v>2274497.2000000002</v>
      </c>
      <c r="BH56" s="77">
        <v>615992.25</v>
      </c>
      <c r="BI56" s="77">
        <v>0</v>
      </c>
      <c r="BJ56" s="77">
        <v>75406196</v>
      </c>
      <c r="BK56" s="77">
        <v>0</v>
      </c>
      <c r="BL56" s="87">
        <v>178726171</v>
      </c>
      <c r="BM56" s="87">
        <v>24973658.300000001</v>
      </c>
      <c r="BN56" s="77">
        <v>0</v>
      </c>
      <c r="BO56" s="77">
        <v>0</v>
      </c>
      <c r="BP56" s="87">
        <v>24973658.300000001</v>
      </c>
      <c r="BQ56" s="77">
        <v>0</v>
      </c>
      <c r="BR56" s="77">
        <v>0</v>
      </c>
      <c r="BS56" s="87">
        <v>24973658.300000001</v>
      </c>
      <c r="BT56" s="88">
        <v>0.123</v>
      </c>
      <c r="BU56" s="88">
        <v>0</v>
      </c>
      <c r="BV56" s="88">
        <v>0.123</v>
      </c>
      <c r="BW56" s="82">
        <v>1.3</v>
      </c>
      <c r="BX56" s="83">
        <v>36</v>
      </c>
      <c r="BY56" s="83">
        <v>35</v>
      </c>
      <c r="BZ56" s="82">
        <v>45.6</v>
      </c>
      <c r="CA56" s="88">
        <v>1.52</v>
      </c>
      <c r="CB56" s="88">
        <v>0.62</v>
      </c>
      <c r="CC56" s="89">
        <v>12</v>
      </c>
    </row>
    <row r="57" spans="1:81" ht="34.200000000000003" x14ac:dyDescent="0.3">
      <c r="A57" s="85">
        <v>114</v>
      </c>
      <c r="B57" s="85" t="s">
        <v>863</v>
      </c>
      <c r="C57" s="85" t="s">
        <v>859</v>
      </c>
      <c r="D57" s="85">
        <v>11273</v>
      </c>
      <c r="E57" s="85">
        <v>2019</v>
      </c>
      <c r="F57" s="85" t="s">
        <v>860</v>
      </c>
      <c r="G57" s="85">
        <v>5</v>
      </c>
      <c r="H57" s="85">
        <v>12</v>
      </c>
      <c r="I57" s="85" t="s">
        <v>885</v>
      </c>
      <c r="J57" s="86">
        <v>1000</v>
      </c>
      <c r="K57" s="86">
        <v>0</v>
      </c>
      <c r="L57" s="86">
        <v>0</v>
      </c>
      <c r="M57" s="86">
        <v>29199083.34</v>
      </c>
      <c r="N57" s="86">
        <v>0</v>
      </c>
      <c r="O57" s="86">
        <v>1119383.68</v>
      </c>
      <c r="P57" s="86">
        <v>5287523</v>
      </c>
      <c r="Q57" s="87">
        <v>35606990.020000003</v>
      </c>
      <c r="R57" s="86">
        <v>0</v>
      </c>
      <c r="S57" s="86">
        <v>0</v>
      </c>
      <c r="T57" s="86">
        <v>0</v>
      </c>
      <c r="U57" s="86">
        <v>0</v>
      </c>
      <c r="V57" s="86">
        <v>56598796.649999999</v>
      </c>
      <c r="W57" s="86">
        <v>35921484.270000003</v>
      </c>
      <c r="X57" s="87">
        <v>20677312.379999999</v>
      </c>
      <c r="Y57" s="86">
        <v>1007697.94</v>
      </c>
      <c r="Z57" s="87">
        <v>21685010.32</v>
      </c>
      <c r="AA57" s="87">
        <v>57292000.340000004</v>
      </c>
      <c r="AB57" s="86">
        <v>221484.68</v>
      </c>
      <c r="AC57" s="86">
        <v>1373004.93</v>
      </c>
      <c r="AD57" s="86">
        <v>0</v>
      </c>
      <c r="AE57" s="86">
        <v>18961786.390000001</v>
      </c>
      <c r="AF57" s="87">
        <v>20556276</v>
      </c>
      <c r="AG57" s="86">
        <v>270173.37</v>
      </c>
      <c r="AH57" s="86">
        <v>0</v>
      </c>
      <c r="AI57" s="86">
        <v>4063514.22</v>
      </c>
      <c r="AJ57" s="87">
        <v>4333687.59</v>
      </c>
      <c r="AK57" s="87">
        <v>24889963.59</v>
      </c>
      <c r="AL57" s="86">
        <v>32402036.75</v>
      </c>
      <c r="AM57" s="86">
        <v>0</v>
      </c>
      <c r="AN57" s="86">
        <v>0</v>
      </c>
      <c r="AO57" s="87">
        <v>32402036.75</v>
      </c>
      <c r="AP57" s="87">
        <v>57292000.340000004</v>
      </c>
      <c r="AQ57" s="86">
        <v>288805187.43000001</v>
      </c>
      <c r="AR57" s="86">
        <v>0</v>
      </c>
      <c r="AS57" s="86">
        <v>3163296.07</v>
      </c>
      <c r="AT57" s="86"/>
      <c r="AU57" s="86"/>
      <c r="AV57" s="86">
        <v>0</v>
      </c>
      <c r="AW57" s="87">
        <v>291968483.5</v>
      </c>
      <c r="AX57" s="86">
        <v>0</v>
      </c>
      <c r="AY57" s="86">
        <v>0</v>
      </c>
      <c r="AZ57" s="86">
        <v>0</v>
      </c>
      <c r="BA57" s="86">
        <v>0</v>
      </c>
      <c r="BB57" s="86">
        <v>0</v>
      </c>
      <c r="BC57" s="87">
        <v>0</v>
      </c>
      <c r="BD57" s="87">
        <v>291968483.5</v>
      </c>
      <c r="BE57" s="86">
        <v>99051447.579999998</v>
      </c>
      <c r="BF57" s="86">
        <v>0</v>
      </c>
      <c r="BG57" s="86">
        <v>4341491.8099999996</v>
      </c>
      <c r="BH57" s="86">
        <v>164379.69</v>
      </c>
      <c r="BI57" s="86">
        <v>0</v>
      </c>
      <c r="BJ57" s="86">
        <v>133216901</v>
      </c>
      <c r="BK57" s="86">
        <v>0</v>
      </c>
      <c r="BL57" s="87">
        <v>236774220.08000001</v>
      </c>
      <c r="BM57" s="87">
        <v>55194263.419999801</v>
      </c>
      <c r="BN57" s="86">
        <v>0</v>
      </c>
      <c r="BO57" s="86">
        <v>0</v>
      </c>
      <c r="BP57" s="87">
        <v>55194263.419999801</v>
      </c>
      <c r="BQ57" s="86">
        <v>0</v>
      </c>
      <c r="BR57" s="86">
        <v>0</v>
      </c>
      <c r="BS57" s="87">
        <v>55194263.419999801</v>
      </c>
      <c r="BT57" s="88">
        <v>0.189</v>
      </c>
      <c r="BU57" s="88">
        <v>0</v>
      </c>
      <c r="BV57" s="88">
        <v>0.189</v>
      </c>
      <c r="BW57" s="82">
        <v>1.7</v>
      </c>
      <c r="BX57" s="83">
        <v>37</v>
      </c>
      <c r="BY57" s="83">
        <v>30</v>
      </c>
      <c r="BZ57" s="82">
        <v>154.69999999999999</v>
      </c>
      <c r="CA57" s="88">
        <v>2.859</v>
      </c>
      <c r="CB57" s="88">
        <v>0.56599999999999995</v>
      </c>
      <c r="CC57" s="89">
        <v>8</v>
      </c>
    </row>
    <row r="58" spans="1:81" ht="34.200000000000003" x14ac:dyDescent="0.3">
      <c r="A58" s="76">
        <v>126</v>
      </c>
      <c r="B58" s="76" t="s">
        <v>864</v>
      </c>
      <c r="C58" s="76" t="s">
        <v>859</v>
      </c>
      <c r="D58" s="76">
        <v>11273</v>
      </c>
      <c r="E58" s="76">
        <v>2019</v>
      </c>
      <c r="F58" s="76" t="s">
        <v>860</v>
      </c>
      <c r="G58" s="76">
        <v>5</v>
      </c>
      <c r="H58" s="76">
        <v>12</v>
      </c>
      <c r="I58" s="76" t="s">
        <v>885</v>
      </c>
      <c r="J58" s="77">
        <v>6450</v>
      </c>
      <c r="K58" s="77">
        <v>0</v>
      </c>
      <c r="L58" s="77">
        <v>0</v>
      </c>
      <c r="M58" s="77">
        <v>38276115.909999996</v>
      </c>
      <c r="N58" s="77">
        <v>0</v>
      </c>
      <c r="O58" s="77">
        <v>1169291.98</v>
      </c>
      <c r="P58" s="77">
        <v>11248371</v>
      </c>
      <c r="Q58" s="87">
        <v>50700228.890000001</v>
      </c>
      <c r="R58" s="77">
        <v>0</v>
      </c>
      <c r="S58" s="77">
        <v>0</v>
      </c>
      <c r="T58" s="77">
        <v>0</v>
      </c>
      <c r="U58" s="77">
        <v>10664323</v>
      </c>
      <c r="V58" s="77">
        <v>56213325.840000004</v>
      </c>
      <c r="W58" s="77">
        <v>43198132.759999998</v>
      </c>
      <c r="X58" s="87">
        <v>13015193.08</v>
      </c>
      <c r="Y58" s="77">
        <v>926558.88</v>
      </c>
      <c r="Z58" s="87">
        <v>24606074.960000001</v>
      </c>
      <c r="AA58" s="87">
        <v>75306303.849999994</v>
      </c>
      <c r="AB58" s="77">
        <v>154480.35999999999</v>
      </c>
      <c r="AC58" s="77">
        <v>2948075.74</v>
      </c>
      <c r="AD58" s="77">
        <v>0</v>
      </c>
      <c r="AE58" s="77">
        <v>38756126.770000003</v>
      </c>
      <c r="AF58" s="87">
        <v>41858682.869999997</v>
      </c>
      <c r="AG58" s="77">
        <v>189254.61</v>
      </c>
      <c r="AH58" s="77">
        <v>0</v>
      </c>
      <c r="AI58" s="77">
        <v>4427920.55</v>
      </c>
      <c r="AJ58" s="87">
        <v>4617175.16</v>
      </c>
      <c r="AK58" s="87">
        <v>46475858.030000001</v>
      </c>
      <c r="AL58" s="77">
        <v>28830445.82</v>
      </c>
      <c r="AM58" s="77">
        <v>0</v>
      </c>
      <c r="AN58" s="77">
        <v>0</v>
      </c>
      <c r="AO58" s="87">
        <v>28830445.82</v>
      </c>
      <c r="AP58" s="87">
        <v>75306303.849999994</v>
      </c>
      <c r="AQ58" s="77">
        <v>390280169.64999998</v>
      </c>
      <c r="AR58" s="77">
        <v>0</v>
      </c>
      <c r="AS58" s="77">
        <v>9190138.9600000009</v>
      </c>
      <c r="AT58" s="77"/>
      <c r="AU58" s="77"/>
      <c r="AV58" s="77">
        <v>0</v>
      </c>
      <c r="AW58" s="87">
        <v>399470308.61000001</v>
      </c>
      <c r="AX58" s="77">
        <v>0</v>
      </c>
      <c r="AY58" s="77">
        <v>0</v>
      </c>
      <c r="AZ58" s="77">
        <v>0</v>
      </c>
      <c r="BA58" s="77">
        <v>0</v>
      </c>
      <c r="BB58" s="77">
        <v>0</v>
      </c>
      <c r="BC58" s="87">
        <v>0</v>
      </c>
      <c r="BD58" s="87">
        <v>399470308.61000001</v>
      </c>
      <c r="BE58" s="77">
        <v>189438835.62</v>
      </c>
      <c r="BF58" s="77">
        <v>0</v>
      </c>
      <c r="BG58" s="77">
        <v>4023064.29</v>
      </c>
      <c r="BH58" s="77">
        <v>9300.24</v>
      </c>
      <c r="BI58" s="77">
        <v>0</v>
      </c>
      <c r="BJ58" s="77">
        <v>155671442</v>
      </c>
      <c r="BK58" s="77">
        <v>0</v>
      </c>
      <c r="BL58" s="87">
        <v>349142642.14999998</v>
      </c>
      <c r="BM58" s="87">
        <v>50327666.460000001</v>
      </c>
      <c r="BN58" s="77">
        <v>0</v>
      </c>
      <c r="BO58" s="77">
        <v>0</v>
      </c>
      <c r="BP58" s="87">
        <v>50327666.460000001</v>
      </c>
      <c r="BQ58" s="77">
        <v>0</v>
      </c>
      <c r="BR58" s="77">
        <v>0</v>
      </c>
      <c r="BS58" s="87">
        <v>50327666.460000001</v>
      </c>
      <c r="BT58" s="88">
        <v>0.126</v>
      </c>
      <c r="BU58" s="88">
        <v>0</v>
      </c>
      <c r="BV58" s="88">
        <v>0.126</v>
      </c>
      <c r="BW58" s="82">
        <v>1.2</v>
      </c>
      <c r="BX58" s="83">
        <v>36</v>
      </c>
      <c r="BY58" s="83">
        <v>41</v>
      </c>
      <c r="BZ58" s="82">
        <v>331.9</v>
      </c>
      <c r="CA58" s="88">
        <v>1.2929999999999999</v>
      </c>
      <c r="CB58" s="88">
        <v>0.38300000000000001</v>
      </c>
      <c r="CC58" s="89">
        <v>11</v>
      </c>
    </row>
    <row r="59" spans="1:81" ht="34.200000000000003" x14ac:dyDescent="0.3">
      <c r="A59" s="85">
        <v>129</v>
      </c>
      <c r="B59" s="85" t="s">
        <v>770</v>
      </c>
      <c r="C59" s="85" t="s">
        <v>859</v>
      </c>
      <c r="D59" s="85">
        <v>12773</v>
      </c>
      <c r="E59" s="85">
        <v>2019</v>
      </c>
      <c r="F59" s="85" t="s">
        <v>867</v>
      </c>
      <c r="G59" s="85">
        <v>5</v>
      </c>
      <c r="H59" s="85">
        <v>12</v>
      </c>
      <c r="I59" s="85" t="s">
        <v>883</v>
      </c>
      <c r="J59" s="86">
        <v>4689276</v>
      </c>
      <c r="K59" s="86">
        <v>0</v>
      </c>
      <c r="L59" s="86">
        <v>0</v>
      </c>
      <c r="M59" s="86">
        <v>18645466</v>
      </c>
      <c r="N59" s="86">
        <v>0</v>
      </c>
      <c r="O59" s="86">
        <v>0</v>
      </c>
      <c r="P59" s="86">
        <v>9129977</v>
      </c>
      <c r="Q59" s="87">
        <v>32464719</v>
      </c>
      <c r="R59" s="86">
        <v>2297184</v>
      </c>
      <c r="S59" s="86">
        <v>0</v>
      </c>
      <c r="T59" s="86">
        <v>0</v>
      </c>
      <c r="U59" s="86">
        <v>0</v>
      </c>
      <c r="V59" s="86">
        <v>165537534</v>
      </c>
      <c r="W59" s="86">
        <v>113060314</v>
      </c>
      <c r="X59" s="87">
        <v>52477220</v>
      </c>
      <c r="Y59" s="86">
        <v>353324185</v>
      </c>
      <c r="Z59" s="87">
        <v>408098589</v>
      </c>
      <c r="AA59" s="87">
        <v>440563308</v>
      </c>
      <c r="AB59" s="86">
        <v>0</v>
      </c>
      <c r="AC59" s="86">
        <v>221750</v>
      </c>
      <c r="AD59" s="86">
        <v>0</v>
      </c>
      <c r="AE59" s="86">
        <v>23772867</v>
      </c>
      <c r="AF59" s="87">
        <v>23994617</v>
      </c>
      <c r="AG59" s="86">
        <v>0</v>
      </c>
      <c r="AH59" s="86">
        <v>0</v>
      </c>
      <c r="AI59" s="86">
        <v>14542342</v>
      </c>
      <c r="AJ59" s="87">
        <v>14542342</v>
      </c>
      <c r="AK59" s="87">
        <v>38536959</v>
      </c>
      <c r="AL59" s="86">
        <v>402003758</v>
      </c>
      <c r="AM59" s="86">
        <v>22591</v>
      </c>
      <c r="AN59" s="86">
        <v>0</v>
      </c>
      <c r="AO59" s="87">
        <v>402026349</v>
      </c>
      <c r="AP59" s="87">
        <v>440563308</v>
      </c>
      <c r="AQ59" s="86">
        <v>197033276</v>
      </c>
      <c r="AR59" s="86">
        <v>611565</v>
      </c>
      <c r="AS59" s="86">
        <v>4103413</v>
      </c>
      <c r="AT59" s="86"/>
      <c r="AU59" s="86"/>
      <c r="AV59" s="86">
        <v>116511</v>
      </c>
      <c r="AW59" s="87">
        <v>201864765</v>
      </c>
      <c r="AX59" s="86">
        <v>21820651</v>
      </c>
      <c r="AY59" s="86">
        <v>757585</v>
      </c>
      <c r="AZ59" s="86">
        <v>0</v>
      </c>
      <c r="BA59" s="86">
        <v>0</v>
      </c>
      <c r="BB59" s="86">
        <v>132908</v>
      </c>
      <c r="BC59" s="87">
        <v>22711144</v>
      </c>
      <c r="BD59" s="87">
        <v>224575909</v>
      </c>
      <c r="BE59" s="86">
        <v>125246867</v>
      </c>
      <c r="BF59" s="86">
        <v>0</v>
      </c>
      <c r="BG59" s="86">
        <v>7993918</v>
      </c>
      <c r="BH59" s="86">
        <v>0</v>
      </c>
      <c r="BI59" s="86">
        <v>2038070</v>
      </c>
      <c r="BJ59" s="86">
        <v>62848941</v>
      </c>
      <c r="BK59" s="86">
        <v>0</v>
      </c>
      <c r="BL59" s="87">
        <v>198127796</v>
      </c>
      <c r="BM59" s="87">
        <v>26448113</v>
      </c>
      <c r="BN59" s="86">
        <v>0</v>
      </c>
      <c r="BO59" s="86">
        <v>-8823152</v>
      </c>
      <c r="BP59" s="87">
        <v>17624961</v>
      </c>
      <c r="BQ59" s="86">
        <v>-50251000</v>
      </c>
      <c r="BR59" s="86">
        <v>0</v>
      </c>
      <c r="BS59" s="87">
        <v>-32626039</v>
      </c>
      <c r="BT59" s="88">
        <v>1.7000000000000001E-2</v>
      </c>
      <c r="BU59" s="88">
        <v>0.10100000000000001</v>
      </c>
      <c r="BV59" s="88">
        <v>0.11799999999999999</v>
      </c>
      <c r="BW59" s="82">
        <v>1.4</v>
      </c>
      <c r="BX59" s="83">
        <v>35</v>
      </c>
      <c r="BY59" s="83">
        <v>46</v>
      </c>
      <c r="BZ59" s="84" t="s">
        <v>687</v>
      </c>
      <c r="CA59" s="88">
        <v>1.4350000000000001</v>
      </c>
      <c r="CB59" s="88">
        <v>0.91300000000000003</v>
      </c>
      <c r="CC59" s="89">
        <v>14</v>
      </c>
    </row>
    <row r="60" spans="1:81" ht="34.200000000000003" x14ac:dyDescent="0.3">
      <c r="A60" s="76">
        <v>104</v>
      </c>
      <c r="B60" s="76" t="s">
        <v>771</v>
      </c>
      <c r="C60" s="76" t="s">
        <v>859</v>
      </c>
      <c r="D60" s="76">
        <v>12775</v>
      </c>
      <c r="E60" s="76">
        <v>2019</v>
      </c>
      <c r="F60" s="76" t="s">
        <v>867</v>
      </c>
      <c r="G60" s="76">
        <v>5</v>
      </c>
      <c r="H60" s="76">
        <v>12</v>
      </c>
      <c r="I60" s="76" t="s">
        <v>883</v>
      </c>
      <c r="J60" s="77">
        <v>19571000</v>
      </c>
      <c r="K60" s="77">
        <v>0</v>
      </c>
      <c r="L60" s="77">
        <v>14043000</v>
      </c>
      <c r="M60" s="77">
        <v>90524000</v>
      </c>
      <c r="N60" s="77">
        <v>16655000</v>
      </c>
      <c r="O60" s="77">
        <v>36557000</v>
      </c>
      <c r="P60" s="77">
        <v>10685000</v>
      </c>
      <c r="Q60" s="87">
        <v>188035000</v>
      </c>
      <c r="R60" s="77">
        <v>444929000</v>
      </c>
      <c r="S60" s="77">
        <v>0</v>
      </c>
      <c r="T60" s="77">
        <v>0</v>
      </c>
      <c r="U60" s="77">
        <v>803000</v>
      </c>
      <c r="V60" s="77">
        <v>554608000</v>
      </c>
      <c r="W60" s="77">
        <v>369369000</v>
      </c>
      <c r="X60" s="87">
        <v>185239000</v>
      </c>
      <c r="Y60" s="77">
        <v>21584000</v>
      </c>
      <c r="Z60" s="87">
        <v>652555000</v>
      </c>
      <c r="AA60" s="87">
        <v>840590000</v>
      </c>
      <c r="AB60" s="77">
        <v>9314000</v>
      </c>
      <c r="AC60" s="77">
        <v>46882000</v>
      </c>
      <c r="AD60" s="77">
        <v>8264000</v>
      </c>
      <c r="AE60" s="77">
        <v>95485000</v>
      </c>
      <c r="AF60" s="87">
        <v>159945000</v>
      </c>
      <c r="AG60" s="77">
        <v>395875000</v>
      </c>
      <c r="AH60" s="77">
        <v>0</v>
      </c>
      <c r="AI60" s="77">
        <v>141497000</v>
      </c>
      <c r="AJ60" s="87">
        <v>537372000</v>
      </c>
      <c r="AK60" s="87">
        <v>697317000</v>
      </c>
      <c r="AL60" s="77">
        <v>131042000</v>
      </c>
      <c r="AM60" s="77">
        <v>5636000</v>
      </c>
      <c r="AN60" s="77">
        <v>6595000</v>
      </c>
      <c r="AO60" s="87">
        <v>143273000</v>
      </c>
      <c r="AP60" s="87">
        <v>840590000</v>
      </c>
      <c r="AQ60" s="77">
        <v>766831000</v>
      </c>
      <c r="AR60" s="77">
        <v>0</v>
      </c>
      <c r="AS60" s="77">
        <v>171547000</v>
      </c>
      <c r="AT60" s="77"/>
      <c r="AU60" s="77"/>
      <c r="AV60" s="77">
        <v>1528000</v>
      </c>
      <c r="AW60" s="87">
        <v>939906000</v>
      </c>
      <c r="AX60" s="77">
        <v>-1053000</v>
      </c>
      <c r="AY60" s="77">
        <v>-2383000</v>
      </c>
      <c r="AZ60" s="77">
        <v>0</v>
      </c>
      <c r="BA60" s="77">
        <v>2393000</v>
      </c>
      <c r="BB60" s="77">
        <v>0</v>
      </c>
      <c r="BC60" s="87">
        <v>-1043000</v>
      </c>
      <c r="BD60" s="87">
        <v>938863000</v>
      </c>
      <c r="BE60" s="77">
        <v>430169000</v>
      </c>
      <c r="BF60" s="77">
        <v>0</v>
      </c>
      <c r="BG60" s="77">
        <v>22899000</v>
      </c>
      <c r="BH60" s="77">
        <v>18356000</v>
      </c>
      <c r="BI60" s="77">
        <v>11075000</v>
      </c>
      <c r="BJ60" s="77">
        <v>422416000</v>
      </c>
      <c r="BK60" s="77">
        <v>0</v>
      </c>
      <c r="BL60" s="87">
        <v>904915000</v>
      </c>
      <c r="BM60" s="87">
        <v>33948000</v>
      </c>
      <c r="BN60" s="77">
        <v>-13060000</v>
      </c>
      <c r="BO60" s="77">
        <v>485000</v>
      </c>
      <c r="BP60" s="87">
        <v>21373000</v>
      </c>
      <c r="BQ60" s="77">
        <v>-34712000</v>
      </c>
      <c r="BR60" s="77">
        <v>0</v>
      </c>
      <c r="BS60" s="87">
        <v>-13339000</v>
      </c>
      <c r="BT60" s="88">
        <v>3.6999999999999998E-2</v>
      </c>
      <c r="BU60" s="88">
        <v>-1E-3</v>
      </c>
      <c r="BV60" s="88">
        <v>3.5999999999999997E-2</v>
      </c>
      <c r="BW60" s="82">
        <v>1.2</v>
      </c>
      <c r="BX60" s="83">
        <v>43</v>
      </c>
      <c r="BY60" s="83">
        <v>47</v>
      </c>
      <c r="BZ60" s="82">
        <v>2.7</v>
      </c>
      <c r="CA60" s="88">
        <v>0.10199999999999999</v>
      </c>
      <c r="CB60" s="88">
        <v>0.17</v>
      </c>
      <c r="CC60" s="89">
        <v>16</v>
      </c>
    </row>
    <row r="61" spans="1:81" ht="34.200000000000003" x14ac:dyDescent="0.3">
      <c r="A61" s="85">
        <v>3115</v>
      </c>
      <c r="B61" s="85" t="s">
        <v>772</v>
      </c>
      <c r="C61" s="85" t="s">
        <v>859</v>
      </c>
      <c r="D61" s="85">
        <v>6755</v>
      </c>
      <c r="E61" s="85">
        <v>2019</v>
      </c>
      <c r="F61" s="85" t="s">
        <v>867</v>
      </c>
      <c r="G61" s="85">
        <v>5</v>
      </c>
      <c r="H61" s="85">
        <v>12</v>
      </c>
      <c r="I61" s="85" t="s">
        <v>883</v>
      </c>
      <c r="J61" s="86">
        <v>133563000</v>
      </c>
      <c r="K61" s="86">
        <v>6322000</v>
      </c>
      <c r="L61" s="86">
        <v>8228000</v>
      </c>
      <c r="M61" s="86">
        <v>150351000</v>
      </c>
      <c r="N61" s="86">
        <v>167210000</v>
      </c>
      <c r="O61" s="86">
        <v>64569000</v>
      </c>
      <c r="P61" s="86">
        <v>55793000</v>
      </c>
      <c r="Q61" s="87">
        <v>586036000</v>
      </c>
      <c r="R61" s="86">
        <v>30439000</v>
      </c>
      <c r="S61" s="86">
        <v>0</v>
      </c>
      <c r="T61" s="86">
        <v>61482000</v>
      </c>
      <c r="U61" s="86">
        <v>0</v>
      </c>
      <c r="V61" s="86">
        <v>1415050000</v>
      </c>
      <c r="W61" s="86">
        <v>925709000</v>
      </c>
      <c r="X61" s="87">
        <v>489341000</v>
      </c>
      <c r="Y61" s="86">
        <v>184661000</v>
      </c>
      <c r="Z61" s="87">
        <v>765923000</v>
      </c>
      <c r="AA61" s="87">
        <v>1351959000</v>
      </c>
      <c r="AB61" s="86">
        <v>17286000</v>
      </c>
      <c r="AC61" s="86">
        <v>0</v>
      </c>
      <c r="AD61" s="86">
        <v>73726000</v>
      </c>
      <c r="AE61" s="86">
        <v>233790000</v>
      </c>
      <c r="AF61" s="87">
        <v>324802000</v>
      </c>
      <c r="AG61" s="86">
        <v>413643000</v>
      </c>
      <c r="AH61" s="86">
        <v>0</v>
      </c>
      <c r="AI61" s="86">
        <v>418712000</v>
      </c>
      <c r="AJ61" s="87">
        <v>832355000</v>
      </c>
      <c r="AK61" s="87">
        <v>1157157000</v>
      </c>
      <c r="AL61" s="86">
        <v>133320000</v>
      </c>
      <c r="AM61" s="86">
        <v>33882000</v>
      </c>
      <c r="AN61" s="86">
        <v>27600000</v>
      </c>
      <c r="AO61" s="87">
        <v>194802000</v>
      </c>
      <c r="AP61" s="87">
        <v>1351959000</v>
      </c>
      <c r="AQ61" s="86">
        <v>1763606000</v>
      </c>
      <c r="AR61" s="86">
        <v>0</v>
      </c>
      <c r="AS61" s="86">
        <v>114579000</v>
      </c>
      <c r="AT61" s="86"/>
      <c r="AU61" s="86"/>
      <c r="AV61" s="86">
        <v>660000</v>
      </c>
      <c r="AW61" s="87">
        <v>1878845000</v>
      </c>
      <c r="AX61" s="86">
        <v>9377000</v>
      </c>
      <c r="AY61" s="86">
        <v>1119000</v>
      </c>
      <c r="AZ61" s="86">
        <v>0</v>
      </c>
      <c r="BA61" s="86">
        <v>1765000</v>
      </c>
      <c r="BB61" s="86">
        <v>0</v>
      </c>
      <c r="BC61" s="87">
        <v>12261000</v>
      </c>
      <c r="BD61" s="87">
        <v>1891106000</v>
      </c>
      <c r="BE61" s="86">
        <v>709286000</v>
      </c>
      <c r="BF61" s="86">
        <v>0</v>
      </c>
      <c r="BG61" s="86">
        <v>66564000</v>
      </c>
      <c r="BH61" s="86">
        <v>17113000</v>
      </c>
      <c r="BI61" s="86">
        <v>32776000</v>
      </c>
      <c r="BJ61" s="86">
        <v>1017109000</v>
      </c>
      <c r="BK61" s="86">
        <v>0</v>
      </c>
      <c r="BL61" s="87">
        <v>1842848000</v>
      </c>
      <c r="BM61" s="87">
        <v>48258000</v>
      </c>
      <c r="BN61" s="86">
        <v>121994000</v>
      </c>
      <c r="BO61" s="86">
        <v>614000</v>
      </c>
      <c r="BP61" s="87">
        <v>170866000</v>
      </c>
      <c r="BQ61" s="86">
        <v>-154643000</v>
      </c>
      <c r="BR61" s="86">
        <v>0</v>
      </c>
      <c r="BS61" s="87">
        <v>16223000</v>
      </c>
      <c r="BT61" s="88">
        <v>1.9E-2</v>
      </c>
      <c r="BU61" s="88">
        <v>6.0000000000000001E-3</v>
      </c>
      <c r="BV61" s="88">
        <v>2.5999999999999999E-2</v>
      </c>
      <c r="BW61" s="82">
        <v>1.8</v>
      </c>
      <c r="BX61" s="83">
        <v>31</v>
      </c>
      <c r="BY61" s="83">
        <v>67</v>
      </c>
      <c r="BZ61" s="82">
        <v>3.8</v>
      </c>
      <c r="CA61" s="88">
        <v>0.155</v>
      </c>
      <c r="CB61" s="88">
        <v>0.14399999999999999</v>
      </c>
      <c r="CC61" s="89">
        <v>14</v>
      </c>
    </row>
    <row r="62" spans="1:81" ht="34.200000000000003" x14ac:dyDescent="0.3">
      <c r="A62" s="76">
        <v>138</v>
      </c>
      <c r="B62" s="76" t="s">
        <v>876</v>
      </c>
      <c r="C62" s="76" t="s">
        <v>859</v>
      </c>
      <c r="D62" s="76">
        <v>16665</v>
      </c>
      <c r="E62" s="76">
        <v>2019</v>
      </c>
      <c r="F62" s="76" t="s">
        <v>867</v>
      </c>
      <c r="G62" s="76">
        <v>5</v>
      </c>
      <c r="H62" s="76">
        <v>12</v>
      </c>
      <c r="I62" s="76" t="s">
        <v>883</v>
      </c>
      <c r="J62" s="77">
        <v>39679000</v>
      </c>
      <c r="K62" s="77">
        <v>168637000</v>
      </c>
      <c r="L62" s="77">
        <v>0</v>
      </c>
      <c r="M62" s="77">
        <v>26401000</v>
      </c>
      <c r="N62" s="77">
        <v>0</v>
      </c>
      <c r="O62" s="77">
        <v>0</v>
      </c>
      <c r="P62" s="77">
        <v>7879000</v>
      </c>
      <c r="Q62" s="87">
        <v>242596000</v>
      </c>
      <c r="R62" s="77">
        <v>26095000</v>
      </c>
      <c r="S62" s="77">
        <v>0</v>
      </c>
      <c r="T62" s="77">
        <v>0</v>
      </c>
      <c r="U62" s="77">
        <v>0</v>
      </c>
      <c r="V62" s="77">
        <v>138076000</v>
      </c>
      <c r="W62" s="77">
        <v>0</v>
      </c>
      <c r="X62" s="87">
        <v>138076000</v>
      </c>
      <c r="Y62" s="77">
        <v>42427000</v>
      </c>
      <c r="Z62" s="87">
        <v>206598000</v>
      </c>
      <c r="AA62" s="87">
        <v>449194000</v>
      </c>
      <c r="AB62" s="77">
        <v>3258000</v>
      </c>
      <c r="AC62" s="77">
        <v>8511000</v>
      </c>
      <c r="AD62" s="77">
        <v>0</v>
      </c>
      <c r="AE62" s="77">
        <v>39727000</v>
      </c>
      <c r="AF62" s="87">
        <v>51496000</v>
      </c>
      <c r="AG62" s="77">
        <v>86583000</v>
      </c>
      <c r="AH62" s="77">
        <v>0</v>
      </c>
      <c r="AI62" s="77">
        <v>13984000</v>
      </c>
      <c r="AJ62" s="87">
        <v>100567000</v>
      </c>
      <c r="AK62" s="87">
        <v>152063000</v>
      </c>
      <c r="AL62" s="77">
        <v>271036000</v>
      </c>
      <c r="AM62" s="77">
        <v>17531000</v>
      </c>
      <c r="AN62" s="77">
        <v>8564000</v>
      </c>
      <c r="AO62" s="87">
        <v>297131000</v>
      </c>
      <c r="AP62" s="87">
        <v>449194000</v>
      </c>
      <c r="AQ62" s="77">
        <v>162447000</v>
      </c>
      <c r="AR62" s="77">
        <v>0</v>
      </c>
      <c r="AS62" s="77">
        <v>10198000</v>
      </c>
      <c r="AT62" s="77"/>
      <c r="AU62" s="77"/>
      <c r="AV62" s="77">
        <v>0</v>
      </c>
      <c r="AW62" s="87">
        <v>172645000</v>
      </c>
      <c r="AX62" s="77">
        <v>0</v>
      </c>
      <c r="AY62" s="77">
        <v>0</v>
      </c>
      <c r="AZ62" s="77">
        <v>0</v>
      </c>
      <c r="BA62" s="77">
        <v>-130000</v>
      </c>
      <c r="BB62" s="77">
        <v>-1000000</v>
      </c>
      <c r="BC62" s="87">
        <v>-1130000</v>
      </c>
      <c r="BD62" s="87">
        <v>171515000</v>
      </c>
      <c r="BE62" s="77">
        <v>79094000</v>
      </c>
      <c r="BF62" s="77">
        <v>0</v>
      </c>
      <c r="BG62" s="77">
        <v>10377000</v>
      </c>
      <c r="BH62" s="77">
        <v>2216000</v>
      </c>
      <c r="BI62" s="77">
        <v>2790000</v>
      </c>
      <c r="BJ62" s="77">
        <v>68264000</v>
      </c>
      <c r="BK62" s="77">
        <v>0</v>
      </c>
      <c r="BL62" s="87">
        <v>162741000</v>
      </c>
      <c r="BM62" s="87">
        <v>8774000</v>
      </c>
      <c r="BN62" s="77">
        <v>-5741000</v>
      </c>
      <c r="BO62" s="77">
        <v>3698000</v>
      </c>
      <c r="BP62" s="87">
        <v>6731000</v>
      </c>
      <c r="BQ62" s="77">
        <v>0</v>
      </c>
      <c r="BR62" s="77">
        <v>0</v>
      </c>
      <c r="BS62" s="87">
        <v>6731000</v>
      </c>
      <c r="BT62" s="88">
        <v>5.8000000000000003E-2</v>
      </c>
      <c r="BU62" s="88">
        <v>-7.0000000000000001E-3</v>
      </c>
      <c r="BV62" s="88">
        <v>5.0999999999999997E-2</v>
      </c>
      <c r="BW62" s="82">
        <v>4.7</v>
      </c>
      <c r="BX62" s="83">
        <v>59</v>
      </c>
      <c r="BY62" s="83">
        <v>103</v>
      </c>
      <c r="BZ62" s="82">
        <v>3.9</v>
      </c>
      <c r="CA62" s="88">
        <v>0.13900000000000001</v>
      </c>
      <c r="CB62" s="88">
        <v>0.66100000000000003</v>
      </c>
      <c r="CC62" s="89">
        <v>0</v>
      </c>
    </row>
  </sheetData>
  <sheetProtection algorithmName="SHA-512" hashValue="XiojweOZEaehgaodxEcHxU4hl6Cf4tCPwUQt+7cw4TRhxUsXNI+z6pPdJ5YD04KmySFRo1Qt8Qm02IxgQ+aNIw==" saltValue="V3eCBgS77rzKekUkTiEzwQ=="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6253C-8EFF-469F-B1C7-12F20465DA54}">
  <sheetPr>
    <tabColor theme="7" tint="0.59999389629810485"/>
  </sheetPr>
  <dimension ref="A1:CI62"/>
  <sheetViews>
    <sheetView topLeftCell="BR1" zoomScale="130" zoomScaleNormal="130" workbookViewId="0">
      <selection activeCell="BZ37" sqref="BZ1:BZ1048576"/>
    </sheetView>
  </sheetViews>
  <sheetFormatPr defaultColWidth="8.77734375" defaultRowHeight="14.4" x14ac:dyDescent="0.3"/>
  <cols>
    <col min="1" max="9" width="15.77734375" style="68" customWidth="1"/>
    <col min="10" max="13" width="17.21875" style="68" customWidth="1"/>
    <col min="14" max="14" width="14.44140625" style="68" customWidth="1"/>
    <col min="15" max="87" width="17.21875" style="68" customWidth="1"/>
    <col min="88" max="88" width="0" style="68" hidden="1" customWidth="1"/>
    <col min="89" max="89" width="31.5546875" style="68" customWidth="1"/>
    <col min="90" max="16384" width="8.77734375" style="68"/>
  </cols>
  <sheetData>
    <row r="1" spans="1:87" ht="93" customHeight="1" x14ac:dyDescent="0.3">
      <c r="A1" s="75" t="s">
        <v>127</v>
      </c>
      <c r="B1" s="75" t="s">
        <v>774</v>
      </c>
      <c r="C1" s="75" t="s">
        <v>775</v>
      </c>
      <c r="D1" s="75" t="s">
        <v>776</v>
      </c>
      <c r="E1" s="75" t="s">
        <v>777</v>
      </c>
      <c r="F1" s="75" t="s">
        <v>778</v>
      </c>
      <c r="G1" s="75" t="s">
        <v>779</v>
      </c>
      <c r="H1" s="75" t="s">
        <v>780</v>
      </c>
      <c r="I1" s="75" t="s">
        <v>781</v>
      </c>
      <c r="J1" s="75" t="s">
        <v>782</v>
      </c>
      <c r="K1" s="75" t="s">
        <v>783</v>
      </c>
      <c r="L1" s="75" t="s">
        <v>784</v>
      </c>
      <c r="M1" s="75" t="s">
        <v>785</v>
      </c>
      <c r="N1" s="75" t="s">
        <v>786</v>
      </c>
      <c r="O1" s="75" t="s">
        <v>787</v>
      </c>
      <c r="P1" s="75" t="s">
        <v>788</v>
      </c>
      <c r="Q1" s="75" t="s">
        <v>789</v>
      </c>
      <c r="R1" s="75" t="s">
        <v>790</v>
      </c>
      <c r="S1" s="75" t="s">
        <v>791</v>
      </c>
      <c r="T1" s="75" t="s">
        <v>792</v>
      </c>
      <c r="U1" s="75" t="s">
        <v>793</v>
      </c>
      <c r="V1" s="75" t="s">
        <v>794</v>
      </c>
      <c r="W1" s="75" t="s">
        <v>795</v>
      </c>
      <c r="X1" s="75" t="s">
        <v>796</v>
      </c>
      <c r="Y1" s="75" t="s">
        <v>797</v>
      </c>
      <c r="Z1" s="75" t="s">
        <v>798</v>
      </c>
      <c r="AA1" s="75" t="s">
        <v>799</v>
      </c>
      <c r="AB1" s="75" t="s">
        <v>800</v>
      </c>
      <c r="AC1" s="75" t="s">
        <v>801</v>
      </c>
      <c r="AD1" s="75" t="s">
        <v>802</v>
      </c>
      <c r="AE1" s="75" t="s">
        <v>803</v>
      </c>
      <c r="AF1" s="75" t="s">
        <v>804</v>
      </c>
      <c r="AG1" s="75" t="s">
        <v>805</v>
      </c>
      <c r="AH1" s="75" t="s">
        <v>806</v>
      </c>
      <c r="AI1" s="75" t="s">
        <v>807</v>
      </c>
      <c r="AJ1" s="75" t="s">
        <v>808</v>
      </c>
      <c r="AK1" s="75" t="s">
        <v>809</v>
      </c>
      <c r="AL1" s="75" t="s">
        <v>810</v>
      </c>
      <c r="AM1" s="75" t="s">
        <v>811</v>
      </c>
      <c r="AN1" s="75" t="s">
        <v>812</v>
      </c>
      <c r="AO1" s="75" t="s">
        <v>813</v>
      </c>
      <c r="AP1" s="75" t="s">
        <v>814</v>
      </c>
      <c r="AQ1" s="75" t="s">
        <v>81</v>
      </c>
      <c r="AR1" s="75" t="s">
        <v>815</v>
      </c>
      <c r="AS1" s="75" t="s">
        <v>816</v>
      </c>
      <c r="AT1" s="75" t="s">
        <v>817</v>
      </c>
      <c r="AU1" s="75" t="s">
        <v>818</v>
      </c>
      <c r="AV1" s="75" t="s">
        <v>819</v>
      </c>
      <c r="AW1" s="75" t="s">
        <v>144</v>
      </c>
      <c r="AX1" s="75" t="s">
        <v>820</v>
      </c>
      <c r="AY1" s="75" t="s">
        <v>821</v>
      </c>
      <c r="AZ1" s="75" t="s">
        <v>822</v>
      </c>
      <c r="BA1" s="75" t="s">
        <v>823</v>
      </c>
      <c r="BB1" s="75" t="s">
        <v>824</v>
      </c>
      <c r="BC1" s="75" t="s">
        <v>825</v>
      </c>
      <c r="BD1" s="75" t="s">
        <v>826</v>
      </c>
      <c r="BE1" s="75" t="s">
        <v>827</v>
      </c>
      <c r="BF1" s="75" t="s">
        <v>828</v>
      </c>
      <c r="BG1" s="75" t="s">
        <v>829</v>
      </c>
      <c r="BH1" s="75" t="s">
        <v>830</v>
      </c>
      <c r="BI1" s="75" t="s">
        <v>831</v>
      </c>
      <c r="BJ1" s="75" t="s">
        <v>832</v>
      </c>
      <c r="BK1" s="75" t="s">
        <v>833</v>
      </c>
      <c r="BL1" s="75" t="s">
        <v>834</v>
      </c>
      <c r="BM1" s="75" t="s">
        <v>835</v>
      </c>
      <c r="BN1" s="75" t="s">
        <v>836</v>
      </c>
      <c r="BO1" s="75" t="s">
        <v>837</v>
      </c>
      <c r="BP1" s="75" t="s">
        <v>838</v>
      </c>
      <c r="BQ1" s="75" t="s">
        <v>839</v>
      </c>
      <c r="BR1" s="75" t="s">
        <v>840</v>
      </c>
      <c r="BS1" s="75" t="s">
        <v>841</v>
      </c>
      <c r="BT1" s="75" t="s">
        <v>842</v>
      </c>
      <c r="BU1" s="75" t="s">
        <v>843</v>
      </c>
      <c r="BV1" s="75" t="s">
        <v>844</v>
      </c>
      <c r="BW1" s="75" t="s">
        <v>845</v>
      </c>
      <c r="BX1" s="75" t="s">
        <v>846</v>
      </c>
      <c r="BY1" s="75" t="s">
        <v>847</v>
      </c>
      <c r="BZ1" s="75" t="s">
        <v>848</v>
      </c>
      <c r="CA1" s="75" t="s">
        <v>849</v>
      </c>
      <c r="CB1" s="75" t="s">
        <v>850</v>
      </c>
      <c r="CC1" s="75" t="s">
        <v>851</v>
      </c>
      <c r="CD1" s="75" t="s">
        <v>852</v>
      </c>
      <c r="CE1" s="75" t="s">
        <v>853</v>
      </c>
      <c r="CF1" s="75" t="s">
        <v>854</v>
      </c>
      <c r="CG1" s="75" t="s">
        <v>855</v>
      </c>
      <c r="CH1" s="75" t="s">
        <v>856</v>
      </c>
      <c r="CI1" s="75" t="s">
        <v>857</v>
      </c>
    </row>
    <row r="2" spans="1:87" ht="34.200000000000003" x14ac:dyDescent="0.3">
      <c r="A2" s="76">
        <v>1</v>
      </c>
      <c r="B2" s="76" t="s">
        <v>713</v>
      </c>
      <c r="C2" s="76" t="s">
        <v>859</v>
      </c>
      <c r="D2" s="76">
        <v>12760</v>
      </c>
      <c r="E2" s="76">
        <v>2018</v>
      </c>
      <c r="F2" s="76" t="s">
        <v>867</v>
      </c>
      <c r="G2" s="76">
        <v>5</v>
      </c>
      <c r="H2" s="76">
        <v>12</v>
      </c>
      <c r="I2" s="76" t="s">
        <v>886</v>
      </c>
      <c r="J2" s="77">
        <v>5704712</v>
      </c>
      <c r="K2" s="77">
        <v>0</v>
      </c>
      <c r="L2" s="77">
        <v>62170</v>
      </c>
      <c r="M2" s="77">
        <v>15201756</v>
      </c>
      <c r="N2" s="77">
        <v>0</v>
      </c>
      <c r="O2" s="77">
        <v>0</v>
      </c>
      <c r="P2" s="77">
        <v>5311238</v>
      </c>
      <c r="Q2" s="87">
        <v>26279876</v>
      </c>
      <c r="R2" s="77">
        <v>20018667</v>
      </c>
      <c r="S2" s="77">
        <v>0</v>
      </c>
      <c r="T2" s="77">
        <v>0</v>
      </c>
      <c r="U2" s="77">
        <v>0</v>
      </c>
      <c r="V2" s="77">
        <v>113734867</v>
      </c>
      <c r="W2" s="77">
        <v>84418489</v>
      </c>
      <c r="X2" s="87">
        <v>29316378</v>
      </c>
      <c r="Y2" s="77">
        <v>12458476</v>
      </c>
      <c r="Z2" s="87">
        <v>61793521</v>
      </c>
      <c r="AA2" s="87">
        <v>88073397</v>
      </c>
      <c r="AB2" s="77">
        <v>1142287</v>
      </c>
      <c r="AC2" s="77">
        <v>-377245</v>
      </c>
      <c r="AD2" s="77">
        <v>0</v>
      </c>
      <c r="AE2" s="77">
        <v>11600321</v>
      </c>
      <c r="AF2" s="87">
        <v>12365363</v>
      </c>
      <c r="AG2" s="77">
        <v>21063695</v>
      </c>
      <c r="AH2" s="77">
        <v>0</v>
      </c>
      <c r="AI2" s="77">
        <v>21098664</v>
      </c>
      <c r="AJ2" s="87">
        <v>42162359</v>
      </c>
      <c r="AK2" s="87">
        <v>54527722</v>
      </c>
      <c r="AL2" s="77">
        <v>33364391</v>
      </c>
      <c r="AM2" s="77">
        <v>181284</v>
      </c>
      <c r="AN2" s="77">
        <v>0</v>
      </c>
      <c r="AO2" s="87">
        <v>33545675</v>
      </c>
      <c r="AP2" s="87">
        <v>88073397</v>
      </c>
      <c r="AQ2" s="77">
        <v>128928151</v>
      </c>
      <c r="AR2" s="77">
        <v>0</v>
      </c>
      <c r="AS2" s="77">
        <v>3470942</v>
      </c>
      <c r="AT2" s="77"/>
      <c r="AU2" s="77"/>
      <c r="AV2" s="77">
        <v>1354351</v>
      </c>
      <c r="AW2" s="87">
        <v>133753444</v>
      </c>
      <c r="AX2" s="77">
        <v>0</v>
      </c>
      <c r="AY2" s="77">
        <v>0</v>
      </c>
      <c r="AZ2" s="77">
        <v>0</v>
      </c>
      <c r="BA2" s="77">
        <v>396339</v>
      </c>
      <c r="BB2" s="77">
        <v>0</v>
      </c>
      <c r="BC2" s="87">
        <v>396339</v>
      </c>
      <c r="BD2" s="87">
        <v>134149783</v>
      </c>
      <c r="BE2" s="77">
        <v>73023788</v>
      </c>
      <c r="BF2" s="77">
        <v>0</v>
      </c>
      <c r="BG2" s="77">
        <v>4238237</v>
      </c>
      <c r="BH2" s="77">
        <v>668646</v>
      </c>
      <c r="BI2" s="77">
        <v>1787094</v>
      </c>
      <c r="BJ2" s="77">
        <v>52673475</v>
      </c>
      <c r="BK2" s="77">
        <v>0</v>
      </c>
      <c r="BL2" s="87">
        <v>132391240</v>
      </c>
      <c r="BM2" s="87">
        <v>1758543</v>
      </c>
      <c r="BN2" s="77">
        <v>-2275326</v>
      </c>
      <c r="BO2" s="77">
        <v>8626529</v>
      </c>
      <c r="BP2" s="87">
        <v>8109746</v>
      </c>
      <c r="BQ2" s="77">
        <v>0</v>
      </c>
      <c r="BR2" s="77">
        <v>0</v>
      </c>
      <c r="BS2" s="87">
        <v>8109746</v>
      </c>
      <c r="BT2" s="88">
        <v>0.01</v>
      </c>
      <c r="BU2" s="88">
        <v>3.0000000000000001E-3</v>
      </c>
      <c r="BV2" s="88">
        <v>1.2999999999999999E-2</v>
      </c>
      <c r="BW2" s="82">
        <v>2.1</v>
      </c>
      <c r="BX2" s="83">
        <v>43</v>
      </c>
      <c r="BY2" s="83">
        <v>36</v>
      </c>
      <c r="BZ2" s="82">
        <v>3.7</v>
      </c>
      <c r="CA2" s="88">
        <v>0.17899999999999999</v>
      </c>
      <c r="CB2" s="88">
        <v>0.38100000000000001</v>
      </c>
      <c r="CC2" s="89">
        <v>20</v>
      </c>
    </row>
    <row r="3" spans="1:87" ht="34.200000000000003" x14ac:dyDescent="0.3">
      <c r="A3" s="85">
        <v>2</v>
      </c>
      <c r="B3" s="85" t="s">
        <v>714</v>
      </c>
      <c r="C3" s="85" t="s">
        <v>859</v>
      </c>
      <c r="D3" s="85">
        <v>12807</v>
      </c>
      <c r="E3" s="85">
        <v>2018</v>
      </c>
      <c r="F3" s="85" t="s">
        <v>867</v>
      </c>
      <c r="G3" s="85">
        <v>5</v>
      </c>
      <c r="H3" s="85">
        <v>12</v>
      </c>
      <c r="I3" s="85" t="s">
        <v>886</v>
      </c>
      <c r="J3" s="86">
        <v>1635468</v>
      </c>
      <c r="K3" s="86">
        <v>0</v>
      </c>
      <c r="L3" s="86">
        <v>195000</v>
      </c>
      <c r="M3" s="86">
        <v>2901195</v>
      </c>
      <c r="N3" s="86">
        <v>0</v>
      </c>
      <c r="O3" s="86">
        <v>0</v>
      </c>
      <c r="P3" s="86">
        <v>665422</v>
      </c>
      <c r="Q3" s="87">
        <v>5397085</v>
      </c>
      <c r="R3" s="86">
        <v>2270481</v>
      </c>
      <c r="S3" s="86">
        <v>0</v>
      </c>
      <c r="T3" s="86">
        <v>0</v>
      </c>
      <c r="U3" s="86">
        <v>0</v>
      </c>
      <c r="V3" s="86">
        <v>16006387</v>
      </c>
      <c r="W3" s="86">
        <v>11562314</v>
      </c>
      <c r="X3" s="87">
        <v>4444073</v>
      </c>
      <c r="Y3" s="86">
        <v>11666173</v>
      </c>
      <c r="Z3" s="87">
        <v>18380727</v>
      </c>
      <c r="AA3" s="87">
        <v>23777812</v>
      </c>
      <c r="AB3" s="86">
        <v>675000</v>
      </c>
      <c r="AC3" s="86">
        <v>1716266</v>
      </c>
      <c r="AD3" s="86">
        <v>0</v>
      </c>
      <c r="AE3" s="86">
        <v>3775289</v>
      </c>
      <c r="AF3" s="87">
        <v>6166555</v>
      </c>
      <c r="AG3" s="86">
        <v>9436097</v>
      </c>
      <c r="AH3" s="86">
        <v>0</v>
      </c>
      <c r="AI3" s="86">
        <v>5000</v>
      </c>
      <c r="AJ3" s="87">
        <v>9441097</v>
      </c>
      <c r="AK3" s="87">
        <v>15607652</v>
      </c>
      <c r="AL3" s="86">
        <v>5899679</v>
      </c>
      <c r="AM3" s="86">
        <v>843084</v>
      </c>
      <c r="AN3" s="86">
        <v>1427397</v>
      </c>
      <c r="AO3" s="87">
        <v>8170160</v>
      </c>
      <c r="AP3" s="87">
        <v>23777812</v>
      </c>
      <c r="AQ3" s="86">
        <v>26296446</v>
      </c>
      <c r="AR3" s="86">
        <v>0</v>
      </c>
      <c r="AS3" s="86">
        <v>611263</v>
      </c>
      <c r="AT3" s="86"/>
      <c r="AU3" s="86"/>
      <c r="AV3" s="86">
        <v>105346</v>
      </c>
      <c r="AW3" s="87">
        <v>27013055</v>
      </c>
      <c r="AX3" s="86">
        <v>2341</v>
      </c>
      <c r="AY3" s="86">
        <v>28330</v>
      </c>
      <c r="AZ3" s="86">
        <v>0</v>
      </c>
      <c r="BA3" s="86">
        <v>0</v>
      </c>
      <c r="BB3" s="86">
        <v>0</v>
      </c>
      <c r="BC3" s="87">
        <v>30671</v>
      </c>
      <c r="BD3" s="87">
        <v>27043726</v>
      </c>
      <c r="BE3" s="86">
        <v>10243488</v>
      </c>
      <c r="BF3" s="86">
        <v>0</v>
      </c>
      <c r="BG3" s="86">
        <v>845317</v>
      </c>
      <c r="BH3" s="86">
        <v>159404</v>
      </c>
      <c r="BI3" s="86">
        <v>263786</v>
      </c>
      <c r="BJ3" s="86">
        <v>14308390</v>
      </c>
      <c r="BK3" s="86">
        <v>0</v>
      </c>
      <c r="BL3" s="87">
        <v>25820385</v>
      </c>
      <c r="BM3" s="87">
        <v>1223341</v>
      </c>
      <c r="BN3" s="86">
        <v>-1882376</v>
      </c>
      <c r="BO3" s="86">
        <v>608509</v>
      </c>
      <c r="BP3" s="87">
        <v>-50526</v>
      </c>
      <c r="BQ3" s="86">
        <v>0</v>
      </c>
      <c r="BR3" s="86">
        <v>0</v>
      </c>
      <c r="BS3" s="87">
        <v>-50526</v>
      </c>
      <c r="BT3" s="88">
        <v>4.3999999999999997E-2</v>
      </c>
      <c r="BU3" s="88">
        <v>1E-3</v>
      </c>
      <c r="BV3" s="88">
        <v>4.4999999999999998E-2</v>
      </c>
      <c r="BW3" s="82">
        <v>0.9</v>
      </c>
      <c r="BX3" s="83">
        <v>40</v>
      </c>
      <c r="BY3" s="83">
        <v>65</v>
      </c>
      <c r="BZ3" s="82">
        <v>2.7</v>
      </c>
      <c r="CA3" s="88">
        <v>0.13300000000000001</v>
      </c>
      <c r="CB3" s="88">
        <v>0.34399999999999997</v>
      </c>
      <c r="CC3" s="89">
        <v>14</v>
      </c>
    </row>
    <row r="4" spans="1:87" ht="34.200000000000003" x14ac:dyDescent="0.3">
      <c r="A4" s="76">
        <v>5</v>
      </c>
      <c r="B4" s="76" t="s">
        <v>715</v>
      </c>
      <c r="C4" s="76" t="s">
        <v>859</v>
      </c>
      <c r="D4" s="76">
        <v>4066</v>
      </c>
      <c r="E4" s="76">
        <v>2018</v>
      </c>
      <c r="F4" s="76" t="s">
        <v>867</v>
      </c>
      <c r="G4" s="76">
        <v>5</v>
      </c>
      <c r="H4" s="76">
        <v>12</v>
      </c>
      <c r="I4" s="76" t="s">
        <v>886</v>
      </c>
      <c r="J4" s="77">
        <v>498000</v>
      </c>
      <c r="K4" s="77">
        <v>3861000</v>
      </c>
      <c r="L4" s="77">
        <v>0</v>
      </c>
      <c r="M4" s="77">
        <v>12847000</v>
      </c>
      <c r="N4" s="77">
        <v>665000</v>
      </c>
      <c r="O4" s="77">
        <v>582000</v>
      </c>
      <c r="P4" s="77">
        <v>2020000</v>
      </c>
      <c r="Q4" s="87">
        <v>20473000</v>
      </c>
      <c r="R4" s="77">
        <v>5260000</v>
      </c>
      <c r="S4" s="77">
        <v>0</v>
      </c>
      <c r="T4" s="77">
        <v>12424000</v>
      </c>
      <c r="U4" s="77">
        <v>496000</v>
      </c>
      <c r="V4" s="77">
        <v>149944000</v>
      </c>
      <c r="W4" s="77">
        <v>96678000</v>
      </c>
      <c r="X4" s="87">
        <v>53266000</v>
      </c>
      <c r="Y4" s="77">
        <v>719000</v>
      </c>
      <c r="Z4" s="87">
        <v>72165000</v>
      </c>
      <c r="AA4" s="87">
        <v>92638000</v>
      </c>
      <c r="AB4" s="77">
        <v>1099000</v>
      </c>
      <c r="AC4" s="77">
        <v>2099000</v>
      </c>
      <c r="AD4" s="77">
        <v>1112000</v>
      </c>
      <c r="AE4" s="77">
        <v>7745000</v>
      </c>
      <c r="AF4" s="87">
        <v>12055000</v>
      </c>
      <c r="AG4" s="77">
        <v>23576000</v>
      </c>
      <c r="AH4" s="77">
        <v>0</v>
      </c>
      <c r="AI4" s="77">
        <v>3795000</v>
      </c>
      <c r="AJ4" s="87">
        <v>27371000</v>
      </c>
      <c r="AK4" s="87">
        <v>39426000</v>
      </c>
      <c r="AL4" s="77">
        <v>36043000</v>
      </c>
      <c r="AM4" s="77">
        <v>8917000</v>
      </c>
      <c r="AN4" s="77">
        <v>8252000</v>
      </c>
      <c r="AO4" s="87">
        <v>53212000</v>
      </c>
      <c r="AP4" s="87">
        <v>92638000</v>
      </c>
      <c r="AQ4" s="77">
        <v>94955000</v>
      </c>
      <c r="AR4" s="77">
        <v>0</v>
      </c>
      <c r="AS4" s="77">
        <v>7424000</v>
      </c>
      <c r="AT4" s="77"/>
      <c r="AU4" s="77"/>
      <c r="AV4" s="77">
        <v>283000</v>
      </c>
      <c r="AW4" s="87">
        <v>102662000</v>
      </c>
      <c r="AX4" s="77">
        <v>36000</v>
      </c>
      <c r="AY4" s="77">
        <v>0</v>
      </c>
      <c r="AZ4" s="77">
        <v>0</v>
      </c>
      <c r="BA4" s="77">
        <v>159000</v>
      </c>
      <c r="BB4" s="77">
        <v>0</v>
      </c>
      <c r="BC4" s="87">
        <v>195000</v>
      </c>
      <c r="BD4" s="87">
        <v>102857000</v>
      </c>
      <c r="BE4" s="77">
        <v>43741000</v>
      </c>
      <c r="BF4" s="77">
        <v>0</v>
      </c>
      <c r="BG4" s="77">
        <v>5592000</v>
      </c>
      <c r="BH4" s="77">
        <v>689000</v>
      </c>
      <c r="BI4" s="77">
        <v>1242000</v>
      </c>
      <c r="BJ4" s="77">
        <v>50988000</v>
      </c>
      <c r="BK4" s="77">
        <v>0</v>
      </c>
      <c r="BL4" s="87">
        <v>102252000</v>
      </c>
      <c r="BM4" s="87">
        <v>605000</v>
      </c>
      <c r="BN4" s="77">
        <v>-1500000</v>
      </c>
      <c r="BO4" s="77">
        <v>899000</v>
      </c>
      <c r="BP4" s="87">
        <v>4000</v>
      </c>
      <c r="BQ4" s="77">
        <v>1943000</v>
      </c>
      <c r="BR4" s="77">
        <v>0</v>
      </c>
      <c r="BS4" s="87">
        <v>1947000</v>
      </c>
      <c r="BT4" s="88">
        <v>4.0000000000000001E-3</v>
      </c>
      <c r="BU4" s="88">
        <v>2E-3</v>
      </c>
      <c r="BV4" s="88">
        <v>6.0000000000000001E-3</v>
      </c>
      <c r="BW4" s="82">
        <v>1.7</v>
      </c>
      <c r="BX4" s="83">
        <v>49</v>
      </c>
      <c r="BY4" s="83">
        <v>38</v>
      </c>
      <c r="BZ4" s="82">
        <v>3.9</v>
      </c>
      <c r="CA4" s="88">
        <v>0.17399999999999999</v>
      </c>
      <c r="CB4" s="88">
        <v>0.57399999999999995</v>
      </c>
      <c r="CC4" s="89">
        <v>17</v>
      </c>
    </row>
    <row r="5" spans="1:87" ht="34.200000000000003" x14ac:dyDescent="0.3">
      <c r="A5" s="85">
        <v>4</v>
      </c>
      <c r="B5" s="85" t="s">
        <v>716</v>
      </c>
      <c r="C5" s="85" t="s">
        <v>859</v>
      </c>
      <c r="D5" s="85">
        <v>4066</v>
      </c>
      <c r="E5" s="85">
        <v>2018</v>
      </c>
      <c r="F5" s="85" t="s">
        <v>867</v>
      </c>
      <c r="G5" s="85">
        <v>5</v>
      </c>
      <c r="H5" s="85">
        <v>12</v>
      </c>
      <c r="I5" s="85" t="s">
        <v>886</v>
      </c>
      <c r="J5" s="86">
        <v>79823000</v>
      </c>
      <c r="K5" s="86">
        <v>180652000</v>
      </c>
      <c r="L5" s="86">
        <v>0</v>
      </c>
      <c r="M5" s="86">
        <v>119185000</v>
      </c>
      <c r="N5" s="86">
        <v>45456000</v>
      </c>
      <c r="O5" s="86">
        <v>29697000</v>
      </c>
      <c r="P5" s="86">
        <v>45235000</v>
      </c>
      <c r="Q5" s="87">
        <v>500048000</v>
      </c>
      <c r="R5" s="86">
        <v>262931000</v>
      </c>
      <c r="S5" s="86">
        <v>0</v>
      </c>
      <c r="T5" s="86">
        <v>14142000</v>
      </c>
      <c r="U5" s="86">
        <v>1684000</v>
      </c>
      <c r="V5" s="86">
        <v>1492365000</v>
      </c>
      <c r="W5" s="86">
        <v>926759000</v>
      </c>
      <c r="X5" s="87">
        <v>565606000</v>
      </c>
      <c r="Y5" s="86">
        <v>18398000</v>
      </c>
      <c r="Z5" s="87">
        <v>862761000</v>
      </c>
      <c r="AA5" s="87">
        <v>1362809000</v>
      </c>
      <c r="AB5" s="86">
        <v>13561000</v>
      </c>
      <c r="AC5" s="86">
        <v>28671000</v>
      </c>
      <c r="AD5" s="86">
        <v>541000</v>
      </c>
      <c r="AE5" s="86">
        <v>101068000</v>
      </c>
      <c r="AF5" s="87">
        <v>143841000</v>
      </c>
      <c r="AG5" s="86">
        <v>374251000</v>
      </c>
      <c r="AH5" s="86">
        <v>0</v>
      </c>
      <c r="AI5" s="86">
        <v>17034000</v>
      </c>
      <c r="AJ5" s="87">
        <v>391285000</v>
      </c>
      <c r="AK5" s="87">
        <v>535126000</v>
      </c>
      <c r="AL5" s="86">
        <v>810654000</v>
      </c>
      <c r="AM5" s="86">
        <v>11327000</v>
      </c>
      <c r="AN5" s="86">
        <v>5702000</v>
      </c>
      <c r="AO5" s="87">
        <v>827683000</v>
      </c>
      <c r="AP5" s="87">
        <v>1362809000</v>
      </c>
      <c r="AQ5" s="86">
        <v>1189070000</v>
      </c>
      <c r="AR5" s="86">
        <v>0</v>
      </c>
      <c r="AS5" s="86">
        <v>105645000</v>
      </c>
      <c r="AT5" s="86"/>
      <c r="AU5" s="86"/>
      <c r="AV5" s="86">
        <v>1507000</v>
      </c>
      <c r="AW5" s="87">
        <v>1296222000</v>
      </c>
      <c r="AX5" s="86">
        <v>3676000</v>
      </c>
      <c r="AY5" s="86">
        <v>0</v>
      </c>
      <c r="AZ5" s="86">
        <v>0</v>
      </c>
      <c r="BA5" s="86">
        <v>9574000</v>
      </c>
      <c r="BB5" s="86">
        <v>0</v>
      </c>
      <c r="BC5" s="87">
        <v>13250000</v>
      </c>
      <c r="BD5" s="87">
        <v>1309472000</v>
      </c>
      <c r="BE5" s="86">
        <v>526939000</v>
      </c>
      <c r="BF5" s="86">
        <v>0</v>
      </c>
      <c r="BG5" s="86">
        <v>58773000</v>
      </c>
      <c r="BH5" s="86">
        <v>10388000</v>
      </c>
      <c r="BI5" s="86">
        <v>11753000</v>
      </c>
      <c r="BJ5" s="86">
        <v>601815000</v>
      </c>
      <c r="BK5" s="86">
        <v>0</v>
      </c>
      <c r="BL5" s="87">
        <v>1209668000</v>
      </c>
      <c r="BM5" s="87">
        <v>99804000</v>
      </c>
      <c r="BN5" s="86">
        <v>-62635000</v>
      </c>
      <c r="BO5" s="86">
        <v>9124000</v>
      </c>
      <c r="BP5" s="87">
        <v>46293000</v>
      </c>
      <c r="BQ5" s="86">
        <v>15348000</v>
      </c>
      <c r="BR5" s="86">
        <v>0</v>
      </c>
      <c r="BS5" s="87">
        <v>61641000</v>
      </c>
      <c r="BT5" s="88">
        <v>6.6000000000000003E-2</v>
      </c>
      <c r="BU5" s="88">
        <v>0.01</v>
      </c>
      <c r="BV5" s="88">
        <v>7.5999999999999998E-2</v>
      </c>
      <c r="BW5" s="82">
        <v>3.5</v>
      </c>
      <c r="BX5" s="83">
        <v>37</v>
      </c>
      <c r="BY5" s="83">
        <v>37</v>
      </c>
      <c r="BZ5" s="82">
        <v>7.1</v>
      </c>
      <c r="CA5" s="88">
        <v>0.30599999999999999</v>
      </c>
      <c r="CB5" s="88">
        <v>0.60699999999999998</v>
      </c>
      <c r="CC5" s="89">
        <v>16</v>
      </c>
    </row>
    <row r="6" spans="1:87" ht="34.200000000000003" x14ac:dyDescent="0.3">
      <c r="A6" s="76">
        <v>106</v>
      </c>
      <c r="B6" s="76" t="s">
        <v>717</v>
      </c>
      <c r="C6" s="76" t="s">
        <v>859</v>
      </c>
      <c r="D6" s="76">
        <v>4066</v>
      </c>
      <c r="E6" s="76">
        <v>2018</v>
      </c>
      <c r="F6" s="76" t="s">
        <v>867</v>
      </c>
      <c r="G6" s="76">
        <v>5</v>
      </c>
      <c r="H6" s="76">
        <v>12</v>
      </c>
      <c r="I6" s="76" t="s">
        <v>886</v>
      </c>
      <c r="J6" s="77">
        <v>0</v>
      </c>
      <c r="K6" s="77">
        <v>0</v>
      </c>
      <c r="L6" s="77">
        <v>0</v>
      </c>
      <c r="M6" s="77">
        <v>6534000</v>
      </c>
      <c r="N6" s="77">
        <v>501000</v>
      </c>
      <c r="O6" s="77">
        <v>84000</v>
      </c>
      <c r="P6" s="77">
        <v>1194000</v>
      </c>
      <c r="Q6" s="87">
        <v>8313000</v>
      </c>
      <c r="R6" s="77">
        <v>322000</v>
      </c>
      <c r="S6" s="77">
        <v>0</v>
      </c>
      <c r="T6" s="77">
        <v>397000</v>
      </c>
      <c r="U6" s="77">
        <v>0</v>
      </c>
      <c r="V6" s="77">
        <v>80683000</v>
      </c>
      <c r="W6" s="77">
        <v>53117000</v>
      </c>
      <c r="X6" s="87">
        <v>27566000</v>
      </c>
      <c r="Y6" s="77">
        <v>4386000</v>
      </c>
      <c r="Z6" s="87">
        <v>32671000</v>
      </c>
      <c r="AA6" s="87">
        <v>40984000</v>
      </c>
      <c r="AB6" s="77">
        <v>339000</v>
      </c>
      <c r="AC6" s="77">
        <v>3650000</v>
      </c>
      <c r="AD6" s="77">
        <v>8916000</v>
      </c>
      <c r="AE6" s="77">
        <v>7015000</v>
      </c>
      <c r="AF6" s="87">
        <v>19920000</v>
      </c>
      <c r="AG6" s="77">
        <v>733000</v>
      </c>
      <c r="AH6" s="77">
        <v>0</v>
      </c>
      <c r="AI6" s="77">
        <v>3559000</v>
      </c>
      <c r="AJ6" s="87">
        <v>4292000</v>
      </c>
      <c r="AK6" s="87">
        <v>24212000</v>
      </c>
      <c r="AL6" s="77">
        <v>11683000</v>
      </c>
      <c r="AM6" s="77">
        <v>4208000</v>
      </c>
      <c r="AN6" s="77">
        <v>881000</v>
      </c>
      <c r="AO6" s="87">
        <v>16772000</v>
      </c>
      <c r="AP6" s="87">
        <v>40984000</v>
      </c>
      <c r="AQ6" s="77">
        <v>55314000</v>
      </c>
      <c r="AR6" s="77">
        <v>0</v>
      </c>
      <c r="AS6" s="77">
        <v>2422000</v>
      </c>
      <c r="AT6" s="77"/>
      <c r="AU6" s="77"/>
      <c r="AV6" s="77">
        <v>618000</v>
      </c>
      <c r="AW6" s="87">
        <v>58354000</v>
      </c>
      <c r="AX6" s="77">
        <v>0</v>
      </c>
      <c r="AY6" s="77">
        <v>0</v>
      </c>
      <c r="AZ6" s="77">
        <v>0</v>
      </c>
      <c r="BA6" s="77">
        <v>3000</v>
      </c>
      <c r="BB6" s="77">
        <v>0</v>
      </c>
      <c r="BC6" s="87">
        <v>3000</v>
      </c>
      <c r="BD6" s="87">
        <v>58357000</v>
      </c>
      <c r="BE6" s="77">
        <v>32696000</v>
      </c>
      <c r="BF6" s="77">
        <v>0</v>
      </c>
      <c r="BG6" s="77">
        <v>2517000</v>
      </c>
      <c r="BH6" s="77">
        <v>302000</v>
      </c>
      <c r="BI6" s="77">
        <v>263000</v>
      </c>
      <c r="BJ6" s="77">
        <v>21423000</v>
      </c>
      <c r="BK6" s="77">
        <v>0</v>
      </c>
      <c r="BL6" s="87">
        <v>57201000</v>
      </c>
      <c r="BM6" s="87">
        <v>1156000</v>
      </c>
      <c r="BN6" s="77">
        <v>3862000</v>
      </c>
      <c r="BO6" s="77">
        <v>5221000</v>
      </c>
      <c r="BP6" s="87">
        <v>10239000</v>
      </c>
      <c r="BQ6" s="77">
        <v>0</v>
      </c>
      <c r="BR6" s="77">
        <v>0</v>
      </c>
      <c r="BS6" s="87">
        <v>10239000</v>
      </c>
      <c r="BT6" s="88">
        <v>0.02</v>
      </c>
      <c r="BU6" s="88">
        <v>0</v>
      </c>
      <c r="BV6" s="88">
        <v>0.02</v>
      </c>
      <c r="BW6" s="82">
        <v>0.4</v>
      </c>
      <c r="BX6" s="83">
        <v>43</v>
      </c>
      <c r="BY6" s="83">
        <v>109</v>
      </c>
      <c r="BZ6" s="82">
        <v>6.2</v>
      </c>
      <c r="CA6" s="88">
        <v>0.17799999999999999</v>
      </c>
      <c r="CB6" s="88">
        <v>0.40899999999999997</v>
      </c>
      <c r="CC6" s="89">
        <v>21</v>
      </c>
    </row>
    <row r="7" spans="1:87" ht="34.200000000000003" x14ac:dyDescent="0.3">
      <c r="A7" s="85">
        <v>14495</v>
      </c>
      <c r="B7" s="85" t="s">
        <v>718</v>
      </c>
      <c r="C7" s="85" t="s">
        <v>859</v>
      </c>
      <c r="D7" s="85">
        <v>4066</v>
      </c>
      <c r="E7" s="85">
        <v>2018</v>
      </c>
      <c r="F7" s="85" t="s">
        <v>867</v>
      </c>
      <c r="G7" s="85">
        <v>5</v>
      </c>
      <c r="H7" s="85">
        <v>12</v>
      </c>
      <c r="I7" s="85" t="s">
        <v>886</v>
      </c>
      <c r="J7" s="86">
        <v>4161000</v>
      </c>
      <c r="K7" s="86">
        <v>11199000</v>
      </c>
      <c r="L7" s="86">
        <v>0</v>
      </c>
      <c r="M7" s="86">
        <v>10625000</v>
      </c>
      <c r="N7" s="86">
        <v>263000</v>
      </c>
      <c r="O7" s="86">
        <v>2921000</v>
      </c>
      <c r="P7" s="86">
        <v>2284000</v>
      </c>
      <c r="Q7" s="87">
        <v>31453000</v>
      </c>
      <c r="R7" s="86">
        <v>10106000</v>
      </c>
      <c r="S7" s="86">
        <v>0</v>
      </c>
      <c r="T7" s="86">
        <v>1913000</v>
      </c>
      <c r="U7" s="86">
        <v>0</v>
      </c>
      <c r="V7" s="86">
        <v>109117000</v>
      </c>
      <c r="W7" s="86">
        <v>48101000</v>
      </c>
      <c r="X7" s="87">
        <v>61016000</v>
      </c>
      <c r="Y7" s="86">
        <v>365000</v>
      </c>
      <c r="Z7" s="87">
        <v>73400000</v>
      </c>
      <c r="AA7" s="87">
        <v>104853000</v>
      </c>
      <c r="AB7" s="86">
        <v>593000</v>
      </c>
      <c r="AC7" s="86">
        <v>4468000</v>
      </c>
      <c r="AD7" s="86">
        <v>12331000</v>
      </c>
      <c r="AE7" s="86">
        <v>8566000</v>
      </c>
      <c r="AF7" s="87">
        <v>25958000</v>
      </c>
      <c r="AG7" s="86">
        <v>26295000</v>
      </c>
      <c r="AH7" s="86">
        <v>0</v>
      </c>
      <c r="AI7" s="86">
        <v>2365000</v>
      </c>
      <c r="AJ7" s="87">
        <v>28660000</v>
      </c>
      <c r="AK7" s="87">
        <v>54618000</v>
      </c>
      <c r="AL7" s="86">
        <v>38163000</v>
      </c>
      <c r="AM7" s="86">
        <v>2154000</v>
      </c>
      <c r="AN7" s="86">
        <v>9918000</v>
      </c>
      <c r="AO7" s="87">
        <v>50235000</v>
      </c>
      <c r="AP7" s="87">
        <v>104853000</v>
      </c>
      <c r="AQ7" s="86">
        <v>81223000</v>
      </c>
      <c r="AR7" s="86">
        <v>0</v>
      </c>
      <c r="AS7" s="86">
        <v>4347000</v>
      </c>
      <c r="AT7" s="86"/>
      <c r="AU7" s="86"/>
      <c r="AV7" s="86">
        <v>2000</v>
      </c>
      <c r="AW7" s="87">
        <v>85572000</v>
      </c>
      <c r="AX7" s="86">
        <v>96000</v>
      </c>
      <c r="AY7" s="86">
        <v>0</v>
      </c>
      <c r="AZ7" s="86">
        <v>0</v>
      </c>
      <c r="BA7" s="86">
        <v>385000</v>
      </c>
      <c r="BB7" s="86">
        <v>0</v>
      </c>
      <c r="BC7" s="87">
        <v>481000</v>
      </c>
      <c r="BD7" s="87">
        <v>86053000</v>
      </c>
      <c r="BE7" s="86">
        <v>44064000</v>
      </c>
      <c r="BF7" s="86">
        <v>0</v>
      </c>
      <c r="BG7" s="86">
        <v>6020000</v>
      </c>
      <c r="BH7" s="86">
        <v>501000</v>
      </c>
      <c r="BI7" s="86">
        <v>1270000</v>
      </c>
      <c r="BJ7" s="86">
        <v>38597000</v>
      </c>
      <c r="BK7" s="86">
        <v>0</v>
      </c>
      <c r="BL7" s="87">
        <v>90452000</v>
      </c>
      <c r="BM7" s="87">
        <v>-4399000</v>
      </c>
      <c r="BN7" s="86">
        <v>2412000</v>
      </c>
      <c r="BO7" s="86">
        <v>1763000</v>
      </c>
      <c r="BP7" s="87">
        <v>-224000</v>
      </c>
      <c r="BQ7" s="86">
        <v>332000</v>
      </c>
      <c r="BR7" s="86">
        <v>0</v>
      </c>
      <c r="BS7" s="87">
        <v>108000</v>
      </c>
      <c r="BT7" s="88">
        <v>-5.7000000000000002E-2</v>
      </c>
      <c r="BU7" s="88">
        <v>6.0000000000000001E-3</v>
      </c>
      <c r="BV7" s="88">
        <v>-5.0999999999999997E-2</v>
      </c>
      <c r="BW7" s="82">
        <v>1.2</v>
      </c>
      <c r="BX7" s="83">
        <v>48</v>
      </c>
      <c r="BY7" s="83">
        <v>93</v>
      </c>
      <c r="BZ7" s="82">
        <v>1.9</v>
      </c>
      <c r="CA7" s="88">
        <v>3.1E-2</v>
      </c>
      <c r="CB7" s="88">
        <v>0.47899999999999998</v>
      </c>
      <c r="CC7" s="89">
        <v>8</v>
      </c>
    </row>
    <row r="8" spans="1:87" ht="34.200000000000003" x14ac:dyDescent="0.3">
      <c r="A8" s="76">
        <v>6309</v>
      </c>
      <c r="B8" s="76" t="s">
        <v>719</v>
      </c>
      <c r="C8" s="76" t="s">
        <v>859</v>
      </c>
      <c r="D8" s="76">
        <v>3106</v>
      </c>
      <c r="E8" s="76">
        <v>2018</v>
      </c>
      <c r="F8" s="76" t="s">
        <v>867</v>
      </c>
      <c r="G8" s="76">
        <v>5</v>
      </c>
      <c r="H8" s="76">
        <v>12</v>
      </c>
      <c r="I8" s="76" t="s">
        <v>886</v>
      </c>
      <c r="J8" s="77">
        <v>35498756</v>
      </c>
      <c r="K8" s="77">
        <v>0</v>
      </c>
      <c r="L8" s="77">
        <v>7437084</v>
      </c>
      <c r="M8" s="77">
        <v>51776927</v>
      </c>
      <c r="N8" s="77">
        <v>0</v>
      </c>
      <c r="O8" s="77">
        <v>0</v>
      </c>
      <c r="P8" s="77">
        <v>23683520</v>
      </c>
      <c r="Q8" s="87">
        <v>118396287</v>
      </c>
      <c r="R8" s="77">
        <v>264993491</v>
      </c>
      <c r="S8" s="77">
        <v>0</v>
      </c>
      <c r="T8" s="77">
        <v>0</v>
      </c>
      <c r="U8" s="77">
        <v>0</v>
      </c>
      <c r="V8" s="77">
        <v>597612806</v>
      </c>
      <c r="W8" s="77">
        <v>389545465</v>
      </c>
      <c r="X8" s="87">
        <v>208067341</v>
      </c>
      <c r="Y8" s="77">
        <v>14241612</v>
      </c>
      <c r="Z8" s="87">
        <v>487302444</v>
      </c>
      <c r="AA8" s="87">
        <v>605698731</v>
      </c>
      <c r="AB8" s="77">
        <v>5781740</v>
      </c>
      <c r="AC8" s="77">
        <v>17617702</v>
      </c>
      <c r="AD8" s="77">
        <v>16970427</v>
      </c>
      <c r="AE8" s="77">
        <v>44896152</v>
      </c>
      <c r="AF8" s="87">
        <v>85266021</v>
      </c>
      <c r="AG8" s="77">
        <v>70911855</v>
      </c>
      <c r="AH8" s="77">
        <v>0</v>
      </c>
      <c r="AI8" s="77">
        <v>9482344</v>
      </c>
      <c r="AJ8" s="87">
        <v>80394199</v>
      </c>
      <c r="AK8" s="87">
        <v>165660220</v>
      </c>
      <c r="AL8" s="77">
        <v>407669605</v>
      </c>
      <c r="AM8" s="77">
        <v>24485704</v>
      </c>
      <c r="AN8" s="77">
        <v>7883202</v>
      </c>
      <c r="AO8" s="87">
        <v>440038511</v>
      </c>
      <c r="AP8" s="87">
        <v>605698731</v>
      </c>
      <c r="AQ8" s="77">
        <v>464171796</v>
      </c>
      <c r="AR8" s="77">
        <v>0</v>
      </c>
      <c r="AS8" s="77">
        <v>44901392</v>
      </c>
      <c r="AT8" s="77"/>
      <c r="AU8" s="77"/>
      <c r="AV8" s="77">
        <v>0</v>
      </c>
      <c r="AW8" s="87">
        <v>509073188</v>
      </c>
      <c r="AX8" s="77">
        <v>19095148</v>
      </c>
      <c r="AY8" s="77">
        <v>0</v>
      </c>
      <c r="AZ8" s="77">
        <v>0</v>
      </c>
      <c r="BA8" s="77">
        <v>15535</v>
      </c>
      <c r="BB8" s="77">
        <v>0</v>
      </c>
      <c r="BC8" s="87">
        <v>19110683</v>
      </c>
      <c r="BD8" s="87">
        <v>528183871</v>
      </c>
      <c r="BE8" s="77">
        <v>265176658</v>
      </c>
      <c r="BF8" s="77">
        <v>0</v>
      </c>
      <c r="BG8" s="77">
        <v>33452474</v>
      </c>
      <c r="BH8" s="77">
        <v>2795338</v>
      </c>
      <c r="BI8" s="77">
        <v>5258631</v>
      </c>
      <c r="BJ8" s="77">
        <v>172071341</v>
      </c>
      <c r="BK8" s="77">
        <v>0</v>
      </c>
      <c r="BL8" s="87">
        <v>478754442</v>
      </c>
      <c r="BM8" s="87">
        <v>49429429</v>
      </c>
      <c r="BN8" s="77">
        <v>-22120508</v>
      </c>
      <c r="BO8" s="77">
        <v>752238</v>
      </c>
      <c r="BP8" s="87">
        <v>28061159</v>
      </c>
      <c r="BQ8" s="77">
        <v>0</v>
      </c>
      <c r="BR8" s="77">
        <v>0</v>
      </c>
      <c r="BS8" s="87">
        <v>28061159</v>
      </c>
      <c r="BT8" s="88">
        <v>5.7000000000000002E-2</v>
      </c>
      <c r="BU8" s="88">
        <v>3.5999999999999997E-2</v>
      </c>
      <c r="BV8" s="88">
        <v>9.4E-2</v>
      </c>
      <c r="BW8" s="82">
        <v>1.4</v>
      </c>
      <c r="BX8" s="83">
        <v>41</v>
      </c>
      <c r="BY8" s="83">
        <v>55</v>
      </c>
      <c r="BZ8" s="82">
        <v>10</v>
      </c>
      <c r="CA8" s="88">
        <v>0.53100000000000003</v>
      </c>
      <c r="CB8" s="88">
        <v>0.72599999999999998</v>
      </c>
      <c r="CC8" s="89">
        <v>12</v>
      </c>
    </row>
    <row r="9" spans="1:87" ht="34.200000000000003" x14ac:dyDescent="0.3">
      <c r="A9" s="85">
        <v>98</v>
      </c>
      <c r="B9" s="85" t="s">
        <v>720</v>
      </c>
      <c r="C9" s="85" t="s">
        <v>859</v>
      </c>
      <c r="D9" s="85">
        <v>3286</v>
      </c>
      <c r="E9" s="85">
        <v>2018</v>
      </c>
      <c r="F9" s="85" t="s">
        <v>867</v>
      </c>
      <c r="G9" s="85">
        <v>5</v>
      </c>
      <c r="H9" s="85">
        <v>12</v>
      </c>
      <c r="I9" s="85" t="s">
        <v>886</v>
      </c>
      <c r="J9" s="86">
        <v>9231000</v>
      </c>
      <c r="K9" s="86">
        <v>26779000</v>
      </c>
      <c r="L9" s="86">
        <v>0</v>
      </c>
      <c r="M9" s="86">
        <v>10921000</v>
      </c>
      <c r="N9" s="86">
        <v>0</v>
      </c>
      <c r="O9" s="86">
        <v>0</v>
      </c>
      <c r="P9" s="86">
        <v>4047000</v>
      </c>
      <c r="Q9" s="87">
        <v>50978000</v>
      </c>
      <c r="R9" s="86">
        <v>7771000</v>
      </c>
      <c r="S9" s="86">
        <v>0</v>
      </c>
      <c r="T9" s="86">
        <v>0</v>
      </c>
      <c r="U9" s="86">
        <v>0</v>
      </c>
      <c r="V9" s="86">
        <v>99937000</v>
      </c>
      <c r="W9" s="86">
        <v>0</v>
      </c>
      <c r="X9" s="87">
        <v>99937000</v>
      </c>
      <c r="Y9" s="86">
        <v>3243000</v>
      </c>
      <c r="Z9" s="87">
        <v>110951000</v>
      </c>
      <c r="AA9" s="87">
        <v>161929000</v>
      </c>
      <c r="AB9" s="86">
        <v>2256000</v>
      </c>
      <c r="AC9" s="86">
        <v>2966000</v>
      </c>
      <c r="AD9" s="86">
        <v>0</v>
      </c>
      <c r="AE9" s="86">
        <v>16550000</v>
      </c>
      <c r="AF9" s="87">
        <v>21772000</v>
      </c>
      <c r="AG9" s="86">
        <v>31386000</v>
      </c>
      <c r="AH9" s="86">
        <v>0</v>
      </c>
      <c r="AI9" s="86">
        <v>17427000</v>
      </c>
      <c r="AJ9" s="87">
        <v>48813000</v>
      </c>
      <c r="AK9" s="87">
        <v>70585000</v>
      </c>
      <c r="AL9" s="86">
        <v>83573000</v>
      </c>
      <c r="AM9" s="86">
        <v>4914000</v>
      </c>
      <c r="AN9" s="86">
        <v>2857000</v>
      </c>
      <c r="AO9" s="87">
        <v>91344000</v>
      </c>
      <c r="AP9" s="87">
        <v>161929000</v>
      </c>
      <c r="AQ9" s="86">
        <v>117872000</v>
      </c>
      <c r="AR9" s="86">
        <v>0</v>
      </c>
      <c r="AS9" s="86">
        <v>4193000</v>
      </c>
      <c r="AT9" s="86"/>
      <c r="AU9" s="86"/>
      <c r="AV9" s="86">
        <v>0</v>
      </c>
      <c r="AW9" s="87">
        <v>122065000</v>
      </c>
      <c r="AX9" s="86">
        <v>0</v>
      </c>
      <c r="AY9" s="86">
        <v>0</v>
      </c>
      <c r="AZ9" s="86">
        <v>436000</v>
      </c>
      <c r="BA9" s="86">
        <v>782000</v>
      </c>
      <c r="BB9" s="86">
        <v>0</v>
      </c>
      <c r="BC9" s="87">
        <v>1218000</v>
      </c>
      <c r="BD9" s="87">
        <v>123283000</v>
      </c>
      <c r="BE9" s="86">
        <v>61708000</v>
      </c>
      <c r="BF9" s="86">
        <v>0</v>
      </c>
      <c r="BG9" s="86">
        <v>5933000</v>
      </c>
      <c r="BH9" s="86">
        <v>1270000</v>
      </c>
      <c r="BI9" s="86">
        <v>0</v>
      </c>
      <c r="BJ9" s="86">
        <v>48524000</v>
      </c>
      <c r="BK9" s="86">
        <v>0</v>
      </c>
      <c r="BL9" s="87">
        <v>117435000</v>
      </c>
      <c r="BM9" s="87">
        <v>5848000</v>
      </c>
      <c r="BN9" s="86">
        <v>0</v>
      </c>
      <c r="BO9" s="86">
        <v>332000</v>
      </c>
      <c r="BP9" s="87">
        <v>6180000</v>
      </c>
      <c r="BQ9" s="86">
        <v>2653000</v>
      </c>
      <c r="BR9" s="86">
        <v>0</v>
      </c>
      <c r="BS9" s="87">
        <v>8833000</v>
      </c>
      <c r="BT9" s="88">
        <v>3.7999999999999999E-2</v>
      </c>
      <c r="BU9" s="88">
        <v>0.01</v>
      </c>
      <c r="BV9" s="88">
        <v>4.7E-2</v>
      </c>
      <c r="BW9" s="82">
        <v>2.2999999999999998</v>
      </c>
      <c r="BX9" s="83">
        <v>34</v>
      </c>
      <c r="BY9" s="83">
        <v>62</v>
      </c>
      <c r="BZ9" s="82">
        <v>3.7</v>
      </c>
      <c r="CA9" s="88">
        <v>0.222</v>
      </c>
      <c r="CB9" s="88">
        <v>0.56399999999999995</v>
      </c>
      <c r="CC9" s="89">
        <v>0</v>
      </c>
    </row>
    <row r="10" spans="1:87" ht="34.200000000000003" x14ac:dyDescent="0.3">
      <c r="A10" s="76">
        <v>53</v>
      </c>
      <c r="B10" s="76" t="s">
        <v>721</v>
      </c>
      <c r="C10" s="76" t="s">
        <v>859</v>
      </c>
      <c r="D10" s="76">
        <v>3286</v>
      </c>
      <c r="E10" s="76">
        <v>2018</v>
      </c>
      <c r="F10" s="76" t="s">
        <v>867</v>
      </c>
      <c r="G10" s="76">
        <v>5</v>
      </c>
      <c r="H10" s="76">
        <v>12</v>
      </c>
      <c r="I10" s="76" t="s">
        <v>886</v>
      </c>
      <c r="J10" s="77">
        <v>1026000</v>
      </c>
      <c r="K10" s="77">
        <v>15982000</v>
      </c>
      <c r="L10" s="77">
        <v>0</v>
      </c>
      <c r="M10" s="77">
        <v>9578000</v>
      </c>
      <c r="N10" s="77">
        <v>0</v>
      </c>
      <c r="O10" s="77">
        <v>0</v>
      </c>
      <c r="P10" s="77">
        <v>3470000</v>
      </c>
      <c r="Q10" s="87">
        <v>30056000</v>
      </c>
      <c r="R10" s="77">
        <v>27662000</v>
      </c>
      <c r="S10" s="77">
        <v>0</v>
      </c>
      <c r="T10" s="77">
        <v>0</v>
      </c>
      <c r="U10" s="77">
        <v>0</v>
      </c>
      <c r="V10" s="77">
        <v>94363000</v>
      </c>
      <c r="W10" s="77">
        <v>0</v>
      </c>
      <c r="X10" s="87">
        <v>94363000</v>
      </c>
      <c r="Y10" s="77">
        <v>3674000</v>
      </c>
      <c r="Z10" s="87">
        <v>125699000</v>
      </c>
      <c r="AA10" s="87">
        <v>155755000</v>
      </c>
      <c r="AB10" s="77">
        <v>1888000</v>
      </c>
      <c r="AC10" s="77">
        <v>1315000</v>
      </c>
      <c r="AD10" s="77">
        <v>0</v>
      </c>
      <c r="AE10" s="77">
        <v>14043000</v>
      </c>
      <c r="AF10" s="87">
        <v>17246000</v>
      </c>
      <c r="AG10" s="77">
        <v>62913000</v>
      </c>
      <c r="AH10" s="77">
        <v>0</v>
      </c>
      <c r="AI10" s="77">
        <v>21361000</v>
      </c>
      <c r="AJ10" s="87">
        <v>84274000</v>
      </c>
      <c r="AK10" s="87">
        <v>101520000</v>
      </c>
      <c r="AL10" s="77">
        <v>47325000</v>
      </c>
      <c r="AM10" s="77">
        <v>5294000</v>
      </c>
      <c r="AN10" s="77">
        <v>1616000</v>
      </c>
      <c r="AO10" s="87">
        <v>54235000</v>
      </c>
      <c r="AP10" s="87">
        <v>155755000</v>
      </c>
      <c r="AQ10" s="77">
        <v>93905000</v>
      </c>
      <c r="AR10" s="77">
        <v>0</v>
      </c>
      <c r="AS10" s="77">
        <v>3152000</v>
      </c>
      <c r="AT10" s="77"/>
      <c r="AU10" s="77"/>
      <c r="AV10" s="77">
        <v>0</v>
      </c>
      <c r="AW10" s="87">
        <v>97057000</v>
      </c>
      <c r="AX10" s="77">
        <v>0</v>
      </c>
      <c r="AY10" s="77">
        <v>0</v>
      </c>
      <c r="AZ10" s="77">
        <v>116000</v>
      </c>
      <c r="BA10" s="77">
        <v>160000</v>
      </c>
      <c r="BB10" s="77">
        <v>0</v>
      </c>
      <c r="BC10" s="87">
        <v>276000</v>
      </c>
      <c r="BD10" s="87">
        <v>97333000</v>
      </c>
      <c r="BE10" s="77">
        <v>46192000</v>
      </c>
      <c r="BF10" s="77">
        <v>0</v>
      </c>
      <c r="BG10" s="77">
        <v>5373000</v>
      </c>
      <c r="BH10" s="77">
        <v>786000</v>
      </c>
      <c r="BI10" s="77">
        <v>1580000</v>
      </c>
      <c r="BJ10" s="77">
        <v>37956000</v>
      </c>
      <c r="BK10" s="77">
        <v>0</v>
      </c>
      <c r="BL10" s="87">
        <v>91887000</v>
      </c>
      <c r="BM10" s="87">
        <v>5446000</v>
      </c>
      <c r="BN10" s="77">
        <v>0</v>
      </c>
      <c r="BO10" s="77">
        <v>850000</v>
      </c>
      <c r="BP10" s="87">
        <v>6296000</v>
      </c>
      <c r="BQ10" s="77">
        <v>0</v>
      </c>
      <c r="BR10" s="77">
        <v>0</v>
      </c>
      <c r="BS10" s="87">
        <v>6296000</v>
      </c>
      <c r="BT10" s="88">
        <v>5.2999999999999999E-2</v>
      </c>
      <c r="BU10" s="88">
        <v>3.0000000000000001E-3</v>
      </c>
      <c r="BV10" s="88">
        <v>5.6000000000000001E-2</v>
      </c>
      <c r="BW10" s="82">
        <v>1.7</v>
      </c>
      <c r="BX10" s="83">
        <v>37</v>
      </c>
      <c r="BY10" s="83">
        <v>67</v>
      </c>
      <c r="BZ10" s="82">
        <v>4.3</v>
      </c>
      <c r="CA10" s="88">
        <v>0.13500000000000001</v>
      </c>
      <c r="CB10" s="88">
        <v>0.34799999999999998</v>
      </c>
      <c r="CC10" s="89">
        <v>0</v>
      </c>
    </row>
    <row r="11" spans="1:87" ht="34.200000000000003" x14ac:dyDescent="0.3">
      <c r="A11" s="85">
        <v>79</v>
      </c>
      <c r="B11" s="85" t="s">
        <v>722</v>
      </c>
      <c r="C11" s="85" t="s">
        <v>859</v>
      </c>
      <c r="D11" s="85">
        <v>3286</v>
      </c>
      <c r="E11" s="85">
        <v>2018</v>
      </c>
      <c r="F11" s="85" t="s">
        <v>867</v>
      </c>
      <c r="G11" s="85">
        <v>5</v>
      </c>
      <c r="H11" s="85">
        <v>12</v>
      </c>
      <c r="I11" s="85" t="s">
        <v>886</v>
      </c>
      <c r="J11" s="86">
        <v>7640000</v>
      </c>
      <c r="K11" s="86">
        <v>25773000</v>
      </c>
      <c r="L11" s="86">
        <v>0</v>
      </c>
      <c r="M11" s="86">
        <v>27843000</v>
      </c>
      <c r="N11" s="86">
        <v>0</v>
      </c>
      <c r="O11" s="86">
        <v>0</v>
      </c>
      <c r="P11" s="86">
        <v>5622000</v>
      </c>
      <c r="Q11" s="87">
        <v>66878000</v>
      </c>
      <c r="R11" s="86">
        <v>12273000</v>
      </c>
      <c r="S11" s="86">
        <v>0</v>
      </c>
      <c r="T11" s="86">
        <v>0</v>
      </c>
      <c r="U11" s="86">
        <v>0</v>
      </c>
      <c r="V11" s="86">
        <v>121550000</v>
      </c>
      <c r="W11" s="86">
        <v>0</v>
      </c>
      <c r="X11" s="87">
        <v>121550000</v>
      </c>
      <c r="Y11" s="86">
        <v>6673000</v>
      </c>
      <c r="Z11" s="87">
        <v>140496000</v>
      </c>
      <c r="AA11" s="87">
        <v>207374000</v>
      </c>
      <c r="AB11" s="86">
        <v>3114000</v>
      </c>
      <c r="AC11" s="86">
        <v>842000</v>
      </c>
      <c r="AD11" s="86">
        <v>0</v>
      </c>
      <c r="AE11" s="86">
        <v>28202000</v>
      </c>
      <c r="AF11" s="87">
        <v>32158000</v>
      </c>
      <c r="AG11" s="86">
        <v>59564000</v>
      </c>
      <c r="AH11" s="86">
        <v>0</v>
      </c>
      <c r="AI11" s="86">
        <v>14641000</v>
      </c>
      <c r="AJ11" s="87">
        <v>74205000</v>
      </c>
      <c r="AK11" s="87">
        <v>106363000</v>
      </c>
      <c r="AL11" s="86">
        <v>88738000</v>
      </c>
      <c r="AM11" s="86">
        <v>1369000</v>
      </c>
      <c r="AN11" s="86">
        <v>10904000</v>
      </c>
      <c r="AO11" s="87">
        <v>101011000</v>
      </c>
      <c r="AP11" s="87">
        <v>207374000</v>
      </c>
      <c r="AQ11" s="86">
        <v>269010000</v>
      </c>
      <c r="AR11" s="86">
        <v>0</v>
      </c>
      <c r="AS11" s="86">
        <v>4098000</v>
      </c>
      <c r="AT11" s="86"/>
      <c r="AU11" s="86"/>
      <c r="AV11" s="86">
        <v>1193000</v>
      </c>
      <c r="AW11" s="87">
        <v>274301000</v>
      </c>
      <c r="AX11" s="86">
        <v>194000</v>
      </c>
      <c r="AY11" s="86">
        <v>2081000</v>
      </c>
      <c r="AZ11" s="86">
        <v>0</v>
      </c>
      <c r="BA11" s="86">
        <v>936000</v>
      </c>
      <c r="BB11" s="86">
        <v>0</v>
      </c>
      <c r="BC11" s="87">
        <v>3211000</v>
      </c>
      <c r="BD11" s="87">
        <v>277512000</v>
      </c>
      <c r="BE11" s="86">
        <v>139407000</v>
      </c>
      <c r="BF11" s="86">
        <v>0</v>
      </c>
      <c r="BG11" s="86">
        <v>8316000</v>
      </c>
      <c r="BH11" s="86">
        <v>1966000</v>
      </c>
      <c r="BI11" s="86">
        <v>3400000</v>
      </c>
      <c r="BJ11" s="86">
        <v>110204000</v>
      </c>
      <c r="BK11" s="86">
        <v>0</v>
      </c>
      <c r="BL11" s="87">
        <v>263293000</v>
      </c>
      <c r="BM11" s="87">
        <v>14219000</v>
      </c>
      <c r="BN11" s="86">
        <v>-6796000</v>
      </c>
      <c r="BO11" s="86">
        <v>-92000</v>
      </c>
      <c r="BP11" s="87">
        <v>7331000</v>
      </c>
      <c r="BQ11" s="86">
        <v>4579000</v>
      </c>
      <c r="BR11" s="86">
        <v>0</v>
      </c>
      <c r="BS11" s="87">
        <v>11910000</v>
      </c>
      <c r="BT11" s="88">
        <v>0.04</v>
      </c>
      <c r="BU11" s="88">
        <v>1.2E-2</v>
      </c>
      <c r="BV11" s="88">
        <v>5.0999999999999997E-2</v>
      </c>
      <c r="BW11" s="82">
        <v>2.1</v>
      </c>
      <c r="BX11" s="83">
        <v>38</v>
      </c>
      <c r="BY11" s="83">
        <v>45</v>
      </c>
      <c r="BZ11" s="82">
        <v>4.8</v>
      </c>
      <c r="CA11" s="88">
        <v>0.246</v>
      </c>
      <c r="CB11" s="88">
        <v>0.48699999999999999</v>
      </c>
      <c r="CC11" s="89">
        <v>0</v>
      </c>
    </row>
    <row r="12" spans="1:87" ht="34.200000000000003" x14ac:dyDescent="0.3">
      <c r="A12" s="76">
        <v>8702</v>
      </c>
      <c r="B12" s="76" t="s">
        <v>723</v>
      </c>
      <c r="C12" s="76" t="s">
        <v>859</v>
      </c>
      <c r="D12" s="76">
        <v>3286</v>
      </c>
      <c r="E12" s="76">
        <v>2018</v>
      </c>
      <c r="F12" s="76" t="s">
        <v>867</v>
      </c>
      <c r="G12" s="76">
        <v>5</v>
      </c>
      <c r="H12" s="76">
        <v>12</v>
      </c>
      <c r="I12" s="76" t="s">
        <v>886</v>
      </c>
      <c r="J12" s="77">
        <v>71150000</v>
      </c>
      <c r="K12" s="77">
        <v>480859000</v>
      </c>
      <c r="L12" s="77">
        <v>0</v>
      </c>
      <c r="M12" s="77">
        <v>199237000</v>
      </c>
      <c r="N12" s="77">
        <v>0</v>
      </c>
      <c r="O12" s="77">
        <v>0</v>
      </c>
      <c r="P12" s="77">
        <v>86158000</v>
      </c>
      <c r="Q12" s="87">
        <v>837404000</v>
      </c>
      <c r="R12" s="77">
        <v>748080000</v>
      </c>
      <c r="S12" s="77">
        <v>0</v>
      </c>
      <c r="T12" s="77">
        <v>0</v>
      </c>
      <c r="U12" s="77">
        <v>0</v>
      </c>
      <c r="V12" s="77">
        <v>550699000</v>
      </c>
      <c r="W12" s="77">
        <v>0</v>
      </c>
      <c r="X12" s="87">
        <v>550699000</v>
      </c>
      <c r="Y12" s="77">
        <v>67704000</v>
      </c>
      <c r="Z12" s="87">
        <v>1366483000</v>
      </c>
      <c r="AA12" s="87">
        <v>2203887000</v>
      </c>
      <c r="AB12" s="77">
        <v>24955000</v>
      </c>
      <c r="AC12" s="77">
        <v>30804000</v>
      </c>
      <c r="AD12" s="77">
        <v>0</v>
      </c>
      <c r="AE12" s="77">
        <v>221365000</v>
      </c>
      <c r="AF12" s="87">
        <v>277124000</v>
      </c>
      <c r="AG12" s="77">
        <v>649698000</v>
      </c>
      <c r="AH12" s="77">
        <v>0</v>
      </c>
      <c r="AI12" s="77">
        <v>171361000</v>
      </c>
      <c r="AJ12" s="87">
        <v>821059000</v>
      </c>
      <c r="AK12" s="87">
        <v>1098183000</v>
      </c>
      <c r="AL12" s="77">
        <v>787823000</v>
      </c>
      <c r="AM12" s="77">
        <v>247299000</v>
      </c>
      <c r="AN12" s="77">
        <v>70582000</v>
      </c>
      <c r="AO12" s="87">
        <v>1105704000</v>
      </c>
      <c r="AP12" s="87">
        <v>2203887000</v>
      </c>
      <c r="AQ12" s="77">
        <v>1392037000</v>
      </c>
      <c r="AR12" s="77">
        <v>0</v>
      </c>
      <c r="AS12" s="77">
        <v>426503000</v>
      </c>
      <c r="AT12" s="77"/>
      <c r="AU12" s="77"/>
      <c r="AV12" s="77">
        <v>0</v>
      </c>
      <c r="AW12" s="87">
        <v>1818540000</v>
      </c>
      <c r="AX12" s="77">
        <v>0</v>
      </c>
      <c r="AY12" s="77">
        <v>32284000</v>
      </c>
      <c r="AZ12" s="77">
        <v>8865000</v>
      </c>
      <c r="BA12" s="77">
        <v>11454000</v>
      </c>
      <c r="BB12" s="77">
        <v>0</v>
      </c>
      <c r="BC12" s="87">
        <v>52603000</v>
      </c>
      <c r="BD12" s="87">
        <v>1871143000</v>
      </c>
      <c r="BE12" s="77">
        <v>846796000</v>
      </c>
      <c r="BF12" s="77">
        <v>0</v>
      </c>
      <c r="BG12" s="77">
        <v>85450000</v>
      </c>
      <c r="BH12" s="77">
        <v>7139000</v>
      </c>
      <c r="BI12" s="77">
        <v>20408000</v>
      </c>
      <c r="BJ12" s="77">
        <v>807429000</v>
      </c>
      <c r="BK12" s="77">
        <v>0</v>
      </c>
      <c r="BL12" s="87">
        <v>1767222000</v>
      </c>
      <c r="BM12" s="87">
        <v>103921000</v>
      </c>
      <c r="BN12" s="77">
        <v>-28766000</v>
      </c>
      <c r="BO12" s="77">
        <v>4834000</v>
      </c>
      <c r="BP12" s="87">
        <v>79989000</v>
      </c>
      <c r="BQ12" s="77">
        <v>10404000</v>
      </c>
      <c r="BR12" s="77">
        <v>0</v>
      </c>
      <c r="BS12" s="87">
        <v>90393000</v>
      </c>
      <c r="BT12" s="88">
        <v>2.7E-2</v>
      </c>
      <c r="BU12" s="88">
        <v>2.8000000000000001E-2</v>
      </c>
      <c r="BV12" s="88">
        <v>5.6000000000000001E-2</v>
      </c>
      <c r="BW12" s="82">
        <v>3</v>
      </c>
      <c r="BX12" s="83">
        <v>52</v>
      </c>
      <c r="BY12" s="83">
        <v>53</v>
      </c>
      <c r="BZ12" s="82">
        <v>6.1</v>
      </c>
      <c r="CA12" s="88">
        <v>0.20399999999999999</v>
      </c>
      <c r="CB12" s="88">
        <v>0.502</v>
      </c>
      <c r="CC12" s="89">
        <v>0</v>
      </c>
    </row>
    <row r="13" spans="1:87" ht="34.200000000000003" x14ac:dyDescent="0.3">
      <c r="A13" s="85">
        <v>46</v>
      </c>
      <c r="B13" s="85" t="s">
        <v>724</v>
      </c>
      <c r="C13" s="85" t="s">
        <v>859</v>
      </c>
      <c r="D13" s="85">
        <v>14286</v>
      </c>
      <c r="E13" s="85">
        <v>2018</v>
      </c>
      <c r="F13" s="85" t="s">
        <v>867</v>
      </c>
      <c r="G13" s="85">
        <v>5</v>
      </c>
      <c r="H13" s="85">
        <v>12</v>
      </c>
      <c r="I13" s="85" t="s">
        <v>886</v>
      </c>
      <c r="J13" s="86">
        <v>608000</v>
      </c>
      <c r="K13" s="86">
        <v>0</v>
      </c>
      <c r="L13" s="86">
        <v>0</v>
      </c>
      <c r="M13" s="86">
        <v>240674000</v>
      </c>
      <c r="N13" s="86">
        <v>2799062000</v>
      </c>
      <c r="O13" s="86">
        <v>0</v>
      </c>
      <c r="P13" s="86">
        <v>224048000</v>
      </c>
      <c r="Q13" s="87">
        <v>3264392000</v>
      </c>
      <c r="R13" s="86">
        <v>1326699000</v>
      </c>
      <c r="S13" s="86">
        <v>157394000</v>
      </c>
      <c r="T13" s="86">
        <v>0</v>
      </c>
      <c r="U13" s="86">
        <v>0</v>
      </c>
      <c r="V13" s="86">
        <v>2889933000</v>
      </c>
      <c r="W13" s="86">
        <v>1750516000</v>
      </c>
      <c r="X13" s="87">
        <v>1139417000</v>
      </c>
      <c r="Y13" s="86">
        <v>82805000</v>
      </c>
      <c r="Z13" s="87">
        <v>2706315000</v>
      </c>
      <c r="AA13" s="87">
        <v>5970707000</v>
      </c>
      <c r="AB13" s="86">
        <v>0</v>
      </c>
      <c r="AC13" s="86">
        <v>5861000</v>
      </c>
      <c r="AD13" s="86">
        <v>0</v>
      </c>
      <c r="AE13" s="86">
        <v>422696000</v>
      </c>
      <c r="AF13" s="87">
        <v>428557000</v>
      </c>
      <c r="AG13" s="86">
        <v>1219743000</v>
      </c>
      <c r="AH13" s="86">
        <v>0</v>
      </c>
      <c r="AI13" s="86">
        <v>274619000</v>
      </c>
      <c r="AJ13" s="87">
        <v>1494362000</v>
      </c>
      <c r="AK13" s="87">
        <v>1922919000</v>
      </c>
      <c r="AL13" s="86">
        <v>2369899000</v>
      </c>
      <c r="AM13" s="86">
        <v>879855000</v>
      </c>
      <c r="AN13" s="86">
        <v>798034000</v>
      </c>
      <c r="AO13" s="87">
        <v>4047788000</v>
      </c>
      <c r="AP13" s="87">
        <v>5970707000</v>
      </c>
      <c r="AQ13" s="86">
        <v>1317434000</v>
      </c>
      <c r="AR13" s="86">
        <v>0</v>
      </c>
      <c r="AS13" s="86">
        <v>363993000</v>
      </c>
      <c r="AT13" s="86"/>
      <c r="AU13" s="86"/>
      <c r="AV13" s="86">
        <v>72551000</v>
      </c>
      <c r="AW13" s="87">
        <v>1753978000</v>
      </c>
      <c r="AX13" s="86">
        <v>19982000</v>
      </c>
      <c r="AY13" s="86">
        <v>12694000</v>
      </c>
      <c r="AZ13" s="86">
        <v>0</v>
      </c>
      <c r="BA13" s="86">
        <v>44711000</v>
      </c>
      <c r="BB13" s="86">
        <v>3920000</v>
      </c>
      <c r="BC13" s="87">
        <v>81307000</v>
      </c>
      <c r="BD13" s="87">
        <v>1835285000</v>
      </c>
      <c r="BE13" s="86">
        <v>731491000</v>
      </c>
      <c r="BF13" s="86">
        <v>0</v>
      </c>
      <c r="BG13" s="86">
        <v>119820000</v>
      </c>
      <c r="BH13" s="86">
        <v>41938000</v>
      </c>
      <c r="BI13" s="86">
        <v>23593000</v>
      </c>
      <c r="BJ13" s="86">
        <v>793905000</v>
      </c>
      <c r="BK13" s="86">
        <v>1672000</v>
      </c>
      <c r="BL13" s="87">
        <v>1712419000</v>
      </c>
      <c r="BM13" s="87">
        <v>122866000</v>
      </c>
      <c r="BN13" s="86">
        <v>213360000</v>
      </c>
      <c r="BO13" s="86">
        <v>245000</v>
      </c>
      <c r="BP13" s="87">
        <v>336471000</v>
      </c>
      <c r="BQ13" s="86">
        <v>35136000</v>
      </c>
      <c r="BR13" s="86">
        <v>0</v>
      </c>
      <c r="BS13" s="87">
        <v>371607000</v>
      </c>
      <c r="BT13" s="88">
        <v>2.3E-2</v>
      </c>
      <c r="BU13" s="88">
        <v>4.3999999999999997E-2</v>
      </c>
      <c r="BV13" s="88">
        <v>6.7000000000000004E-2</v>
      </c>
      <c r="BW13" s="82">
        <v>7.6</v>
      </c>
      <c r="BX13" s="83">
        <v>67</v>
      </c>
      <c r="BY13" s="83">
        <v>97</v>
      </c>
      <c r="BZ13" s="82">
        <v>6.8</v>
      </c>
      <c r="CA13" s="88">
        <v>0.14699999999999999</v>
      </c>
      <c r="CB13" s="88">
        <v>0.67800000000000005</v>
      </c>
      <c r="CC13" s="89">
        <v>15</v>
      </c>
    </row>
    <row r="14" spans="1:87" ht="34.200000000000003" x14ac:dyDescent="0.3">
      <c r="A14" s="76">
        <v>3107</v>
      </c>
      <c r="B14" s="76" t="s">
        <v>725</v>
      </c>
      <c r="C14" s="76" t="s">
        <v>859</v>
      </c>
      <c r="D14" s="76">
        <v>14287</v>
      </c>
      <c r="E14" s="76">
        <v>2018</v>
      </c>
      <c r="F14" s="76" t="s">
        <v>867</v>
      </c>
      <c r="G14" s="76">
        <v>5</v>
      </c>
      <c r="H14" s="76">
        <v>12</v>
      </c>
      <c r="I14" s="76" t="s">
        <v>886</v>
      </c>
      <c r="J14" s="77">
        <v>306902000</v>
      </c>
      <c r="K14" s="77">
        <v>0</v>
      </c>
      <c r="L14" s="77">
        <v>23161000</v>
      </c>
      <c r="M14" s="77">
        <v>88444000</v>
      </c>
      <c r="N14" s="77">
        <v>71458000</v>
      </c>
      <c r="O14" s="77">
        <v>3941000</v>
      </c>
      <c r="P14" s="77">
        <v>145330000</v>
      </c>
      <c r="Q14" s="87">
        <v>639236000</v>
      </c>
      <c r="R14" s="77">
        <v>747310000</v>
      </c>
      <c r="S14" s="77">
        <v>16834000</v>
      </c>
      <c r="T14" s="77">
        <v>0</v>
      </c>
      <c r="U14" s="77">
        <v>0</v>
      </c>
      <c r="V14" s="77">
        <v>1903884000</v>
      </c>
      <c r="W14" s="77">
        <v>1019565000</v>
      </c>
      <c r="X14" s="87">
        <v>884319000</v>
      </c>
      <c r="Y14" s="77">
        <v>192676000</v>
      </c>
      <c r="Z14" s="87">
        <v>1841139000</v>
      </c>
      <c r="AA14" s="87">
        <v>2480375000</v>
      </c>
      <c r="AB14" s="77">
        <v>85483000</v>
      </c>
      <c r="AC14" s="77">
        <v>0</v>
      </c>
      <c r="AD14" s="77">
        <v>31962000</v>
      </c>
      <c r="AE14" s="77">
        <v>252547000</v>
      </c>
      <c r="AF14" s="87">
        <v>369992000</v>
      </c>
      <c r="AG14" s="77">
        <v>675330000</v>
      </c>
      <c r="AH14" s="77">
        <v>0</v>
      </c>
      <c r="AI14" s="77">
        <v>90987000</v>
      </c>
      <c r="AJ14" s="87">
        <v>766317000</v>
      </c>
      <c r="AK14" s="87">
        <v>1136309000</v>
      </c>
      <c r="AL14" s="77">
        <v>1001922000</v>
      </c>
      <c r="AM14" s="77">
        <v>305054000</v>
      </c>
      <c r="AN14" s="77">
        <v>37090000</v>
      </c>
      <c r="AO14" s="87">
        <v>1344066000</v>
      </c>
      <c r="AP14" s="87">
        <v>2480375000</v>
      </c>
      <c r="AQ14" s="77">
        <v>1092621000</v>
      </c>
      <c r="AR14" s="77">
        <v>0</v>
      </c>
      <c r="AS14" s="77">
        <v>370470000</v>
      </c>
      <c r="AT14" s="77"/>
      <c r="AU14" s="77"/>
      <c r="AV14" s="77">
        <v>18351000</v>
      </c>
      <c r="AW14" s="87">
        <v>1481442000</v>
      </c>
      <c r="AX14" s="77">
        <v>17124000</v>
      </c>
      <c r="AY14" s="77">
        <v>-5950000</v>
      </c>
      <c r="AZ14" s="77">
        <v>0</v>
      </c>
      <c r="BA14" s="77">
        <v>0</v>
      </c>
      <c r="BB14" s="77">
        <v>0</v>
      </c>
      <c r="BC14" s="87">
        <v>11174000</v>
      </c>
      <c r="BD14" s="87">
        <v>1492616000</v>
      </c>
      <c r="BE14" s="77">
        <v>630674000</v>
      </c>
      <c r="BF14" s="77">
        <v>0</v>
      </c>
      <c r="BG14" s="77">
        <v>86520000</v>
      </c>
      <c r="BH14" s="77">
        <v>24833000</v>
      </c>
      <c r="BI14" s="77">
        <v>7128000</v>
      </c>
      <c r="BJ14" s="77">
        <v>694040000</v>
      </c>
      <c r="BK14" s="77">
        <v>0</v>
      </c>
      <c r="BL14" s="87">
        <v>1443195000</v>
      </c>
      <c r="BM14" s="87">
        <v>49421000</v>
      </c>
      <c r="BN14" s="77">
        <v>-5734000</v>
      </c>
      <c r="BO14" s="77">
        <v>26556000</v>
      </c>
      <c r="BP14" s="87">
        <v>70243000</v>
      </c>
      <c r="BQ14" s="77">
        <v>8120000</v>
      </c>
      <c r="BR14" s="77">
        <v>0</v>
      </c>
      <c r="BS14" s="87">
        <v>78363000</v>
      </c>
      <c r="BT14" s="88">
        <v>2.5999999999999999E-2</v>
      </c>
      <c r="BU14" s="88">
        <v>7.0000000000000001E-3</v>
      </c>
      <c r="BV14" s="88">
        <v>3.3000000000000002E-2</v>
      </c>
      <c r="BW14" s="82">
        <v>1.7</v>
      </c>
      <c r="BX14" s="83">
        <v>30</v>
      </c>
      <c r="BY14" s="83">
        <v>100</v>
      </c>
      <c r="BZ14" s="82">
        <v>1.5</v>
      </c>
      <c r="CA14" s="88">
        <v>0.13</v>
      </c>
      <c r="CB14" s="88">
        <v>0.54200000000000004</v>
      </c>
      <c r="CC14" s="89">
        <v>12</v>
      </c>
    </row>
    <row r="15" spans="1:87" ht="34.200000000000003" x14ac:dyDescent="0.3">
      <c r="A15" s="85">
        <v>59</v>
      </c>
      <c r="B15" s="85" t="s">
        <v>726</v>
      </c>
      <c r="C15" s="85" t="s">
        <v>859</v>
      </c>
      <c r="D15" s="85">
        <v>3791</v>
      </c>
      <c r="E15" s="85">
        <v>2018</v>
      </c>
      <c r="F15" s="85" t="s">
        <v>867</v>
      </c>
      <c r="G15" s="85">
        <v>5</v>
      </c>
      <c r="H15" s="85">
        <v>12</v>
      </c>
      <c r="I15" s="85" t="s">
        <v>886</v>
      </c>
      <c r="J15" s="86">
        <v>7318000</v>
      </c>
      <c r="K15" s="86">
        <v>78000</v>
      </c>
      <c r="L15" s="86">
        <v>0</v>
      </c>
      <c r="M15" s="86">
        <v>29453000</v>
      </c>
      <c r="N15" s="86">
        <v>0</v>
      </c>
      <c r="O15" s="86">
        <v>1867000</v>
      </c>
      <c r="P15" s="86">
        <v>3985000</v>
      </c>
      <c r="Q15" s="87">
        <v>42701000</v>
      </c>
      <c r="R15" s="86">
        <v>0</v>
      </c>
      <c r="S15" s="86">
        <v>243000</v>
      </c>
      <c r="T15" s="86">
        <v>0</v>
      </c>
      <c r="U15" s="86">
        <v>0</v>
      </c>
      <c r="V15" s="86">
        <v>215109000</v>
      </c>
      <c r="W15" s="86">
        <v>115441000</v>
      </c>
      <c r="X15" s="87">
        <v>99668000</v>
      </c>
      <c r="Y15" s="86">
        <v>9515000</v>
      </c>
      <c r="Z15" s="87">
        <v>109426000</v>
      </c>
      <c r="AA15" s="87">
        <v>152127000</v>
      </c>
      <c r="AB15" s="86">
        <v>1889000</v>
      </c>
      <c r="AC15" s="86">
        <v>157000</v>
      </c>
      <c r="AD15" s="86">
        <v>10336000</v>
      </c>
      <c r="AE15" s="86">
        <v>18247000</v>
      </c>
      <c r="AF15" s="87">
        <v>30629000</v>
      </c>
      <c r="AG15" s="86">
        <v>10258000</v>
      </c>
      <c r="AH15" s="86">
        <v>0</v>
      </c>
      <c r="AI15" s="86">
        <v>7881000</v>
      </c>
      <c r="AJ15" s="87">
        <v>18139000</v>
      </c>
      <c r="AK15" s="87">
        <v>48768000</v>
      </c>
      <c r="AL15" s="86">
        <v>99391000</v>
      </c>
      <c r="AM15" s="86">
        <v>1876000</v>
      </c>
      <c r="AN15" s="86">
        <v>2092000</v>
      </c>
      <c r="AO15" s="87">
        <v>103359000</v>
      </c>
      <c r="AP15" s="87">
        <v>152127000</v>
      </c>
      <c r="AQ15" s="86">
        <v>270762000</v>
      </c>
      <c r="AR15" s="86">
        <v>0</v>
      </c>
      <c r="AS15" s="86">
        <v>7542000</v>
      </c>
      <c r="AT15" s="86"/>
      <c r="AU15" s="86"/>
      <c r="AV15" s="86">
        <v>0</v>
      </c>
      <c r="AW15" s="87">
        <v>278304000</v>
      </c>
      <c r="AX15" s="86">
        <v>161000</v>
      </c>
      <c r="AY15" s="86">
        <v>0</v>
      </c>
      <c r="AZ15" s="86">
        <v>0</v>
      </c>
      <c r="BA15" s="86">
        <v>-4000</v>
      </c>
      <c r="BB15" s="86">
        <v>0</v>
      </c>
      <c r="BC15" s="87">
        <v>157000</v>
      </c>
      <c r="BD15" s="87">
        <v>278461000</v>
      </c>
      <c r="BE15" s="86">
        <v>129053000</v>
      </c>
      <c r="BF15" s="86">
        <v>0</v>
      </c>
      <c r="BG15" s="86">
        <v>12758000</v>
      </c>
      <c r="BH15" s="86">
        <v>566000</v>
      </c>
      <c r="BI15" s="86">
        <v>2239000</v>
      </c>
      <c r="BJ15" s="86">
        <v>103617000</v>
      </c>
      <c r="BK15" s="86">
        <v>0</v>
      </c>
      <c r="BL15" s="87">
        <v>248233000</v>
      </c>
      <c r="BM15" s="87">
        <v>30228000</v>
      </c>
      <c r="BN15" s="86">
        <v>-28829000</v>
      </c>
      <c r="BO15" s="86">
        <v>506000</v>
      </c>
      <c r="BP15" s="87">
        <v>1905000</v>
      </c>
      <c r="BQ15" s="86">
        <v>-43000</v>
      </c>
      <c r="BR15" s="86">
        <v>0</v>
      </c>
      <c r="BS15" s="87">
        <v>1862000</v>
      </c>
      <c r="BT15" s="88">
        <v>0.108</v>
      </c>
      <c r="BU15" s="88">
        <v>1E-3</v>
      </c>
      <c r="BV15" s="88">
        <v>0.109</v>
      </c>
      <c r="BW15" s="82">
        <v>1.4</v>
      </c>
      <c r="BX15" s="83">
        <v>40</v>
      </c>
      <c r="BY15" s="83">
        <v>47</v>
      </c>
      <c r="BZ15" s="82">
        <v>17.7</v>
      </c>
      <c r="CA15" s="88">
        <v>1.0509999999999999</v>
      </c>
      <c r="CB15" s="88">
        <v>0.67900000000000005</v>
      </c>
      <c r="CC15" s="89">
        <v>9</v>
      </c>
    </row>
    <row r="16" spans="1:87" ht="34.200000000000003" x14ac:dyDescent="0.3">
      <c r="A16" s="76">
        <v>22</v>
      </c>
      <c r="B16" s="76" t="s">
        <v>727</v>
      </c>
      <c r="C16" s="76" t="s">
        <v>859</v>
      </c>
      <c r="D16" s="76">
        <v>3791</v>
      </c>
      <c r="E16" s="76">
        <v>2018</v>
      </c>
      <c r="F16" s="76" t="s">
        <v>867</v>
      </c>
      <c r="G16" s="76">
        <v>5</v>
      </c>
      <c r="H16" s="76">
        <v>12</v>
      </c>
      <c r="I16" s="76" t="s">
        <v>886</v>
      </c>
      <c r="J16" s="77">
        <v>39660000</v>
      </c>
      <c r="K16" s="77">
        <v>0</v>
      </c>
      <c r="L16" s="77">
        <v>193752000</v>
      </c>
      <c r="M16" s="77">
        <v>305719000</v>
      </c>
      <c r="N16" s="77">
        <v>0</v>
      </c>
      <c r="O16" s="77">
        <v>6866000</v>
      </c>
      <c r="P16" s="77">
        <v>157888000</v>
      </c>
      <c r="Q16" s="87">
        <v>703885000</v>
      </c>
      <c r="R16" s="77">
        <v>28125000</v>
      </c>
      <c r="S16" s="77">
        <v>80174000</v>
      </c>
      <c r="T16" s="77">
        <v>0</v>
      </c>
      <c r="U16" s="77">
        <v>0</v>
      </c>
      <c r="V16" s="77">
        <v>3015484000</v>
      </c>
      <c r="W16" s="77">
        <v>1305520000</v>
      </c>
      <c r="X16" s="87">
        <v>1709964000</v>
      </c>
      <c r="Y16" s="77">
        <v>522935000</v>
      </c>
      <c r="Z16" s="87">
        <v>2341198000</v>
      </c>
      <c r="AA16" s="87">
        <v>3045083000</v>
      </c>
      <c r="AB16" s="77">
        <v>102783000</v>
      </c>
      <c r="AC16" s="77">
        <v>2969000</v>
      </c>
      <c r="AD16" s="77">
        <v>50311000</v>
      </c>
      <c r="AE16" s="77">
        <v>373025000</v>
      </c>
      <c r="AF16" s="87">
        <v>529088000</v>
      </c>
      <c r="AG16" s="77">
        <v>1275493000</v>
      </c>
      <c r="AH16" s="77">
        <v>0</v>
      </c>
      <c r="AI16" s="77">
        <v>407331000</v>
      </c>
      <c r="AJ16" s="87">
        <v>1682824000</v>
      </c>
      <c r="AK16" s="87">
        <v>2211912000</v>
      </c>
      <c r="AL16" s="77">
        <v>472341000</v>
      </c>
      <c r="AM16" s="77">
        <v>230861000</v>
      </c>
      <c r="AN16" s="77">
        <v>129969000</v>
      </c>
      <c r="AO16" s="87">
        <v>833171000</v>
      </c>
      <c r="AP16" s="87">
        <v>3045083000</v>
      </c>
      <c r="AQ16" s="77">
        <v>2257367000</v>
      </c>
      <c r="AR16" s="77">
        <v>0</v>
      </c>
      <c r="AS16" s="77">
        <v>838872000</v>
      </c>
      <c r="AT16" s="77"/>
      <c r="AU16" s="77"/>
      <c r="AV16" s="77">
        <v>0</v>
      </c>
      <c r="AW16" s="87">
        <v>3096239000</v>
      </c>
      <c r="AX16" s="77">
        <v>1106000</v>
      </c>
      <c r="AY16" s="77">
        <v>-2000</v>
      </c>
      <c r="AZ16" s="77">
        <v>0</v>
      </c>
      <c r="BA16" s="77">
        <v>-1046000</v>
      </c>
      <c r="BB16" s="77">
        <v>-731000</v>
      </c>
      <c r="BC16" s="87">
        <v>-673000</v>
      </c>
      <c r="BD16" s="87">
        <v>3095566000</v>
      </c>
      <c r="BE16" s="77">
        <v>1030500000</v>
      </c>
      <c r="BF16" s="77">
        <v>0</v>
      </c>
      <c r="BG16" s="77">
        <v>181579000</v>
      </c>
      <c r="BH16" s="77">
        <v>53714000</v>
      </c>
      <c r="BI16" s="77">
        <v>20663000</v>
      </c>
      <c r="BJ16" s="77">
        <v>1636084000</v>
      </c>
      <c r="BK16" s="77">
        <v>0</v>
      </c>
      <c r="BL16" s="87">
        <v>2922540000</v>
      </c>
      <c r="BM16" s="87">
        <v>173026000</v>
      </c>
      <c r="BN16" s="77">
        <v>-198366000</v>
      </c>
      <c r="BO16" s="77">
        <v>11664000</v>
      </c>
      <c r="BP16" s="87">
        <v>-13676000</v>
      </c>
      <c r="BQ16" s="77">
        <v>93634000</v>
      </c>
      <c r="BR16" s="77">
        <v>0</v>
      </c>
      <c r="BS16" s="87">
        <v>79958000</v>
      </c>
      <c r="BT16" s="88">
        <v>5.6000000000000001E-2</v>
      </c>
      <c r="BU16" s="88">
        <v>0</v>
      </c>
      <c r="BV16" s="88">
        <v>5.6000000000000001E-2</v>
      </c>
      <c r="BW16" s="82">
        <v>1.3</v>
      </c>
      <c r="BX16" s="83">
        <v>49</v>
      </c>
      <c r="BY16" s="83">
        <v>70</v>
      </c>
      <c r="BZ16" s="82">
        <v>2.6</v>
      </c>
      <c r="CA16" s="88">
        <v>0.19700000000000001</v>
      </c>
      <c r="CB16" s="88">
        <v>0.27400000000000002</v>
      </c>
      <c r="CC16" s="89">
        <v>7</v>
      </c>
    </row>
    <row r="17" spans="1:81" ht="34.200000000000003" x14ac:dyDescent="0.3">
      <c r="A17" s="85">
        <v>3108</v>
      </c>
      <c r="B17" s="85" t="s">
        <v>728</v>
      </c>
      <c r="C17" s="85" t="s">
        <v>859</v>
      </c>
      <c r="D17" s="85">
        <v>13159</v>
      </c>
      <c r="E17" s="85">
        <v>2018</v>
      </c>
      <c r="F17" s="85" t="s">
        <v>873</v>
      </c>
      <c r="G17" s="85">
        <v>5</v>
      </c>
      <c r="H17" s="85">
        <v>12</v>
      </c>
      <c r="I17" s="85" t="s">
        <v>887</v>
      </c>
      <c r="J17" s="86">
        <v>101090333</v>
      </c>
      <c r="K17" s="86">
        <v>0</v>
      </c>
      <c r="L17" s="86">
        <v>0</v>
      </c>
      <c r="M17" s="86">
        <v>34108971</v>
      </c>
      <c r="N17" s="86">
        <v>0</v>
      </c>
      <c r="O17" s="86">
        <v>23980016</v>
      </c>
      <c r="P17" s="86">
        <v>19255579</v>
      </c>
      <c r="Q17" s="87">
        <v>178434899</v>
      </c>
      <c r="R17" s="86">
        <v>6841901</v>
      </c>
      <c r="S17" s="86">
        <v>0</v>
      </c>
      <c r="T17" s="86">
        <v>0</v>
      </c>
      <c r="U17" s="86">
        <v>0</v>
      </c>
      <c r="V17" s="86">
        <v>541000489</v>
      </c>
      <c r="W17" s="86">
        <v>400438272</v>
      </c>
      <c r="X17" s="87">
        <v>140562217</v>
      </c>
      <c r="Y17" s="86">
        <v>18391561</v>
      </c>
      <c r="Z17" s="87">
        <v>165795679</v>
      </c>
      <c r="AA17" s="87">
        <v>344230578</v>
      </c>
      <c r="AB17" s="86">
        <v>438701</v>
      </c>
      <c r="AC17" s="86">
        <v>1000000</v>
      </c>
      <c r="AD17" s="86">
        <v>0</v>
      </c>
      <c r="AE17" s="86">
        <v>84640593</v>
      </c>
      <c r="AF17" s="87">
        <v>86079294</v>
      </c>
      <c r="AG17" s="86">
        <v>305929</v>
      </c>
      <c r="AH17" s="86">
        <v>0</v>
      </c>
      <c r="AI17" s="86">
        <v>233013952</v>
      </c>
      <c r="AJ17" s="87">
        <v>233319881</v>
      </c>
      <c r="AK17" s="87">
        <v>319399175</v>
      </c>
      <c r="AL17" s="86">
        <v>20763635</v>
      </c>
      <c r="AM17" s="86">
        <v>0</v>
      </c>
      <c r="AN17" s="86">
        <v>4067765</v>
      </c>
      <c r="AO17" s="87">
        <v>24831400</v>
      </c>
      <c r="AP17" s="87">
        <v>344230575</v>
      </c>
      <c r="AQ17" s="86">
        <v>564717209.47000003</v>
      </c>
      <c r="AR17" s="86">
        <v>0</v>
      </c>
      <c r="AS17" s="86">
        <v>84901888</v>
      </c>
      <c r="AT17" s="86"/>
      <c r="AU17" s="86"/>
      <c r="AV17" s="86">
        <v>0</v>
      </c>
      <c r="AW17" s="87">
        <v>649619097.47000003</v>
      </c>
      <c r="AX17" s="86">
        <v>3725889</v>
      </c>
      <c r="AY17" s="86">
        <v>0</v>
      </c>
      <c r="AZ17" s="86">
        <v>0</v>
      </c>
      <c r="BA17" s="86">
        <v>7200000</v>
      </c>
      <c r="BB17" s="86">
        <v>0</v>
      </c>
      <c r="BC17" s="87">
        <v>10925889</v>
      </c>
      <c r="BD17" s="87">
        <v>660544986.47000003</v>
      </c>
      <c r="BE17" s="86">
        <v>425571529</v>
      </c>
      <c r="BF17" s="86">
        <v>0</v>
      </c>
      <c r="BG17" s="86">
        <v>18886240</v>
      </c>
      <c r="BH17" s="86">
        <v>70962</v>
      </c>
      <c r="BI17" s="86">
        <v>4741695</v>
      </c>
      <c r="BJ17" s="86">
        <v>203753824</v>
      </c>
      <c r="BK17" s="86">
        <v>0</v>
      </c>
      <c r="BL17" s="87">
        <v>653024250</v>
      </c>
      <c r="BM17" s="87">
        <v>7520736.4699999103</v>
      </c>
      <c r="BN17" s="86">
        <v>18845435</v>
      </c>
      <c r="BO17" s="86">
        <v>295963</v>
      </c>
      <c r="BP17" s="87">
        <v>26662134.469999898</v>
      </c>
      <c r="BQ17" s="86">
        <v>0</v>
      </c>
      <c r="BR17" s="86">
        <v>0</v>
      </c>
      <c r="BS17" s="87">
        <v>26662134.469999898</v>
      </c>
      <c r="BT17" s="88">
        <v>-5.0000000000000001E-3</v>
      </c>
      <c r="BU17" s="88">
        <v>1.7000000000000001E-2</v>
      </c>
      <c r="BV17" s="88">
        <v>1.0999999999999999E-2</v>
      </c>
      <c r="BW17" s="82">
        <v>2.1</v>
      </c>
      <c r="BX17" s="83">
        <v>22</v>
      </c>
      <c r="BY17" s="83">
        <v>49</v>
      </c>
      <c r="BZ17" s="82">
        <v>52</v>
      </c>
      <c r="CA17" s="88">
        <v>0.30599999999999999</v>
      </c>
      <c r="CB17" s="88">
        <v>7.1999999999999995E-2</v>
      </c>
      <c r="CC17" s="89">
        <v>21</v>
      </c>
    </row>
    <row r="18" spans="1:81" ht="34.200000000000003" x14ac:dyDescent="0.3">
      <c r="A18" s="76">
        <v>39</v>
      </c>
      <c r="B18" s="76" t="s">
        <v>729</v>
      </c>
      <c r="C18" s="76" t="s">
        <v>859</v>
      </c>
      <c r="D18" s="76">
        <v>3109</v>
      </c>
      <c r="E18" s="76">
        <v>2018</v>
      </c>
      <c r="F18" s="76" t="s">
        <v>867</v>
      </c>
      <c r="G18" s="76">
        <v>5</v>
      </c>
      <c r="H18" s="76">
        <v>12</v>
      </c>
      <c r="I18" s="76" t="s">
        <v>886</v>
      </c>
      <c r="J18" s="77">
        <v>9224464</v>
      </c>
      <c r="K18" s="77">
        <v>25578120</v>
      </c>
      <c r="L18" s="77">
        <v>2607757</v>
      </c>
      <c r="M18" s="77">
        <v>58230066</v>
      </c>
      <c r="N18" s="77">
        <v>44979355</v>
      </c>
      <c r="O18" s="77">
        <v>0</v>
      </c>
      <c r="P18" s="77">
        <v>14792299</v>
      </c>
      <c r="Q18" s="87">
        <v>155412061</v>
      </c>
      <c r="R18" s="77">
        <v>33427929</v>
      </c>
      <c r="S18" s="77">
        <v>0</v>
      </c>
      <c r="T18" s="77">
        <v>0</v>
      </c>
      <c r="U18" s="77">
        <v>0</v>
      </c>
      <c r="V18" s="77">
        <v>453039408</v>
      </c>
      <c r="W18" s="77">
        <v>247404966</v>
      </c>
      <c r="X18" s="87">
        <v>205634442</v>
      </c>
      <c r="Y18" s="77">
        <v>240681073</v>
      </c>
      <c r="Z18" s="87">
        <v>479743444</v>
      </c>
      <c r="AA18" s="87">
        <v>635155505</v>
      </c>
      <c r="AB18" s="77">
        <v>9051097</v>
      </c>
      <c r="AC18" s="77">
        <v>14285107</v>
      </c>
      <c r="AD18" s="77">
        <v>3912940</v>
      </c>
      <c r="AE18" s="77">
        <v>42821272</v>
      </c>
      <c r="AF18" s="87">
        <v>70070416</v>
      </c>
      <c r="AG18" s="77">
        <v>114364934</v>
      </c>
      <c r="AH18" s="77">
        <v>0</v>
      </c>
      <c r="AI18" s="77">
        <v>658879</v>
      </c>
      <c r="AJ18" s="87">
        <v>115023813</v>
      </c>
      <c r="AK18" s="87">
        <v>185094229</v>
      </c>
      <c r="AL18" s="77">
        <v>416633346</v>
      </c>
      <c r="AM18" s="77">
        <v>10078599</v>
      </c>
      <c r="AN18" s="77">
        <v>23349331</v>
      </c>
      <c r="AO18" s="87">
        <v>450061276</v>
      </c>
      <c r="AP18" s="87">
        <v>635155505</v>
      </c>
      <c r="AQ18" s="77">
        <v>560232860</v>
      </c>
      <c r="AR18" s="77">
        <v>0</v>
      </c>
      <c r="AS18" s="77">
        <v>9153821</v>
      </c>
      <c r="AT18" s="77"/>
      <c r="AU18" s="77"/>
      <c r="AV18" s="77">
        <v>1366325</v>
      </c>
      <c r="AW18" s="87">
        <v>570753006</v>
      </c>
      <c r="AX18" s="77">
        <v>3028859</v>
      </c>
      <c r="AY18" s="77">
        <v>1733042</v>
      </c>
      <c r="AZ18" s="77">
        <v>710659</v>
      </c>
      <c r="BA18" s="77">
        <v>2942907</v>
      </c>
      <c r="BB18" s="77">
        <v>0</v>
      </c>
      <c r="BC18" s="87">
        <v>8415467</v>
      </c>
      <c r="BD18" s="87">
        <v>579168473</v>
      </c>
      <c r="BE18" s="77">
        <v>287117490</v>
      </c>
      <c r="BF18" s="77">
        <v>0</v>
      </c>
      <c r="BG18" s="77">
        <v>19597943</v>
      </c>
      <c r="BH18" s="77">
        <v>4438698</v>
      </c>
      <c r="BI18" s="77">
        <v>6723778</v>
      </c>
      <c r="BJ18" s="77">
        <v>213199744</v>
      </c>
      <c r="BK18" s="77">
        <v>0</v>
      </c>
      <c r="BL18" s="87">
        <v>531077653</v>
      </c>
      <c r="BM18" s="87">
        <v>48090820</v>
      </c>
      <c r="BN18" s="77">
        <v>-7779959</v>
      </c>
      <c r="BO18" s="77">
        <v>6246123</v>
      </c>
      <c r="BP18" s="87">
        <v>46556984</v>
      </c>
      <c r="BQ18" s="77">
        <v>0</v>
      </c>
      <c r="BR18" s="77">
        <v>0</v>
      </c>
      <c r="BS18" s="87">
        <v>46556984</v>
      </c>
      <c r="BT18" s="88">
        <v>6.9000000000000006E-2</v>
      </c>
      <c r="BU18" s="88">
        <v>1.4999999999999999E-2</v>
      </c>
      <c r="BV18" s="88">
        <v>8.3000000000000004E-2</v>
      </c>
      <c r="BW18" s="82">
        <v>2.2000000000000002</v>
      </c>
      <c r="BX18" s="83">
        <v>38</v>
      </c>
      <c r="BY18" s="83">
        <v>40</v>
      </c>
      <c r="BZ18" s="82">
        <v>5.3</v>
      </c>
      <c r="CA18" s="88">
        <v>0.36699999999999999</v>
      </c>
      <c r="CB18" s="88">
        <v>0.70899999999999996</v>
      </c>
      <c r="CC18" s="89">
        <v>13</v>
      </c>
    </row>
    <row r="19" spans="1:81" ht="34.200000000000003" x14ac:dyDescent="0.3">
      <c r="A19" s="85">
        <v>50</v>
      </c>
      <c r="B19" s="85" t="s">
        <v>869</v>
      </c>
      <c r="C19" s="85" t="s">
        <v>859</v>
      </c>
      <c r="D19" s="85">
        <v>3791</v>
      </c>
      <c r="E19" s="85">
        <v>2018</v>
      </c>
      <c r="F19" s="85" t="s">
        <v>867</v>
      </c>
      <c r="G19" s="85">
        <v>5</v>
      </c>
      <c r="H19" s="85">
        <v>12</v>
      </c>
      <c r="I19" s="85" t="s">
        <v>886</v>
      </c>
      <c r="J19" s="86">
        <v>660000</v>
      </c>
      <c r="K19" s="86">
        <v>0</v>
      </c>
      <c r="L19" s="86">
        <v>50000</v>
      </c>
      <c r="M19" s="86">
        <v>18168000</v>
      </c>
      <c r="N19" s="86">
        <v>0</v>
      </c>
      <c r="O19" s="86">
        <v>0</v>
      </c>
      <c r="P19" s="86">
        <v>2383000</v>
      </c>
      <c r="Q19" s="87">
        <v>21261000</v>
      </c>
      <c r="R19" s="86">
        <v>4561000</v>
      </c>
      <c r="S19" s="86">
        <v>0</v>
      </c>
      <c r="T19" s="86">
        <v>7799000</v>
      </c>
      <c r="U19" s="86">
        <v>0</v>
      </c>
      <c r="V19" s="86">
        <v>194746000</v>
      </c>
      <c r="W19" s="86">
        <v>101412000</v>
      </c>
      <c r="X19" s="87">
        <v>93334000</v>
      </c>
      <c r="Y19" s="86">
        <v>6995000</v>
      </c>
      <c r="Z19" s="87">
        <v>112689000</v>
      </c>
      <c r="AA19" s="87">
        <v>133950000</v>
      </c>
      <c r="AB19" s="86">
        <v>4442000</v>
      </c>
      <c r="AC19" s="86">
        <v>6524000</v>
      </c>
      <c r="AD19" s="86">
        <v>12497000</v>
      </c>
      <c r="AE19" s="86">
        <v>14653000</v>
      </c>
      <c r="AF19" s="87">
        <v>38116000</v>
      </c>
      <c r="AG19" s="86">
        <v>43253000</v>
      </c>
      <c r="AH19" s="86">
        <v>0</v>
      </c>
      <c r="AI19" s="86">
        <v>28850000</v>
      </c>
      <c r="AJ19" s="87">
        <v>72103000</v>
      </c>
      <c r="AK19" s="87">
        <v>110219000</v>
      </c>
      <c r="AL19" s="86">
        <v>15932000</v>
      </c>
      <c r="AM19" s="86">
        <v>7288000</v>
      </c>
      <c r="AN19" s="86">
        <v>511000</v>
      </c>
      <c r="AO19" s="87">
        <v>23731000</v>
      </c>
      <c r="AP19" s="87">
        <v>133950000</v>
      </c>
      <c r="AQ19" s="86">
        <v>180668000</v>
      </c>
      <c r="AR19" s="86">
        <v>0</v>
      </c>
      <c r="AS19" s="86">
        <v>3820000</v>
      </c>
      <c r="AT19" s="86"/>
      <c r="AU19" s="86"/>
      <c r="AV19" s="86">
        <v>0</v>
      </c>
      <c r="AW19" s="87">
        <v>184488000</v>
      </c>
      <c r="AX19" s="86">
        <v>0</v>
      </c>
      <c r="AY19" s="86">
        <v>0</v>
      </c>
      <c r="AZ19" s="86">
        <v>0</v>
      </c>
      <c r="BA19" s="86">
        <v>2761000</v>
      </c>
      <c r="BB19" s="86">
        <v>0</v>
      </c>
      <c r="BC19" s="87">
        <v>2761000</v>
      </c>
      <c r="BD19" s="87">
        <v>187249000</v>
      </c>
      <c r="BE19" s="86">
        <v>94747000</v>
      </c>
      <c r="BF19" s="86">
        <v>0</v>
      </c>
      <c r="BG19" s="86">
        <v>13158000</v>
      </c>
      <c r="BH19" s="86">
        <v>2168000</v>
      </c>
      <c r="BI19" s="86">
        <v>1232000</v>
      </c>
      <c r="BJ19" s="86">
        <v>76587000</v>
      </c>
      <c r="BK19" s="86">
        <v>0</v>
      </c>
      <c r="BL19" s="87">
        <v>187892000</v>
      </c>
      <c r="BM19" s="87">
        <v>-643000</v>
      </c>
      <c r="BN19" s="86">
        <v>13510000</v>
      </c>
      <c r="BO19" s="86">
        <v>691000</v>
      </c>
      <c r="BP19" s="87">
        <v>13558000</v>
      </c>
      <c r="BQ19" s="86">
        <v>4091000</v>
      </c>
      <c r="BR19" s="86">
        <v>0</v>
      </c>
      <c r="BS19" s="87">
        <v>17649000</v>
      </c>
      <c r="BT19" s="88">
        <v>-1.7999999999999999E-2</v>
      </c>
      <c r="BU19" s="88">
        <v>1.4999999999999999E-2</v>
      </c>
      <c r="BV19" s="88">
        <v>-3.0000000000000001E-3</v>
      </c>
      <c r="BW19" s="82">
        <v>0.6</v>
      </c>
      <c r="BX19" s="83">
        <v>37</v>
      </c>
      <c r="BY19" s="83">
        <v>66</v>
      </c>
      <c r="BZ19" s="82">
        <v>2.2000000000000002</v>
      </c>
      <c r="CA19" s="88">
        <v>0.154</v>
      </c>
      <c r="CB19" s="88">
        <v>0.17699999999999999</v>
      </c>
      <c r="CC19" s="89">
        <v>8</v>
      </c>
    </row>
    <row r="20" spans="1:81" ht="34.200000000000003" x14ac:dyDescent="0.3">
      <c r="A20" s="76">
        <v>51</v>
      </c>
      <c r="B20" s="76" t="s">
        <v>731</v>
      </c>
      <c r="C20" s="76" t="s">
        <v>859</v>
      </c>
      <c r="D20" s="76">
        <v>13155</v>
      </c>
      <c r="E20" s="76">
        <v>2018</v>
      </c>
      <c r="F20" s="76" t="s">
        <v>867</v>
      </c>
      <c r="G20" s="76">
        <v>5</v>
      </c>
      <c r="H20" s="76">
        <v>12</v>
      </c>
      <c r="I20" s="76" t="s">
        <v>886</v>
      </c>
      <c r="J20" s="77">
        <v>195980797</v>
      </c>
      <c r="K20" s="77">
        <v>0</v>
      </c>
      <c r="L20" s="77">
        <v>6017950</v>
      </c>
      <c r="M20" s="77">
        <v>111209432</v>
      </c>
      <c r="N20" s="77">
        <v>0</v>
      </c>
      <c r="O20" s="77">
        <v>0</v>
      </c>
      <c r="P20" s="77">
        <v>196422464</v>
      </c>
      <c r="Q20" s="87">
        <v>509630643</v>
      </c>
      <c r="R20" s="77">
        <v>12868400</v>
      </c>
      <c r="S20" s="77">
        <v>41269270</v>
      </c>
      <c r="T20" s="77">
        <v>0</v>
      </c>
      <c r="U20" s="77">
        <v>0</v>
      </c>
      <c r="V20" s="77">
        <v>1776990103</v>
      </c>
      <c r="W20" s="77">
        <v>821301113</v>
      </c>
      <c r="X20" s="87">
        <v>955688990</v>
      </c>
      <c r="Y20" s="77">
        <v>1371248992</v>
      </c>
      <c r="Z20" s="87">
        <v>2381075652</v>
      </c>
      <c r="AA20" s="87">
        <v>2890706295</v>
      </c>
      <c r="AB20" s="77">
        <v>5741619</v>
      </c>
      <c r="AC20" s="77">
        <v>53458490</v>
      </c>
      <c r="AD20" s="77">
        <v>0</v>
      </c>
      <c r="AE20" s="77">
        <v>261389260</v>
      </c>
      <c r="AF20" s="87">
        <v>320589369</v>
      </c>
      <c r="AG20" s="77">
        <v>601665404</v>
      </c>
      <c r="AH20" s="77">
        <v>0</v>
      </c>
      <c r="AI20" s="77">
        <v>213580120</v>
      </c>
      <c r="AJ20" s="87">
        <v>815245524</v>
      </c>
      <c r="AK20" s="87">
        <v>1135834893</v>
      </c>
      <c r="AL20" s="77">
        <v>846457749</v>
      </c>
      <c r="AM20" s="77">
        <v>703139823</v>
      </c>
      <c r="AN20" s="77">
        <v>205273831</v>
      </c>
      <c r="AO20" s="87">
        <v>1754871403</v>
      </c>
      <c r="AP20" s="87">
        <v>2890706296</v>
      </c>
      <c r="AQ20" s="77">
        <v>1152903506</v>
      </c>
      <c r="AR20" s="77">
        <v>0</v>
      </c>
      <c r="AS20" s="77">
        <v>361507751</v>
      </c>
      <c r="AT20" s="77"/>
      <c r="AU20" s="77"/>
      <c r="AV20" s="77">
        <v>119123546</v>
      </c>
      <c r="AW20" s="87">
        <v>1633534803</v>
      </c>
      <c r="AX20" s="77">
        <v>1651952</v>
      </c>
      <c r="AY20" s="77">
        <v>86085560</v>
      </c>
      <c r="AZ20" s="77">
        <v>0</v>
      </c>
      <c r="BA20" s="77">
        <v>77223307</v>
      </c>
      <c r="BB20" s="77">
        <v>0</v>
      </c>
      <c r="BC20" s="87">
        <v>164960819</v>
      </c>
      <c r="BD20" s="87">
        <v>1798495622</v>
      </c>
      <c r="BE20" s="77">
        <v>505802863</v>
      </c>
      <c r="BF20" s="77">
        <v>0</v>
      </c>
      <c r="BG20" s="77">
        <v>88886508</v>
      </c>
      <c r="BH20" s="77">
        <v>20479690</v>
      </c>
      <c r="BI20" s="77">
        <v>22826103</v>
      </c>
      <c r="BJ20" s="77">
        <v>1047388722</v>
      </c>
      <c r="BK20" s="77">
        <v>0</v>
      </c>
      <c r="BL20" s="87">
        <v>1685383886</v>
      </c>
      <c r="BM20" s="87">
        <v>113111736</v>
      </c>
      <c r="BN20" s="77">
        <v>0</v>
      </c>
      <c r="BO20" s="77">
        <v>7496107</v>
      </c>
      <c r="BP20" s="87">
        <v>120607843</v>
      </c>
      <c r="BQ20" s="77">
        <v>0</v>
      </c>
      <c r="BR20" s="77">
        <v>0</v>
      </c>
      <c r="BS20" s="87">
        <v>120607843</v>
      </c>
      <c r="BT20" s="88">
        <v>-2.9000000000000001E-2</v>
      </c>
      <c r="BU20" s="88">
        <v>9.1999999999999998E-2</v>
      </c>
      <c r="BV20" s="88">
        <v>6.3E-2</v>
      </c>
      <c r="BW20" s="82">
        <v>1.6</v>
      </c>
      <c r="BX20" s="83">
        <v>35</v>
      </c>
      <c r="BY20" s="83">
        <v>61</v>
      </c>
      <c r="BZ20" s="82">
        <v>8.5</v>
      </c>
      <c r="CA20" s="88">
        <v>0.219</v>
      </c>
      <c r="CB20" s="88">
        <v>0.60699999999999998</v>
      </c>
      <c r="CC20" s="89">
        <v>9</v>
      </c>
    </row>
    <row r="21" spans="1:81" ht="34.200000000000003" x14ac:dyDescent="0.3">
      <c r="A21" s="85">
        <v>57</v>
      </c>
      <c r="B21" s="85" t="s">
        <v>732</v>
      </c>
      <c r="C21" s="85" t="s">
        <v>859</v>
      </c>
      <c r="D21" s="85">
        <v>12776</v>
      </c>
      <c r="E21" s="85">
        <v>2018</v>
      </c>
      <c r="F21" s="85" t="s">
        <v>867</v>
      </c>
      <c r="G21" s="85">
        <v>5</v>
      </c>
      <c r="H21" s="85">
        <v>12</v>
      </c>
      <c r="I21" s="85" t="s">
        <v>886</v>
      </c>
      <c r="J21" s="86">
        <v>22847534</v>
      </c>
      <c r="K21" s="86">
        <v>0</v>
      </c>
      <c r="L21" s="86">
        <v>0</v>
      </c>
      <c r="M21" s="86">
        <v>30993731</v>
      </c>
      <c r="N21" s="86">
        <v>689191</v>
      </c>
      <c r="O21" s="86">
        <v>3374952</v>
      </c>
      <c r="P21" s="86">
        <v>6733010</v>
      </c>
      <c r="Q21" s="87">
        <v>64638418</v>
      </c>
      <c r="R21" s="86">
        <v>0</v>
      </c>
      <c r="S21" s="86">
        <v>0</v>
      </c>
      <c r="T21" s="86">
        <v>4295908</v>
      </c>
      <c r="U21" s="86">
        <v>0</v>
      </c>
      <c r="V21" s="86">
        <v>339200185</v>
      </c>
      <c r="W21" s="86">
        <v>230278132</v>
      </c>
      <c r="X21" s="87">
        <v>108922053</v>
      </c>
      <c r="Y21" s="86">
        <v>19380590</v>
      </c>
      <c r="Z21" s="87">
        <v>132598551</v>
      </c>
      <c r="AA21" s="87">
        <v>197236969</v>
      </c>
      <c r="AB21" s="86">
        <v>4814497</v>
      </c>
      <c r="AC21" s="86">
        <v>0</v>
      </c>
      <c r="AD21" s="86">
        <v>0</v>
      </c>
      <c r="AE21" s="86">
        <v>35227933</v>
      </c>
      <c r="AF21" s="87">
        <v>40042430</v>
      </c>
      <c r="AG21" s="86">
        <v>66431914</v>
      </c>
      <c r="AH21" s="86">
        <v>0</v>
      </c>
      <c r="AI21" s="86">
        <v>32557421</v>
      </c>
      <c r="AJ21" s="87">
        <v>98989335</v>
      </c>
      <c r="AK21" s="87">
        <v>139031765</v>
      </c>
      <c r="AL21" s="86">
        <v>53991915</v>
      </c>
      <c r="AM21" s="86">
        <v>2015570</v>
      </c>
      <c r="AN21" s="86">
        <v>2197719</v>
      </c>
      <c r="AO21" s="87">
        <v>58205204</v>
      </c>
      <c r="AP21" s="87">
        <v>197236969</v>
      </c>
      <c r="AQ21" s="86">
        <v>240368273</v>
      </c>
      <c r="AR21" s="86">
        <v>0</v>
      </c>
      <c r="AS21" s="86">
        <v>9828757</v>
      </c>
      <c r="AT21" s="86"/>
      <c r="AU21" s="86"/>
      <c r="AV21" s="86">
        <v>2102547</v>
      </c>
      <c r="AW21" s="87">
        <v>252299577</v>
      </c>
      <c r="AX21" s="86">
        <v>61326</v>
      </c>
      <c r="AY21" s="86">
        <v>0</v>
      </c>
      <c r="AZ21" s="86">
        <v>0</v>
      </c>
      <c r="BA21" s="86">
        <v>1062662</v>
      </c>
      <c r="BB21" s="86">
        <v>0</v>
      </c>
      <c r="BC21" s="87">
        <v>1123988</v>
      </c>
      <c r="BD21" s="87">
        <v>253423565</v>
      </c>
      <c r="BE21" s="86">
        <v>131306537</v>
      </c>
      <c r="BF21" s="86">
        <v>0</v>
      </c>
      <c r="BG21" s="86">
        <v>10136675</v>
      </c>
      <c r="BH21" s="86">
        <v>2280650</v>
      </c>
      <c r="BI21" s="86">
        <v>5341205</v>
      </c>
      <c r="BJ21" s="86">
        <v>98125954</v>
      </c>
      <c r="BK21" s="86">
        <v>0</v>
      </c>
      <c r="BL21" s="87">
        <v>247191021</v>
      </c>
      <c r="BM21" s="87">
        <v>6232544</v>
      </c>
      <c r="BN21" s="86">
        <v>-97467</v>
      </c>
      <c r="BO21" s="86">
        <v>6242721</v>
      </c>
      <c r="BP21" s="87">
        <v>12377798</v>
      </c>
      <c r="BQ21" s="86">
        <v>0</v>
      </c>
      <c r="BR21" s="86">
        <v>0</v>
      </c>
      <c r="BS21" s="87">
        <v>12377798</v>
      </c>
      <c r="BT21" s="88">
        <v>0.02</v>
      </c>
      <c r="BU21" s="88">
        <v>4.0000000000000001E-3</v>
      </c>
      <c r="BV21" s="88">
        <v>2.5000000000000001E-2</v>
      </c>
      <c r="BW21" s="82">
        <v>1.6</v>
      </c>
      <c r="BX21" s="83">
        <v>47</v>
      </c>
      <c r="BY21" s="83">
        <v>62</v>
      </c>
      <c r="BZ21" s="82">
        <v>2.6</v>
      </c>
      <c r="CA21" s="88">
        <v>0.154</v>
      </c>
      <c r="CB21" s="88">
        <v>0.29499999999999998</v>
      </c>
      <c r="CC21" s="89">
        <v>23</v>
      </c>
    </row>
    <row r="22" spans="1:81" ht="34.200000000000003" x14ac:dyDescent="0.3">
      <c r="A22" s="76">
        <v>8</v>
      </c>
      <c r="B22" s="76" t="s">
        <v>733</v>
      </c>
      <c r="C22" s="76" t="s">
        <v>859</v>
      </c>
      <c r="D22" s="76">
        <v>3106</v>
      </c>
      <c r="E22" s="76">
        <v>2018</v>
      </c>
      <c r="F22" s="76" t="s">
        <v>867</v>
      </c>
      <c r="G22" s="76">
        <v>5</v>
      </c>
      <c r="H22" s="76">
        <v>12</v>
      </c>
      <c r="I22" s="76" t="s">
        <v>886</v>
      </c>
      <c r="J22" s="77">
        <v>36709</v>
      </c>
      <c r="K22" s="77">
        <v>0</v>
      </c>
      <c r="L22" s="77">
        <v>381745</v>
      </c>
      <c r="M22" s="77">
        <v>6523259</v>
      </c>
      <c r="N22" s="77">
        <v>2401652</v>
      </c>
      <c r="O22" s="77">
        <v>0</v>
      </c>
      <c r="P22" s="77">
        <v>1054478</v>
      </c>
      <c r="Q22" s="87">
        <v>10397843</v>
      </c>
      <c r="R22" s="77">
        <v>26768457</v>
      </c>
      <c r="S22" s="77">
        <v>0</v>
      </c>
      <c r="T22" s="77">
        <v>0</v>
      </c>
      <c r="U22" s="77">
        <v>0</v>
      </c>
      <c r="V22" s="77">
        <v>37443643</v>
      </c>
      <c r="W22" s="77">
        <v>25010513</v>
      </c>
      <c r="X22" s="87">
        <v>12433130</v>
      </c>
      <c r="Y22" s="77">
        <v>37242</v>
      </c>
      <c r="Z22" s="87">
        <v>39238829</v>
      </c>
      <c r="AA22" s="87">
        <v>49636672</v>
      </c>
      <c r="AB22" s="77">
        <v>298260</v>
      </c>
      <c r="AC22" s="77">
        <v>4266057</v>
      </c>
      <c r="AD22" s="77">
        <v>0</v>
      </c>
      <c r="AE22" s="77">
        <v>3578388</v>
      </c>
      <c r="AF22" s="87">
        <v>8142705</v>
      </c>
      <c r="AG22" s="77">
        <v>3585593</v>
      </c>
      <c r="AH22" s="77">
        <v>0</v>
      </c>
      <c r="AI22" s="77">
        <v>1213905</v>
      </c>
      <c r="AJ22" s="87">
        <v>4799498</v>
      </c>
      <c r="AK22" s="87">
        <v>12942203</v>
      </c>
      <c r="AL22" s="77">
        <v>33014859</v>
      </c>
      <c r="AM22" s="77">
        <v>3421368</v>
      </c>
      <c r="AN22" s="77">
        <v>258242</v>
      </c>
      <c r="AO22" s="87">
        <v>36694469</v>
      </c>
      <c r="AP22" s="87">
        <v>49636672</v>
      </c>
      <c r="AQ22" s="77">
        <v>52898208</v>
      </c>
      <c r="AR22" s="77">
        <v>0</v>
      </c>
      <c r="AS22" s="77">
        <v>1300458</v>
      </c>
      <c r="AT22" s="77"/>
      <c r="AU22" s="77"/>
      <c r="AV22" s="77">
        <v>0</v>
      </c>
      <c r="AW22" s="87">
        <v>54198666</v>
      </c>
      <c r="AX22" s="77">
        <v>1960239</v>
      </c>
      <c r="AY22" s="77">
        <v>0</v>
      </c>
      <c r="AZ22" s="77">
        <v>0</v>
      </c>
      <c r="BA22" s="77">
        <v>57564</v>
      </c>
      <c r="BB22" s="77">
        <v>0</v>
      </c>
      <c r="BC22" s="87">
        <v>2017803</v>
      </c>
      <c r="BD22" s="87">
        <v>56216469</v>
      </c>
      <c r="BE22" s="77">
        <v>31577901</v>
      </c>
      <c r="BF22" s="77">
        <v>0</v>
      </c>
      <c r="BG22" s="77">
        <v>2176512</v>
      </c>
      <c r="BH22" s="77">
        <v>141162</v>
      </c>
      <c r="BI22" s="77">
        <v>488958</v>
      </c>
      <c r="BJ22" s="77">
        <v>18220136</v>
      </c>
      <c r="BK22" s="77">
        <v>0</v>
      </c>
      <c r="BL22" s="87">
        <v>52604669</v>
      </c>
      <c r="BM22" s="87">
        <v>3611800</v>
      </c>
      <c r="BN22" s="77">
        <v>-1683589</v>
      </c>
      <c r="BO22" s="77">
        <v>1309043</v>
      </c>
      <c r="BP22" s="87">
        <v>3237254</v>
      </c>
      <c r="BQ22" s="77">
        <v>0</v>
      </c>
      <c r="BR22" s="77">
        <v>0</v>
      </c>
      <c r="BS22" s="87">
        <v>3237254</v>
      </c>
      <c r="BT22" s="88">
        <v>2.8000000000000001E-2</v>
      </c>
      <c r="BU22" s="88">
        <v>3.5999999999999997E-2</v>
      </c>
      <c r="BV22" s="88">
        <v>6.4000000000000001E-2</v>
      </c>
      <c r="BW22" s="82">
        <v>1.3</v>
      </c>
      <c r="BX22" s="83">
        <v>45</v>
      </c>
      <c r="BY22" s="83">
        <v>28</v>
      </c>
      <c r="BZ22" s="82">
        <v>13.5</v>
      </c>
      <c r="CA22" s="88">
        <v>0.49399999999999999</v>
      </c>
      <c r="CB22" s="88">
        <v>0.73899999999999999</v>
      </c>
      <c r="CC22" s="89">
        <v>11</v>
      </c>
    </row>
    <row r="23" spans="1:81" ht="34.200000000000003" x14ac:dyDescent="0.3">
      <c r="A23" s="85">
        <v>40</v>
      </c>
      <c r="B23" s="85" t="s">
        <v>734</v>
      </c>
      <c r="C23" s="85" t="s">
        <v>859</v>
      </c>
      <c r="D23" s="85">
        <v>3109</v>
      </c>
      <c r="E23" s="85">
        <v>2018</v>
      </c>
      <c r="F23" s="85" t="s">
        <v>867</v>
      </c>
      <c r="G23" s="85">
        <v>5</v>
      </c>
      <c r="H23" s="85">
        <v>12</v>
      </c>
      <c r="I23" s="85" t="s">
        <v>886</v>
      </c>
      <c r="J23" s="86">
        <v>4834099</v>
      </c>
      <c r="K23" s="86">
        <v>0</v>
      </c>
      <c r="L23" s="86">
        <v>486459</v>
      </c>
      <c r="M23" s="86">
        <v>17565030</v>
      </c>
      <c r="N23" s="86">
        <v>2302899</v>
      </c>
      <c r="O23" s="86">
        <v>0</v>
      </c>
      <c r="P23" s="86">
        <v>3693198</v>
      </c>
      <c r="Q23" s="87">
        <v>28881685</v>
      </c>
      <c r="R23" s="86">
        <v>19147264</v>
      </c>
      <c r="S23" s="86">
        <v>0</v>
      </c>
      <c r="T23" s="86">
        <v>0</v>
      </c>
      <c r="U23" s="86">
        <v>0</v>
      </c>
      <c r="V23" s="86">
        <v>176792338</v>
      </c>
      <c r="W23" s="86">
        <v>96412005</v>
      </c>
      <c r="X23" s="87">
        <v>80380333</v>
      </c>
      <c r="Y23" s="86">
        <v>152158715</v>
      </c>
      <c r="Z23" s="87">
        <v>251686312</v>
      </c>
      <c r="AA23" s="87">
        <v>280567997</v>
      </c>
      <c r="AB23" s="86">
        <v>2088014</v>
      </c>
      <c r="AC23" s="86">
        <v>3964054</v>
      </c>
      <c r="AD23" s="86">
        <v>841294</v>
      </c>
      <c r="AE23" s="86">
        <v>13766157</v>
      </c>
      <c r="AF23" s="87">
        <v>20659519</v>
      </c>
      <c r="AG23" s="86">
        <v>27531102</v>
      </c>
      <c r="AH23" s="86">
        <v>0</v>
      </c>
      <c r="AI23" s="86">
        <v>0</v>
      </c>
      <c r="AJ23" s="87">
        <v>27531102</v>
      </c>
      <c r="AK23" s="87">
        <v>48190621</v>
      </c>
      <c r="AL23" s="86">
        <v>213230112</v>
      </c>
      <c r="AM23" s="86">
        <v>13969887</v>
      </c>
      <c r="AN23" s="86">
        <v>5177377</v>
      </c>
      <c r="AO23" s="87">
        <v>232377376</v>
      </c>
      <c r="AP23" s="87">
        <v>280567997</v>
      </c>
      <c r="AQ23" s="86">
        <v>161259288</v>
      </c>
      <c r="AR23" s="86">
        <v>0</v>
      </c>
      <c r="AS23" s="86">
        <v>2693448</v>
      </c>
      <c r="AT23" s="86"/>
      <c r="AU23" s="86"/>
      <c r="AV23" s="86">
        <v>672571</v>
      </c>
      <c r="AW23" s="87">
        <v>164625307</v>
      </c>
      <c r="AX23" s="86">
        <v>1846645</v>
      </c>
      <c r="AY23" s="86">
        <v>719791</v>
      </c>
      <c r="AZ23" s="86">
        <v>0</v>
      </c>
      <c r="BA23" s="86">
        <v>1991639</v>
      </c>
      <c r="BB23" s="86">
        <v>0</v>
      </c>
      <c r="BC23" s="87">
        <v>4558075</v>
      </c>
      <c r="BD23" s="87">
        <v>169183382</v>
      </c>
      <c r="BE23" s="86">
        <v>91936318</v>
      </c>
      <c r="BF23" s="86">
        <v>0</v>
      </c>
      <c r="BG23" s="86">
        <v>7300028</v>
      </c>
      <c r="BH23" s="86">
        <v>1199311</v>
      </c>
      <c r="BI23" s="86">
        <v>2339114</v>
      </c>
      <c r="BJ23" s="86">
        <v>55290463</v>
      </c>
      <c r="BK23" s="86">
        <v>0</v>
      </c>
      <c r="BL23" s="87">
        <v>158065234</v>
      </c>
      <c r="BM23" s="87">
        <v>11118148</v>
      </c>
      <c r="BN23" s="86">
        <v>-6657807</v>
      </c>
      <c r="BO23" s="86">
        <v>2879558</v>
      </c>
      <c r="BP23" s="87">
        <v>7339899</v>
      </c>
      <c r="BQ23" s="86">
        <v>0</v>
      </c>
      <c r="BR23" s="86">
        <v>0</v>
      </c>
      <c r="BS23" s="87">
        <v>7339899</v>
      </c>
      <c r="BT23" s="88">
        <v>3.9E-2</v>
      </c>
      <c r="BU23" s="88">
        <v>2.7E-2</v>
      </c>
      <c r="BV23" s="88">
        <v>6.6000000000000003E-2</v>
      </c>
      <c r="BW23" s="82">
        <v>1.4</v>
      </c>
      <c r="BX23" s="83">
        <v>40</v>
      </c>
      <c r="BY23" s="83">
        <v>40</v>
      </c>
      <c r="BZ23" s="82">
        <v>6</v>
      </c>
      <c r="CA23" s="88">
        <v>0.38200000000000001</v>
      </c>
      <c r="CB23" s="88">
        <v>0.82799999999999996</v>
      </c>
      <c r="CC23" s="89">
        <v>13</v>
      </c>
    </row>
    <row r="24" spans="1:81" ht="34.200000000000003" x14ac:dyDescent="0.3">
      <c r="A24" s="76">
        <v>68</v>
      </c>
      <c r="B24" s="76" t="s">
        <v>735</v>
      </c>
      <c r="C24" s="76" t="s">
        <v>859</v>
      </c>
      <c r="D24" s="76">
        <v>12805</v>
      </c>
      <c r="E24" s="76">
        <v>2018</v>
      </c>
      <c r="F24" s="76" t="s">
        <v>867</v>
      </c>
      <c r="G24" s="76">
        <v>5</v>
      </c>
      <c r="H24" s="76">
        <v>12</v>
      </c>
      <c r="I24" s="76" t="s">
        <v>886</v>
      </c>
      <c r="J24" s="77">
        <v>2970003</v>
      </c>
      <c r="K24" s="77">
        <v>0</v>
      </c>
      <c r="L24" s="77">
        <v>50220525</v>
      </c>
      <c r="M24" s="77">
        <v>16095915</v>
      </c>
      <c r="N24" s="77">
        <v>0</v>
      </c>
      <c r="O24" s="77">
        <v>0</v>
      </c>
      <c r="P24" s="77">
        <v>3953703</v>
      </c>
      <c r="Q24" s="87">
        <v>73240146</v>
      </c>
      <c r="R24" s="77">
        <v>16080335</v>
      </c>
      <c r="S24" s="77">
        <v>992443</v>
      </c>
      <c r="T24" s="77">
        <v>0</v>
      </c>
      <c r="U24" s="77">
        <v>0</v>
      </c>
      <c r="V24" s="77">
        <v>150808215</v>
      </c>
      <c r="W24" s="77">
        <v>104508118</v>
      </c>
      <c r="X24" s="87">
        <v>46300097</v>
      </c>
      <c r="Y24" s="77">
        <v>1173209</v>
      </c>
      <c r="Z24" s="87">
        <v>64546084</v>
      </c>
      <c r="AA24" s="87">
        <v>137786230</v>
      </c>
      <c r="AB24" s="77">
        <v>964501</v>
      </c>
      <c r="AC24" s="77">
        <v>751693</v>
      </c>
      <c r="AD24" s="77">
        <v>0</v>
      </c>
      <c r="AE24" s="77">
        <v>24520115</v>
      </c>
      <c r="AF24" s="87">
        <v>26236309</v>
      </c>
      <c r="AG24" s="77">
        <v>28499471</v>
      </c>
      <c r="AH24" s="77">
        <v>0</v>
      </c>
      <c r="AI24" s="77">
        <v>7745933</v>
      </c>
      <c r="AJ24" s="87">
        <v>36245404</v>
      </c>
      <c r="AK24" s="87">
        <v>62481713</v>
      </c>
      <c r="AL24" s="77">
        <v>67361889</v>
      </c>
      <c r="AM24" s="77">
        <v>1295060</v>
      </c>
      <c r="AN24" s="77">
        <v>6647568</v>
      </c>
      <c r="AO24" s="87">
        <v>75304517</v>
      </c>
      <c r="AP24" s="87">
        <v>137786230</v>
      </c>
      <c r="AQ24" s="77">
        <v>135579731</v>
      </c>
      <c r="AR24" s="77">
        <v>0</v>
      </c>
      <c r="AS24" s="77">
        <v>7038070</v>
      </c>
      <c r="AT24" s="77"/>
      <c r="AU24" s="77"/>
      <c r="AV24" s="77">
        <v>203302</v>
      </c>
      <c r="AW24" s="87">
        <v>142821103</v>
      </c>
      <c r="AX24" s="77">
        <v>2593665</v>
      </c>
      <c r="AY24" s="77">
        <v>115487</v>
      </c>
      <c r="AZ24" s="77">
        <v>0</v>
      </c>
      <c r="BA24" s="77">
        <v>2031754</v>
      </c>
      <c r="BB24" s="77">
        <v>0</v>
      </c>
      <c r="BC24" s="87">
        <v>4740906</v>
      </c>
      <c r="BD24" s="87">
        <v>147562009</v>
      </c>
      <c r="BE24" s="77">
        <v>76311750</v>
      </c>
      <c r="BF24" s="77">
        <v>0</v>
      </c>
      <c r="BG24" s="77">
        <v>5916785</v>
      </c>
      <c r="BH24" s="77">
        <v>805581</v>
      </c>
      <c r="BI24" s="77">
        <v>1841206</v>
      </c>
      <c r="BJ24" s="77">
        <v>50558252</v>
      </c>
      <c r="BK24" s="77">
        <v>0</v>
      </c>
      <c r="BL24" s="87">
        <v>135433574</v>
      </c>
      <c r="BM24" s="87">
        <v>12128435</v>
      </c>
      <c r="BN24" s="77">
        <v>-12648260</v>
      </c>
      <c r="BO24" s="77">
        <v>-98024</v>
      </c>
      <c r="BP24" s="87">
        <v>-617849</v>
      </c>
      <c r="BQ24" s="77">
        <v>2142289</v>
      </c>
      <c r="BR24" s="77">
        <v>0</v>
      </c>
      <c r="BS24" s="87">
        <v>1524440</v>
      </c>
      <c r="BT24" s="88">
        <v>0.05</v>
      </c>
      <c r="BU24" s="88">
        <v>3.2000000000000001E-2</v>
      </c>
      <c r="BV24" s="88">
        <v>8.2000000000000003E-2</v>
      </c>
      <c r="BW24" s="82">
        <v>2.8</v>
      </c>
      <c r="BX24" s="83">
        <v>43</v>
      </c>
      <c r="BY24" s="83">
        <v>72</v>
      </c>
      <c r="BZ24" s="82">
        <v>10.6</v>
      </c>
      <c r="CA24" s="88">
        <v>0.33</v>
      </c>
      <c r="CB24" s="88">
        <v>0.54700000000000004</v>
      </c>
      <c r="CC24" s="89">
        <v>18</v>
      </c>
    </row>
    <row r="25" spans="1:81" ht="34.200000000000003" x14ac:dyDescent="0.3">
      <c r="A25" s="85">
        <v>14496</v>
      </c>
      <c r="B25" s="85" t="s">
        <v>871</v>
      </c>
      <c r="C25" s="85" t="s">
        <v>859</v>
      </c>
      <c r="D25" s="85">
        <v>6755</v>
      </c>
      <c r="E25" s="85">
        <v>2018</v>
      </c>
      <c r="F25" s="85" t="s">
        <v>867</v>
      </c>
      <c r="G25" s="85">
        <v>5</v>
      </c>
      <c r="H25" s="85">
        <v>12</v>
      </c>
      <c r="I25" s="85" t="s">
        <v>886</v>
      </c>
      <c r="J25" s="86">
        <v>25842000</v>
      </c>
      <c r="K25" s="86">
        <v>11816000</v>
      </c>
      <c r="L25" s="86">
        <v>0</v>
      </c>
      <c r="M25" s="86">
        <v>22878000</v>
      </c>
      <c r="N25" s="86">
        <v>4071000</v>
      </c>
      <c r="O25" s="86">
        <v>6831000</v>
      </c>
      <c r="P25" s="86">
        <v>4245000</v>
      </c>
      <c r="Q25" s="87">
        <v>75683000</v>
      </c>
      <c r="R25" s="86">
        <v>21870000</v>
      </c>
      <c r="S25" s="86">
        <v>0</v>
      </c>
      <c r="T25" s="86">
        <v>0</v>
      </c>
      <c r="U25" s="86">
        <v>0</v>
      </c>
      <c r="V25" s="86">
        <v>289213000</v>
      </c>
      <c r="W25" s="86">
        <v>171991000</v>
      </c>
      <c r="X25" s="87">
        <v>117222000</v>
      </c>
      <c r="Y25" s="86">
        <v>64068000</v>
      </c>
      <c r="Z25" s="87">
        <v>203160000</v>
      </c>
      <c r="AA25" s="87">
        <v>278843000</v>
      </c>
      <c r="AB25" s="86">
        <v>1214000</v>
      </c>
      <c r="AC25" s="86">
        <v>3185000</v>
      </c>
      <c r="AD25" s="86">
        <v>50778000</v>
      </c>
      <c r="AE25" s="86">
        <v>16357000</v>
      </c>
      <c r="AF25" s="87">
        <v>71534000</v>
      </c>
      <c r="AG25" s="86">
        <v>36608000</v>
      </c>
      <c r="AH25" s="86">
        <v>0</v>
      </c>
      <c r="AI25" s="86">
        <v>4629000</v>
      </c>
      <c r="AJ25" s="87">
        <v>41237000</v>
      </c>
      <c r="AK25" s="87">
        <v>112771000</v>
      </c>
      <c r="AL25" s="86">
        <v>135815000</v>
      </c>
      <c r="AM25" s="86">
        <v>6395000</v>
      </c>
      <c r="AN25" s="86">
        <v>23862000</v>
      </c>
      <c r="AO25" s="87">
        <v>166072000</v>
      </c>
      <c r="AP25" s="87">
        <v>278843000</v>
      </c>
      <c r="AQ25" s="86">
        <v>191411000</v>
      </c>
      <c r="AR25" s="86">
        <v>0</v>
      </c>
      <c r="AS25" s="86">
        <v>7443000</v>
      </c>
      <c r="AT25" s="86"/>
      <c r="AU25" s="86"/>
      <c r="AV25" s="86">
        <v>1610000</v>
      </c>
      <c r="AW25" s="87">
        <v>200464000</v>
      </c>
      <c r="AX25" s="86">
        <v>1425000</v>
      </c>
      <c r="AY25" s="86">
        <v>342000</v>
      </c>
      <c r="AZ25" s="86">
        <v>0</v>
      </c>
      <c r="BA25" s="86">
        <v>1221000</v>
      </c>
      <c r="BB25" s="86">
        <v>0</v>
      </c>
      <c r="BC25" s="87">
        <v>2988000</v>
      </c>
      <c r="BD25" s="87">
        <v>203452000</v>
      </c>
      <c r="BE25" s="86">
        <v>95201000</v>
      </c>
      <c r="BF25" s="86">
        <v>0</v>
      </c>
      <c r="BG25" s="86">
        <v>10786000</v>
      </c>
      <c r="BH25" s="86">
        <v>1168000</v>
      </c>
      <c r="BI25" s="86">
        <v>3325000</v>
      </c>
      <c r="BJ25" s="86">
        <v>106628000</v>
      </c>
      <c r="BK25" s="86">
        <v>0</v>
      </c>
      <c r="BL25" s="87">
        <v>217108000</v>
      </c>
      <c r="BM25" s="87">
        <v>-13656000</v>
      </c>
      <c r="BN25" s="86">
        <v>-2319000</v>
      </c>
      <c r="BO25" s="86">
        <v>713000</v>
      </c>
      <c r="BP25" s="87">
        <v>-15262000</v>
      </c>
      <c r="BQ25" s="86">
        <v>0</v>
      </c>
      <c r="BR25" s="86">
        <v>0</v>
      </c>
      <c r="BS25" s="87">
        <v>-15262000</v>
      </c>
      <c r="BT25" s="88">
        <v>-8.2000000000000003E-2</v>
      </c>
      <c r="BU25" s="88">
        <v>1.4999999999999999E-2</v>
      </c>
      <c r="BV25" s="88">
        <v>-6.7000000000000004E-2</v>
      </c>
      <c r="BW25" s="82">
        <v>1.1000000000000001</v>
      </c>
      <c r="BX25" s="83">
        <v>44</v>
      </c>
      <c r="BY25" s="83">
        <v>121</v>
      </c>
      <c r="BZ25" s="82">
        <v>-0.7</v>
      </c>
      <c r="CA25" s="88">
        <v>-2.7E-2</v>
      </c>
      <c r="CB25" s="88">
        <v>0.59599999999999997</v>
      </c>
      <c r="CC25" s="89">
        <v>16</v>
      </c>
    </row>
    <row r="26" spans="1:81" ht="34.200000000000003" x14ac:dyDescent="0.3">
      <c r="A26" s="76">
        <v>73</v>
      </c>
      <c r="B26" s="76" t="s">
        <v>737</v>
      </c>
      <c r="C26" s="76" t="s">
        <v>859</v>
      </c>
      <c r="D26" s="76">
        <v>12807</v>
      </c>
      <c r="E26" s="76">
        <v>2018</v>
      </c>
      <c r="F26" s="76" t="s">
        <v>867</v>
      </c>
      <c r="G26" s="76">
        <v>5</v>
      </c>
      <c r="H26" s="76">
        <v>12</v>
      </c>
      <c r="I26" s="76" t="s">
        <v>886</v>
      </c>
      <c r="J26" s="77">
        <v>3978349</v>
      </c>
      <c r="K26" s="77">
        <v>374511</v>
      </c>
      <c r="L26" s="77">
        <v>169206</v>
      </c>
      <c r="M26" s="77">
        <v>10651531</v>
      </c>
      <c r="N26" s="77">
        <v>0</v>
      </c>
      <c r="O26" s="77">
        <v>0</v>
      </c>
      <c r="P26" s="77">
        <v>2740115</v>
      </c>
      <c r="Q26" s="87">
        <v>17913712</v>
      </c>
      <c r="R26" s="77">
        <v>25725226</v>
      </c>
      <c r="S26" s="77">
        <v>0</v>
      </c>
      <c r="T26" s="77">
        <v>0</v>
      </c>
      <c r="U26" s="77">
        <v>0</v>
      </c>
      <c r="V26" s="77">
        <v>109431067</v>
      </c>
      <c r="W26" s="77">
        <v>65802662</v>
      </c>
      <c r="X26" s="87">
        <v>43628405</v>
      </c>
      <c r="Y26" s="77">
        <v>6252404</v>
      </c>
      <c r="Z26" s="87">
        <v>75606035</v>
      </c>
      <c r="AA26" s="87">
        <v>93519747</v>
      </c>
      <c r="AB26" s="77">
        <v>711612</v>
      </c>
      <c r="AC26" s="77">
        <v>2137495</v>
      </c>
      <c r="AD26" s="77">
        <v>0</v>
      </c>
      <c r="AE26" s="77">
        <v>15708304</v>
      </c>
      <c r="AF26" s="87">
        <v>18557411</v>
      </c>
      <c r="AG26" s="77">
        <v>19238939</v>
      </c>
      <c r="AH26" s="77">
        <v>0</v>
      </c>
      <c r="AI26" s="77">
        <v>2756948</v>
      </c>
      <c r="AJ26" s="87">
        <v>21995887</v>
      </c>
      <c r="AK26" s="87">
        <v>40553298</v>
      </c>
      <c r="AL26" s="77">
        <v>48704695</v>
      </c>
      <c r="AM26" s="77">
        <v>3255251</v>
      </c>
      <c r="AN26" s="77">
        <v>1006503</v>
      </c>
      <c r="AO26" s="87">
        <v>52966449</v>
      </c>
      <c r="AP26" s="87">
        <v>93519747</v>
      </c>
      <c r="AQ26" s="77">
        <v>112043365</v>
      </c>
      <c r="AR26" s="77">
        <v>0</v>
      </c>
      <c r="AS26" s="77">
        <v>11205537</v>
      </c>
      <c r="AT26" s="77"/>
      <c r="AU26" s="77"/>
      <c r="AV26" s="77">
        <v>415696</v>
      </c>
      <c r="AW26" s="87">
        <v>123664598</v>
      </c>
      <c r="AX26" s="77">
        <v>393348</v>
      </c>
      <c r="AY26" s="77">
        <v>4030</v>
      </c>
      <c r="AZ26" s="77">
        <v>0</v>
      </c>
      <c r="BA26" s="77">
        <v>1358319</v>
      </c>
      <c r="BB26" s="77">
        <v>0</v>
      </c>
      <c r="BC26" s="87">
        <v>1755697</v>
      </c>
      <c r="BD26" s="87">
        <v>125420295</v>
      </c>
      <c r="BE26" s="77">
        <v>65813473</v>
      </c>
      <c r="BF26" s="77">
        <v>0</v>
      </c>
      <c r="BG26" s="77">
        <v>3731241</v>
      </c>
      <c r="BH26" s="77">
        <v>589008</v>
      </c>
      <c r="BI26" s="77">
        <v>1584366</v>
      </c>
      <c r="BJ26" s="77">
        <v>50772156</v>
      </c>
      <c r="BK26" s="77">
        <v>0</v>
      </c>
      <c r="BL26" s="87">
        <v>122490244</v>
      </c>
      <c r="BM26" s="87">
        <v>2930051</v>
      </c>
      <c r="BN26" s="77">
        <v>-5139263</v>
      </c>
      <c r="BO26" s="77">
        <v>624839</v>
      </c>
      <c r="BP26" s="87">
        <v>-1584373</v>
      </c>
      <c r="BQ26" s="77">
        <v>0</v>
      </c>
      <c r="BR26" s="77">
        <v>0</v>
      </c>
      <c r="BS26" s="87">
        <v>-1584373</v>
      </c>
      <c r="BT26" s="88">
        <v>8.9999999999999993E-3</v>
      </c>
      <c r="BU26" s="88">
        <v>1.4E-2</v>
      </c>
      <c r="BV26" s="88">
        <v>2.3E-2</v>
      </c>
      <c r="BW26" s="82">
        <v>1</v>
      </c>
      <c r="BX26" s="83">
        <v>35</v>
      </c>
      <c r="BY26" s="83">
        <v>50</v>
      </c>
      <c r="BZ26" s="82">
        <v>5.6</v>
      </c>
      <c r="CA26" s="88">
        <v>0.17599999999999999</v>
      </c>
      <c r="CB26" s="88">
        <v>0.56599999999999995</v>
      </c>
      <c r="CC26" s="89">
        <v>18</v>
      </c>
    </row>
    <row r="27" spans="1:81" ht="34.200000000000003" x14ac:dyDescent="0.3">
      <c r="A27" s="85">
        <v>77</v>
      </c>
      <c r="B27" s="85" t="s">
        <v>738</v>
      </c>
      <c r="C27" s="85" t="s">
        <v>859</v>
      </c>
      <c r="D27" s="85">
        <v>12767</v>
      </c>
      <c r="E27" s="85">
        <v>2018</v>
      </c>
      <c r="F27" s="85" t="s">
        <v>867</v>
      </c>
      <c r="G27" s="85">
        <v>5</v>
      </c>
      <c r="H27" s="85">
        <v>12</v>
      </c>
      <c r="I27" s="85" t="s">
        <v>886</v>
      </c>
      <c r="J27" s="86">
        <v>5040076</v>
      </c>
      <c r="K27" s="86">
        <v>3631776</v>
      </c>
      <c r="L27" s="86">
        <v>87500</v>
      </c>
      <c r="M27" s="86">
        <v>19553949</v>
      </c>
      <c r="N27" s="86">
        <v>297650</v>
      </c>
      <c r="O27" s="86">
        <v>0</v>
      </c>
      <c r="P27" s="86">
        <v>3586140</v>
      </c>
      <c r="Q27" s="87">
        <v>32197091</v>
      </c>
      <c r="R27" s="86">
        <v>0</v>
      </c>
      <c r="S27" s="86">
        <v>0</v>
      </c>
      <c r="T27" s="86">
        <v>4120296</v>
      </c>
      <c r="U27" s="86">
        <v>0</v>
      </c>
      <c r="V27" s="86">
        <v>150559853</v>
      </c>
      <c r="W27" s="86">
        <v>115529856</v>
      </c>
      <c r="X27" s="87">
        <v>35029997</v>
      </c>
      <c r="Y27" s="86">
        <v>15532060</v>
      </c>
      <c r="Z27" s="87">
        <v>54682353</v>
      </c>
      <c r="AA27" s="87">
        <v>86879444</v>
      </c>
      <c r="AB27" s="86">
        <v>1303165</v>
      </c>
      <c r="AC27" s="86">
        <v>2449052</v>
      </c>
      <c r="AD27" s="86">
        <v>0</v>
      </c>
      <c r="AE27" s="86">
        <v>18547539</v>
      </c>
      <c r="AF27" s="87">
        <v>22299756</v>
      </c>
      <c r="AG27" s="86">
        <v>20565466</v>
      </c>
      <c r="AH27" s="86">
        <v>0</v>
      </c>
      <c r="AI27" s="86">
        <v>44922217</v>
      </c>
      <c r="AJ27" s="87">
        <v>65487683</v>
      </c>
      <c r="AK27" s="87">
        <v>87787439</v>
      </c>
      <c r="AL27" s="86">
        <v>-5722064</v>
      </c>
      <c r="AM27" s="86">
        <v>2336668</v>
      </c>
      <c r="AN27" s="86">
        <v>2477401</v>
      </c>
      <c r="AO27" s="87">
        <v>-907995</v>
      </c>
      <c r="AP27" s="87">
        <v>86879444</v>
      </c>
      <c r="AQ27" s="86">
        <v>146761703</v>
      </c>
      <c r="AR27" s="86">
        <v>0</v>
      </c>
      <c r="AS27" s="86">
        <v>20162213</v>
      </c>
      <c r="AT27" s="86"/>
      <c r="AU27" s="86"/>
      <c r="AV27" s="86">
        <v>302349</v>
      </c>
      <c r="AW27" s="87">
        <v>167226265</v>
      </c>
      <c r="AX27" s="86">
        <v>342701</v>
      </c>
      <c r="AY27" s="86">
        <v>13930</v>
      </c>
      <c r="AZ27" s="86">
        <v>0</v>
      </c>
      <c r="BA27" s="86">
        <v>33052</v>
      </c>
      <c r="BB27" s="86">
        <v>0</v>
      </c>
      <c r="BC27" s="87">
        <v>389683</v>
      </c>
      <c r="BD27" s="87">
        <v>167615948</v>
      </c>
      <c r="BE27" s="86">
        <v>100259662</v>
      </c>
      <c r="BF27" s="86">
        <v>0</v>
      </c>
      <c r="BG27" s="86">
        <v>4268434</v>
      </c>
      <c r="BH27" s="86">
        <v>870730</v>
      </c>
      <c r="BI27" s="86">
        <v>1551494</v>
      </c>
      <c r="BJ27" s="86">
        <v>55225576</v>
      </c>
      <c r="BK27" s="86">
        <v>0</v>
      </c>
      <c r="BL27" s="87">
        <v>162175896</v>
      </c>
      <c r="BM27" s="87">
        <v>5440052</v>
      </c>
      <c r="BN27" s="86">
        <v>-3575000</v>
      </c>
      <c r="BO27" s="86">
        <v>622634</v>
      </c>
      <c r="BP27" s="87">
        <v>2487686</v>
      </c>
      <c r="BQ27" s="86">
        <v>8005605</v>
      </c>
      <c r="BR27" s="86">
        <v>0</v>
      </c>
      <c r="BS27" s="87">
        <v>10493291</v>
      </c>
      <c r="BT27" s="88">
        <v>0.03</v>
      </c>
      <c r="BU27" s="88">
        <v>2E-3</v>
      </c>
      <c r="BV27" s="88">
        <v>3.2000000000000001E-2</v>
      </c>
      <c r="BW27" s="82">
        <v>1.4</v>
      </c>
      <c r="BX27" s="83">
        <v>49</v>
      </c>
      <c r="BY27" s="83">
        <v>46</v>
      </c>
      <c r="BZ27" s="82">
        <v>4.9000000000000004</v>
      </c>
      <c r="CA27" s="88">
        <v>0.22600000000000001</v>
      </c>
      <c r="CB27" s="88">
        <v>-0.01</v>
      </c>
      <c r="CC27" s="89">
        <v>27</v>
      </c>
    </row>
    <row r="28" spans="1:81" ht="34.200000000000003" x14ac:dyDescent="0.3">
      <c r="A28" s="76">
        <v>6546</v>
      </c>
      <c r="B28" s="76" t="s">
        <v>875</v>
      </c>
      <c r="C28" s="76" t="s">
        <v>859</v>
      </c>
      <c r="D28" s="76">
        <v>12764</v>
      </c>
      <c r="E28" s="76">
        <v>2018</v>
      </c>
      <c r="F28" s="76" t="s">
        <v>867</v>
      </c>
      <c r="G28" s="76">
        <v>5</v>
      </c>
      <c r="H28" s="76">
        <v>12</v>
      </c>
      <c r="I28" s="76" t="s">
        <v>886</v>
      </c>
      <c r="J28" s="77">
        <v>38645778</v>
      </c>
      <c r="K28" s="77">
        <v>0</v>
      </c>
      <c r="L28" s="77">
        <v>0</v>
      </c>
      <c r="M28" s="77">
        <v>93564638</v>
      </c>
      <c r="N28" s="77">
        <v>1795239</v>
      </c>
      <c r="O28" s="77">
        <v>0</v>
      </c>
      <c r="P28" s="77">
        <v>25364224</v>
      </c>
      <c r="Q28" s="87">
        <v>159369879</v>
      </c>
      <c r="R28" s="77">
        <v>1049937</v>
      </c>
      <c r="S28" s="77">
        <v>0</v>
      </c>
      <c r="T28" s="77">
        <v>0</v>
      </c>
      <c r="U28" s="77">
        <v>0</v>
      </c>
      <c r="V28" s="77">
        <v>4002694</v>
      </c>
      <c r="W28" s="77">
        <v>0</v>
      </c>
      <c r="X28" s="87">
        <v>4002694</v>
      </c>
      <c r="Y28" s="77">
        <v>62889018</v>
      </c>
      <c r="Z28" s="87">
        <v>67941649</v>
      </c>
      <c r="AA28" s="87">
        <v>227311528</v>
      </c>
      <c r="AB28" s="77">
        <v>2346244</v>
      </c>
      <c r="AC28" s="77">
        <v>23898728</v>
      </c>
      <c r="AD28" s="77">
        <v>151578346</v>
      </c>
      <c r="AE28" s="77">
        <v>47718649</v>
      </c>
      <c r="AF28" s="87">
        <v>225541967</v>
      </c>
      <c r="AG28" s="77">
        <v>912031</v>
      </c>
      <c r="AH28" s="77">
        <v>0</v>
      </c>
      <c r="AI28" s="77">
        <v>7395552</v>
      </c>
      <c r="AJ28" s="87">
        <v>8307583</v>
      </c>
      <c r="AK28" s="87">
        <v>233849550</v>
      </c>
      <c r="AL28" s="77">
        <v>-6538022</v>
      </c>
      <c r="AM28" s="77">
        <v>0</v>
      </c>
      <c r="AN28" s="77">
        <v>0</v>
      </c>
      <c r="AO28" s="87">
        <v>-6538022</v>
      </c>
      <c r="AP28" s="87">
        <v>227311528</v>
      </c>
      <c r="AQ28" s="77">
        <v>965496507</v>
      </c>
      <c r="AR28" s="77">
        <v>0</v>
      </c>
      <c r="AS28" s="77">
        <v>42870413</v>
      </c>
      <c r="AT28" s="77"/>
      <c r="AU28" s="77"/>
      <c r="AV28" s="77">
        <v>2127701</v>
      </c>
      <c r="AW28" s="87">
        <v>1010494621</v>
      </c>
      <c r="AX28" s="77">
        <v>1211846</v>
      </c>
      <c r="AY28" s="77">
        <v>0</v>
      </c>
      <c r="AZ28" s="77">
        <v>0</v>
      </c>
      <c r="BA28" s="77">
        <v>51731</v>
      </c>
      <c r="BB28" s="77">
        <v>0</v>
      </c>
      <c r="BC28" s="87">
        <v>1263577</v>
      </c>
      <c r="BD28" s="87">
        <v>1011758198</v>
      </c>
      <c r="BE28" s="77">
        <v>387209186</v>
      </c>
      <c r="BF28" s="77">
        <v>0</v>
      </c>
      <c r="BG28" s="77">
        <v>60908979</v>
      </c>
      <c r="BH28" s="77">
        <v>10477078</v>
      </c>
      <c r="BI28" s="77">
        <v>15354104</v>
      </c>
      <c r="BJ28" s="77">
        <v>471433039</v>
      </c>
      <c r="BK28" s="77">
        <v>0</v>
      </c>
      <c r="BL28" s="87">
        <v>945382386</v>
      </c>
      <c r="BM28" s="87">
        <v>66375812</v>
      </c>
      <c r="BN28" s="77">
        <v>-259693093</v>
      </c>
      <c r="BO28" s="77">
        <v>-714710</v>
      </c>
      <c r="BP28" s="87">
        <v>-194031991</v>
      </c>
      <c r="BQ28" s="77">
        <v>30811691</v>
      </c>
      <c r="BR28" s="77">
        <v>0</v>
      </c>
      <c r="BS28" s="87">
        <v>-163220300</v>
      </c>
      <c r="BT28" s="88">
        <v>6.4000000000000001E-2</v>
      </c>
      <c r="BU28" s="88">
        <v>1E-3</v>
      </c>
      <c r="BV28" s="88">
        <v>6.6000000000000003E-2</v>
      </c>
      <c r="BW28" s="82">
        <v>0.7</v>
      </c>
      <c r="BX28" s="83">
        <v>35</v>
      </c>
      <c r="BY28" s="83">
        <v>83</v>
      </c>
      <c r="BZ28" s="82">
        <v>10.7</v>
      </c>
      <c r="CA28" s="88">
        <v>0.56200000000000006</v>
      </c>
      <c r="CB28" s="88">
        <v>-2.9000000000000001E-2</v>
      </c>
      <c r="CC28" s="89">
        <v>0</v>
      </c>
    </row>
    <row r="29" spans="1:81" ht="34.200000000000003" x14ac:dyDescent="0.3">
      <c r="A29" s="85">
        <v>83</v>
      </c>
      <c r="B29" s="85" t="s">
        <v>740</v>
      </c>
      <c r="C29" s="85" t="s">
        <v>859</v>
      </c>
      <c r="D29" s="85">
        <v>13156</v>
      </c>
      <c r="E29" s="85">
        <v>2018</v>
      </c>
      <c r="F29" s="85" t="s">
        <v>867</v>
      </c>
      <c r="G29" s="85">
        <v>5</v>
      </c>
      <c r="H29" s="85">
        <v>12</v>
      </c>
      <c r="I29" s="85" t="s">
        <v>886</v>
      </c>
      <c r="J29" s="86">
        <v>14080000</v>
      </c>
      <c r="K29" s="86">
        <v>0</v>
      </c>
      <c r="L29" s="86">
        <v>0</v>
      </c>
      <c r="M29" s="86">
        <v>33908000</v>
      </c>
      <c r="N29" s="86">
        <v>3444000</v>
      </c>
      <c r="O29" s="86">
        <v>5203000</v>
      </c>
      <c r="P29" s="86">
        <v>18361000</v>
      </c>
      <c r="Q29" s="87">
        <v>74996000</v>
      </c>
      <c r="R29" s="86">
        <v>38255000</v>
      </c>
      <c r="S29" s="86">
        <v>0</v>
      </c>
      <c r="T29" s="86">
        <v>15984000</v>
      </c>
      <c r="U29" s="86">
        <v>0</v>
      </c>
      <c r="V29" s="86">
        <v>224505000</v>
      </c>
      <c r="W29" s="86">
        <v>122995000</v>
      </c>
      <c r="X29" s="87">
        <v>101510000</v>
      </c>
      <c r="Y29" s="86">
        <v>18270000</v>
      </c>
      <c r="Z29" s="87">
        <v>174019000</v>
      </c>
      <c r="AA29" s="87">
        <v>249015000</v>
      </c>
      <c r="AB29" s="86">
        <v>1167000</v>
      </c>
      <c r="AC29" s="86">
        <v>0</v>
      </c>
      <c r="AD29" s="86">
        <v>2202000</v>
      </c>
      <c r="AE29" s="86">
        <v>40316000</v>
      </c>
      <c r="AF29" s="87">
        <v>43685000</v>
      </c>
      <c r="AG29" s="86">
        <v>75620000</v>
      </c>
      <c r="AH29" s="86">
        <v>0</v>
      </c>
      <c r="AI29" s="86">
        <v>14302000</v>
      </c>
      <c r="AJ29" s="87">
        <v>89922000</v>
      </c>
      <c r="AK29" s="87">
        <v>133607000</v>
      </c>
      <c r="AL29" s="86">
        <v>99351000</v>
      </c>
      <c r="AM29" s="86">
        <v>14957000</v>
      </c>
      <c r="AN29" s="86">
        <v>1100000</v>
      </c>
      <c r="AO29" s="87">
        <v>115408000</v>
      </c>
      <c r="AP29" s="87">
        <v>249015000</v>
      </c>
      <c r="AQ29" s="86">
        <v>227715000</v>
      </c>
      <c r="AR29" s="86">
        <v>0</v>
      </c>
      <c r="AS29" s="86">
        <v>25921000</v>
      </c>
      <c r="AT29" s="86"/>
      <c r="AU29" s="86"/>
      <c r="AV29" s="86">
        <v>0</v>
      </c>
      <c r="AW29" s="87">
        <v>253636000</v>
      </c>
      <c r="AX29" s="86">
        <v>706000</v>
      </c>
      <c r="AY29" s="86">
        <v>0</v>
      </c>
      <c r="AZ29" s="86">
        <v>-2426000</v>
      </c>
      <c r="BA29" s="86">
        <v>458000</v>
      </c>
      <c r="BB29" s="86">
        <v>0</v>
      </c>
      <c r="BC29" s="87">
        <v>-1262000</v>
      </c>
      <c r="BD29" s="87">
        <v>252374000</v>
      </c>
      <c r="BE29" s="86">
        <v>117544000</v>
      </c>
      <c r="BF29" s="86">
        <v>0</v>
      </c>
      <c r="BG29" s="86">
        <v>10924000</v>
      </c>
      <c r="BH29" s="86">
        <v>3413000</v>
      </c>
      <c r="BI29" s="86">
        <v>2649528</v>
      </c>
      <c r="BJ29" s="86">
        <v>118002472</v>
      </c>
      <c r="BK29" s="86">
        <v>0</v>
      </c>
      <c r="BL29" s="87">
        <v>252533000</v>
      </c>
      <c r="BM29" s="87">
        <v>-159000</v>
      </c>
      <c r="BN29" s="86">
        <v>705000</v>
      </c>
      <c r="BO29" s="86">
        <v>0</v>
      </c>
      <c r="BP29" s="87">
        <v>546000</v>
      </c>
      <c r="BQ29" s="86">
        <v>0</v>
      </c>
      <c r="BR29" s="86">
        <v>0</v>
      </c>
      <c r="BS29" s="87">
        <v>546000</v>
      </c>
      <c r="BT29" s="88">
        <v>4.0000000000000001E-3</v>
      </c>
      <c r="BU29" s="88">
        <v>-5.0000000000000001E-3</v>
      </c>
      <c r="BV29" s="88">
        <v>-1E-3</v>
      </c>
      <c r="BW29" s="82">
        <v>1.7</v>
      </c>
      <c r="BX29" s="83">
        <v>54</v>
      </c>
      <c r="BY29" s="83">
        <v>66</v>
      </c>
      <c r="BZ29" s="82">
        <v>3.1</v>
      </c>
      <c r="CA29" s="88">
        <v>0.09</v>
      </c>
      <c r="CB29" s="88">
        <v>0.46300000000000002</v>
      </c>
      <c r="CC29" s="89">
        <v>11</v>
      </c>
    </row>
    <row r="30" spans="1:81" ht="34.200000000000003" x14ac:dyDescent="0.3">
      <c r="A30" s="76">
        <v>85</v>
      </c>
      <c r="B30" s="76" t="s">
        <v>741</v>
      </c>
      <c r="C30" s="76" t="s">
        <v>859</v>
      </c>
      <c r="D30" s="76">
        <v>12775</v>
      </c>
      <c r="E30" s="76">
        <v>2018</v>
      </c>
      <c r="F30" s="76" t="s">
        <v>867</v>
      </c>
      <c r="G30" s="76">
        <v>5</v>
      </c>
      <c r="H30" s="76">
        <v>12</v>
      </c>
      <c r="I30" s="76" t="s">
        <v>886</v>
      </c>
      <c r="J30" s="77">
        <v>46085000</v>
      </c>
      <c r="K30" s="77">
        <v>0</v>
      </c>
      <c r="L30" s="77">
        <v>2024000</v>
      </c>
      <c r="M30" s="77">
        <v>52955000</v>
      </c>
      <c r="N30" s="77">
        <v>14458000</v>
      </c>
      <c r="O30" s="77">
        <v>9351000</v>
      </c>
      <c r="P30" s="77">
        <v>12460000</v>
      </c>
      <c r="Q30" s="87">
        <v>137333000</v>
      </c>
      <c r="R30" s="77">
        <v>13983000</v>
      </c>
      <c r="S30" s="77">
        <v>0</v>
      </c>
      <c r="T30" s="77">
        <v>0</v>
      </c>
      <c r="U30" s="77">
        <v>8327000</v>
      </c>
      <c r="V30" s="77">
        <v>476143000</v>
      </c>
      <c r="W30" s="77">
        <v>249275000</v>
      </c>
      <c r="X30" s="87">
        <v>226868000</v>
      </c>
      <c r="Y30" s="77">
        <v>102486000</v>
      </c>
      <c r="Z30" s="87">
        <v>351664000</v>
      </c>
      <c r="AA30" s="87">
        <v>488997000</v>
      </c>
      <c r="AB30" s="77">
        <v>7220000</v>
      </c>
      <c r="AC30" s="77">
        <v>3151000</v>
      </c>
      <c r="AD30" s="77">
        <v>5754000</v>
      </c>
      <c r="AE30" s="77">
        <v>97992000</v>
      </c>
      <c r="AF30" s="87">
        <v>114117000</v>
      </c>
      <c r="AG30" s="77">
        <v>144028000</v>
      </c>
      <c r="AH30" s="77">
        <v>0</v>
      </c>
      <c r="AI30" s="77">
        <v>69860000</v>
      </c>
      <c r="AJ30" s="87">
        <v>213888000</v>
      </c>
      <c r="AK30" s="87">
        <v>328005000</v>
      </c>
      <c r="AL30" s="77">
        <v>151082000</v>
      </c>
      <c r="AM30" s="77">
        <v>5041000</v>
      </c>
      <c r="AN30" s="77">
        <v>4869000</v>
      </c>
      <c r="AO30" s="87">
        <v>160992000</v>
      </c>
      <c r="AP30" s="87">
        <v>488997000</v>
      </c>
      <c r="AQ30" s="77">
        <v>454220000</v>
      </c>
      <c r="AR30" s="77">
        <v>0</v>
      </c>
      <c r="AS30" s="77">
        <v>16398000</v>
      </c>
      <c r="AT30" s="77"/>
      <c r="AU30" s="77"/>
      <c r="AV30" s="77">
        <v>1955000</v>
      </c>
      <c r="AW30" s="87">
        <v>472573000</v>
      </c>
      <c r="AX30" s="77">
        <v>2255000</v>
      </c>
      <c r="AY30" s="77">
        <v>0</v>
      </c>
      <c r="AZ30" s="77">
        <v>0</v>
      </c>
      <c r="BA30" s="77">
        <v>5487000</v>
      </c>
      <c r="BB30" s="77">
        <v>0</v>
      </c>
      <c r="BC30" s="87">
        <v>7742000</v>
      </c>
      <c r="BD30" s="87">
        <v>480315000</v>
      </c>
      <c r="BE30" s="77">
        <v>228790000</v>
      </c>
      <c r="BF30" s="77">
        <v>0</v>
      </c>
      <c r="BG30" s="77">
        <v>23396000</v>
      </c>
      <c r="BH30" s="77">
        <v>7952000</v>
      </c>
      <c r="BI30" s="77">
        <v>6157000</v>
      </c>
      <c r="BJ30" s="77">
        <v>190842000</v>
      </c>
      <c r="BK30" s="77">
        <v>0</v>
      </c>
      <c r="BL30" s="87">
        <v>457137000</v>
      </c>
      <c r="BM30" s="87">
        <v>23178000</v>
      </c>
      <c r="BN30" s="77">
        <v>-16597000</v>
      </c>
      <c r="BO30" s="77">
        <v>-4955000</v>
      </c>
      <c r="BP30" s="87">
        <v>1626000</v>
      </c>
      <c r="BQ30" s="77">
        <v>-502000</v>
      </c>
      <c r="BR30" s="77">
        <v>0</v>
      </c>
      <c r="BS30" s="87">
        <v>1124000</v>
      </c>
      <c r="BT30" s="88">
        <v>3.2000000000000001E-2</v>
      </c>
      <c r="BU30" s="88">
        <v>1.6E-2</v>
      </c>
      <c r="BV30" s="88">
        <v>4.8000000000000001E-2</v>
      </c>
      <c r="BW30" s="82">
        <v>1.2</v>
      </c>
      <c r="BX30" s="83">
        <v>43</v>
      </c>
      <c r="BY30" s="83">
        <v>93</v>
      </c>
      <c r="BZ30" s="82">
        <v>3.6</v>
      </c>
      <c r="CA30" s="88">
        <v>0.18</v>
      </c>
      <c r="CB30" s="88">
        <v>0.32900000000000001</v>
      </c>
      <c r="CC30" s="89">
        <v>11</v>
      </c>
    </row>
    <row r="31" spans="1:81" ht="34.200000000000003" x14ac:dyDescent="0.3">
      <c r="A31" s="85">
        <v>133</v>
      </c>
      <c r="B31" s="85" t="s">
        <v>742</v>
      </c>
      <c r="C31" s="85" t="s">
        <v>859</v>
      </c>
      <c r="D31" s="85">
        <v>6755</v>
      </c>
      <c r="E31" s="85">
        <v>2018</v>
      </c>
      <c r="F31" s="85" t="s">
        <v>867</v>
      </c>
      <c r="G31" s="85">
        <v>5</v>
      </c>
      <c r="H31" s="85">
        <v>12</v>
      </c>
      <c r="I31" s="85" t="s">
        <v>886</v>
      </c>
      <c r="J31" s="86">
        <v>10336000</v>
      </c>
      <c r="K31" s="86">
        <v>441000</v>
      </c>
      <c r="L31" s="86">
        <v>0</v>
      </c>
      <c r="M31" s="86">
        <v>9101000</v>
      </c>
      <c r="N31" s="86">
        <v>52000</v>
      </c>
      <c r="O31" s="86">
        <v>1677000</v>
      </c>
      <c r="P31" s="86">
        <v>2264000</v>
      </c>
      <c r="Q31" s="87">
        <v>23871000</v>
      </c>
      <c r="R31" s="86">
        <v>6662000</v>
      </c>
      <c r="S31" s="86">
        <v>0</v>
      </c>
      <c r="T31" s="86">
        <v>0</v>
      </c>
      <c r="U31" s="86">
        <v>0</v>
      </c>
      <c r="V31" s="86">
        <v>64632000</v>
      </c>
      <c r="W31" s="86">
        <v>35056000</v>
      </c>
      <c r="X31" s="87">
        <v>29576000</v>
      </c>
      <c r="Y31" s="86">
        <v>16707000</v>
      </c>
      <c r="Z31" s="87">
        <v>52945000</v>
      </c>
      <c r="AA31" s="87">
        <v>76816000</v>
      </c>
      <c r="AB31" s="86">
        <v>710000</v>
      </c>
      <c r="AC31" s="86">
        <v>-83000</v>
      </c>
      <c r="AD31" s="86">
        <v>2130000</v>
      </c>
      <c r="AE31" s="86">
        <v>6888000</v>
      </c>
      <c r="AF31" s="87">
        <v>9645000</v>
      </c>
      <c r="AG31" s="86">
        <v>14465000</v>
      </c>
      <c r="AH31" s="86">
        <v>0</v>
      </c>
      <c r="AI31" s="86">
        <v>4077000</v>
      </c>
      <c r="AJ31" s="87">
        <v>18542000</v>
      </c>
      <c r="AK31" s="87">
        <v>28187000</v>
      </c>
      <c r="AL31" s="86">
        <v>43210000</v>
      </c>
      <c r="AM31" s="86">
        <v>3283000</v>
      </c>
      <c r="AN31" s="86">
        <v>2136000</v>
      </c>
      <c r="AO31" s="87">
        <v>48629000</v>
      </c>
      <c r="AP31" s="87">
        <v>76816000</v>
      </c>
      <c r="AQ31" s="86">
        <v>80568000</v>
      </c>
      <c r="AR31" s="86">
        <v>0</v>
      </c>
      <c r="AS31" s="86">
        <v>1364000</v>
      </c>
      <c r="AT31" s="86"/>
      <c r="AU31" s="86"/>
      <c r="AV31" s="86">
        <v>120000</v>
      </c>
      <c r="AW31" s="87">
        <v>82052000</v>
      </c>
      <c r="AX31" s="86">
        <v>652000</v>
      </c>
      <c r="AY31" s="86">
        <v>1228000</v>
      </c>
      <c r="AZ31" s="86">
        <v>0</v>
      </c>
      <c r="BA31" s="86">
        <v>540000</v>
      </c>
      <c r="BB31" s="86">
        <v>0</v>
      </c>
      <c r="BC31" s="87">
        <v>2420000</v>
      </c>
      <c r="BD31" s="87">
        <v>84472000</v>
      </c>
      <c r="BE31" s="86">
        <v>37000000</v>
      </c>
      <c r="BF31" s="86">
        <v>0</v>
      </c>
      <c r="BG31" s="86">
        <v>3484000</v>
      </c>
      <c r="BH31" s="86">
        <v>609000</v>
      </c>
      <c r="BI31" s="86">
        <v>1739000</v>
      </c>
      <c r="BJ31" s="86">
        <v>41771000</v>
      </c>
      <c r="BK31" s="86">
        <v>0</v>
      </c>
      <c r="BL31" s="87">
        <v>84603000</v>
      </c>
      <c r="BM31" s="87">
        <v>-131000</v>
      </c>
      <c r="BN31" s="86">
        <v>-1024000</v>
      </c>
      <c r="BO31" s="86">
        <v>56000</v>
      </c>
      <c r="BP31" s="87">
        <v>-1099000</v>
      </c>
      <c r="BQ31" s="86">
        <v>0</v>
      </c>
      <c r="BR31" s="86">
        <v>0</v>
      </c>
      <c r="BS31" s="87">
        <v>-1099000</v>
      </c>
      <c r="BT31" s="88">
        <v>-0.03</v>
      </c>
      <c r="BU31" s="88">
        <v>2.9000000000000001E-2</v>
      </c>
      <c r="BV31" s="88">
        <v>-2E-3</v>
      </c>
      <c r="BW31" s="82">
        <v>2.5</v>
      </c>
      <c r="BX31" s="83">
        <v>41</v>
      </c>
      <c r="BY31" s="83">
        <v>44</v>
      </c>
      <c r="BZ31" s="82">
        <v>3</v>
      </c>
      <c r="CA31" s="88">
        <v>0.13900000000000001</v>
      </c>
      <c r="CB31" s="88">
        <v>0.63300000000000001</v>
      </c>
      <c r="CC31" s="89">
        <v>10</v>
      </c>
    </row>
    <row r="32" spans="1:81" ht="34.200000000000003" x14ac:dyDescent="0.3">
      <c r="A32" s="76">
        <v>88</v>
      </c>
      <c r="B32" s="76" t="s">
        <v>743</v>
      </c>
      <c r="C32" s="76" t="s">
        <v>859</v>
      </c>
      <c r="D32" s="76">
        <v>3791</v>
      </c>
      <c r="E32" s="76">
        <v>2018</v>
      </c>
      <c r="F32" s="76" t="s">
        <v>867</v>
      </c>
      <c r="G32" s="76">
        <v>5</v>
      </c>
      <c r="H32" s="76">
        <v>12</v>
      </c>
      <c r="I32" s="76" t="s">
        <v>886</v>
      </c>
      <c r="J32" s="77">
        <v>7024000</v>
      </c>
      <c r="K32" s="77">
        <v>21708000</v>
      </c>
      <c r="L32" s="77">
        <v>6201000</v>
      </c>
      <c r="M32" s="77">
        <v>7404000</v>
      </c>
      <c r="N32" s="77">
        <v>0</v>
      </c>
      <c r="O32" s="77">
        <v>0</v>
      </c>
      <c r="P32" s="77">
        <v>2051000</v>
      </c>
      <c r="Q32" s="87">
        <v>44388000</v>
      </c>
      <c r="R32" s="77">
        <v>32910000</v>
      </c>
      <c r="S32" s="77">
        <v>0</v>
      </c>
      <c r="T32" s="77">
        <v>0</v>
      </c>
      <c r="U32" s="77">
        <v>0</v>
      </c>
      <c r="V32" s="77">
        <v>104767000</v>
      </c>
      <c r="W32" s="77">
        <v>48386000</v>
      </c>
      <c r="X32" s="87">
        <v>56381000</v>
      </c>
      <c r="Y32" s="77">
        <v>17553000</v>
      </c>
      <c r="Z32" s="87">
        <v>106844000</v>
      </c>
      <c r="AA32" s="87">
        <v>151232000</v>
      </c>
      <c r="AB32" s="77">
        <v>0</v>
      </c>
      <c r="AC32" s="77">
        <v>11656000</v>
      </c>
      <c r="AD32" s="77">
        <v>5102000</v>
      </c>
      <c r="AE32" s="77">
        <v>4718000</v>
      </c>
      <c r="AF32" s="87">
        <v>21476000</v>
      </c>
      <c r="AG32" s="77">
        <v>0</v>
      </c>
      <c r="AH32" s="77">
        <v>0</v>
      </c>
      <c r="AI32" s="77">
        <v>9631000</v>
      </c>
      <c r="AJ32" s="87">
        <v>9631000</v>
      </c>
      <c r="AK32" s="87">
        <v>31107000</v>
      </c>
      <c r="AL32" s="77">
        <v>106876000</v>
      </c>
      <c r="AM32" s="77">
        <v>5446000</v>
      </c>
      <c r="AN32" s="77">
        <v>7803000</v>
      </c>
      <c r="AO32" s="87">
        <v>120125000</v>
      </c>
      <c r="AP32" s="87">
        <v>151232000</v>
      </c>
      <c r="AQ32" s="77">
        <v>84067000</v>
      </c>
      <c r="AR32" s="77">
        <v>0</v>
      </c>
      <c r="AS32" s="77">
        <v>4020000</v>
      </c>
      <c r="AT32" s="77"/>
      <c r="AU32" s="77"/>
      <c r="AV32" s="77">
        <v>0</v>
      </c>
      <c r="AW32" s="87">
        <v>88087000</v>
      </c>
      <c r="AX32" s="77">
        <v>881000</v>
      </c>
      <c r="AY32" s="77">
        <v>457000</v>
      </c>
      <c r="AZ32" s="77">
        <v>0</v>
      </c>
      <c r="BA32" s="77">
        <v>346000</v>
      </c>
      <c r="BB32" s="77">
        <v>1059000</v>
      </c>
      <c r="BC32" s="87">
        <v>2743000</v>
      </c>
      <c r="BD32" s="87">
        <v>90830000</v>
      </c>
      <c r="BE32" s="77">
        <v>53053000</v>
      </c>
      <c r="BF32" s="77">
        <v>0</v>
      </c>
      <c r="BG32" s="77">
        <v>5898000</v>
      </c>
      <c r="BH32" s="77">
        <v>0</v>
      </c>
      <c r="BI32" s="77">
        <v>388000</v>
      </c>
      <c r="BJ32" s="77">
        <v>28593000</v>
      </c>
      <c r="BK32" s="77">
        <v>0</v>
      </c>
      <c r="BL32" s="87">
        <v>87932000</v>
      </c>
      <c r="BM32" s="87">
        <v>2898000</v>
      </c>
      <c r="BN32" s="77">
        <v>-900000</v>
      </c>
      <c r="BO32" s="77">
        <v>72000</v>
      </c>
      <c r="BP32" s="87">
        <v>2070000</v>
      </c>
      <c r="BQ32" s="77">
        <v>-14000</v>
      </c>
      <c r="BR32" s="77">
        <v>0</v>
      </c>
      <c r="BS32" s="87">
        <v>2056000</v>
      </c>
      <c r="BT32" s="88">
        <v>2E-3</v>
      </c>
      <c r="BU32" s="88">
        <v>0.03</v>
      </c>
      <c r="BV32" s="88">
        <v>3.2000000000000001E-2</v>
      </c>
      <c r="BW32" s="82">
        <v>2.1</v>
      </c>
      <c r="BX32" s="83">
        <v>32</v>
      </c>
      <c r="BY32" s="83">
        <v>44</v>
      </c>
      <c r="BZ32" s="84" t="s">
        <v>687</v>
      </c>
      <c r="CA32" s="88">
        <v>0.41</v>
      </c>
      <c r="CB32" s="88">
        <v>0.79400000000000004</v>
      </c>
      <c r="CC32" s="89">
        <v>8</v>
      </c>
    </row>
    <row r="33" spans="1:81" ht="34.200000000000003" x14ac:dyDescent="0.3">
      <c r="A33" s="85">
        <v>89</v>
      </c>
      <c r="B33" s="85" t="s">
        <v>744</v>
      </c>
      <c r="C33" s="85" t="s">
        <v>859</v>
      </c>
      <c r="D33" s="85">
        <v>3791</v>
      </c>
      <c r="E33" s="85">
        <v>2018</v>
      </c>
      <c r="F33" s="85" t="s">
        <v>867</v>
      </c>
      <c r="G33" s="85">
        <v>5</v>
      </c>
      <c r="H33" s="85">
        <v>12</v>
      </c>
      <c r="I33" s="85" t="s">
        <v>886</v>
      </c>
      <c r="J33" s="86">
        <v>10406000</v>
      </c>
      <c r="K33" s="86">
        <v>0</v>
      </c>
      <c r="L33" s="86">
        <v>4488000</v>
      </c>
      <c r="M33" s="86">
        <v>17470000</v>
      </c>
      <c r="N33" s="86">
        <v>34693000</v>
      </c>
      <c r="O33" s="86">
        <v>0</v>
      </c>
      <c r="P33" s="86">
        <v>18475000</v>
      </c>
      <c r="Q33" s="87">
        <v>85532000</v>
      </c>
      <c r="R33" s="86">
        <v>3754000</v>
      </c>
      <c r="S33" s="86">
        <v>0</v>
      </c>
      <c r="T33" s="86">
        <v>0</v>
      </c>
      <c r="U33" s="86">
        <v>0</v>
      </c>
      <c r="V33" s="86">
        <v>426671000</v>
      </c>
      <c r="W33" s="86">
        <v>275929000</v>
      </c>
      <c r="X33" s="87">
        <v>150742000</v>
      </c>
      <c r="Y33" s="86">
        <v>307029000</v>
      </c>
      <c r="Z33" s="87">
        <v>461525000</v>
      </c>
      <c r="AA33" s="87">
        <v>547057000</v>
      </c>
      <c r="AB33" s="86">
        <v>9994000</v>
      </c>
      <c r="AC33" s="86">
        <v>4063000</v>
      </c>
      <c r="AD33" s="86">
        <v>0</v>
      </c>
      <c r="AE33" s="86">
        <v>42166000</v>
      </c>
      <c r="AF33" s="87">
        <v>56223000</v>
      </c>
      <c r="AG33" s="86">
        <v>128569000</v>
      </c>
      <c r="AH33" s="86">
        <v>0</v>
      </c>
      <c r="AI33" s="86">
        <v>44182000</v>
      </c>
      <c r="AJ33" s="87">
        <v>172751000</v>
      </c>
      <c r="AK33" s="87">
        <v>228974000</v>
      </c>
      <c r="AL33" s="86">
        <v>151576000</v>
      </c>
      <c r="AM33" s="86">
        <v>75307000</v>
      </c>
      <c r="AN33" s="86">
        <v>91200000</v>
      </c>
      <c r="AO33" s="87">
        <v>318083000</v>
      </c>
      <c r="AP33" s="87">
        <v>547057000</v>
      </c>
      <c r="AQ33" s="86">
        <v>114324000</v>
      </c>
      <c r="AR33" s="86">
        <v>0</v>
      </c>
      <c r="AS33" s="86">
        <v>34895000</v>
      </c>
      <c r="AT33" s="86"/>
      <c r="AU33" s="86"/>
      <c r="AV33" s="86">
        <v>0</v>
      </c>
      <c r="AW33" s="87">
        <v>149219000</v>
      </c>
      <c r="AX33" s="86">
        <v>4490000</v>
      </c>
      <c r="AY33" s="86">
        <v>-1767000</v>
      </c>
      <c r="AZ33" s="86">
        <v>0</v>
      </c>
      <c r="BA33" s="86">
        <v>8805000</v>
      </c>
      <c r="BB33" s="86">
        <v>0</v>
      </c>
      <c r="BC33" s="87">
        <v>11528000</v>
      </c>
      <c r="BD33" s="87">
        <v>160747000</v>
      </c>
      <c r="BE33" s="86">
        <v>46261000</v>
      </c>
      <c r="BF33" s="86">
        <v>0</v>
      </c>
      <c r="BG33" s="86">
        <v>11157000</v>
      </c>
      <c r="BH33" s="86">
        <v>2077000</v>
      </c>
      <c r="BI33" s="86">
        <v>898000</v>
      </c>
      <c r="BJ33" s="86">
        <v>84487000</v>
      </c>
      <c r="BK33" s="86">
        <v>0</v>
      </c>
      <c r="BL33" s="87">
        <v>144880000</v>
      </c>
      <c r="BM33" s="87">
        <v>15867000</v>
      </c>
      <c r="BN33" s="86">
        <v>122431000</v>
      </c>
      <c r="BO33" s="86">
        <v>-663000</v>
      </c>
      <c r="BP33" s="87">
        <v>137635000</v>
      </c>
      <c r="BQ33" s="86">
        <v>13941000</v>
      </c>
      <c r="BR33" s="86">
        <v>0</v>
      </c>
      <c r="BS33" s="87">
        <v>151576000</v>
      </c>
      <c r="BT33" s="88">
        <v>2.7E-2</v>
      </c>
      <c r="BU33" s="88">
        <v>7.1999999999999995E-2</v>
      </c>
      <c r="BV33" s="88">
        <v>9.9000000000000005E-2</v>
      </c>
      <c r="BW33" s="82">
        <v>1.5</v>
      </c>
      <c r="BX33" s="83">
        <v>56</v>
      </c>
      <c r="BY33" s="83">
        <v>142</v>
      </c>
      <c r="BZ33" s="82">
        <v>2.4</v>
      </c>
      <c r="CA33" s="88">
        <v>0.14599999999999999</v>
      </c>
      <c r="CB33" s="88">
        <v>0.58099999999999996</v>
      </c>
      <c r="CC33" s="89">
        <v>25</v>
      </c>
    </row>
    <row r="34" spans="1:81" ht="34.200000000000003" x14ac:dyDescent="0.3">
      <c r="A34" s="76">
        <v>91</v>
      </c>
      <c r="B34" s="76" t="s">
        <v>745</v>
      </c>
      <c r="C34" s="76" t="s">
        <v>859</v>
      </c>
      <c r="D34" s="76">
        <v>3791</v>
      </c>
      <c r="E34" s="76">
        <v>2018</v>
      </c>
      <c r="F34" s="76" t="s">
        <v>867</v>
      </c>
      <c r="G34" s="76">
        <v>5</v>
      </c>
      <c r="H34" s="76">
        <v>12</v>
      </c>
      <c r="I34" s="76" t="s">
        <v>886</v>
      </c>
      <c r="J34" s="77">
        <v>58294000</v>
      </c>
      <c r="K34" s="77">
        <v>200000</v>
      </c>
      <c r="L34" s="77">
        <v>88707000</v>
      </c>
      <c r="M34" s="77">
        <v>355516000</v>
      </c>
      <c r="N34" s="77">
        <v>0</v>
      </c>
      <c r="O34" s="77">
        <v>19855000</v>
      </c>
      <c r="P34" s="77">
        <v>161947000</v>
      </c>
      <c r="Q34" s="87">
        <v>684519000</v>
      </c>
      <c r="R34" s="77">
        <v>205582000</v>
      </c>
      <c r="S34" s="77">
        <v>34409000</v>
      </c>
      <c r="T34" s="77">
        <v>1022957000</v>
      </c>
      <c r="U34" s="77">
        <v>0</v>
      </c>
      <c r="V34" s="77">
        <v>3863204000</v>
      </c>
      <c r="W34" s="77">
        <v>1971343000</v>
      </c>
      <c r="X34" s="87">
        <v>1891861000</v>
      </c>
      <c r="Y34" s="77">
        <v>109801000</v>
      </c>
      <c r="Z34" s="87">
        <v>3264610000</v>
      </c>
      <c r="AA34" s="87">
        <v>3949129000</v>
      </c>
      <c r="AB34" s="77">
        <v>58159000</v>
      </c>
      <c r="AC34" s="77">
        <v>4761000</v>
      </c>
      <c r="AD34" s="77">
        <v>10758000</v>
      </c>
      <c r="AE34" s="77">
        <v>341077000</v>
      </c>
      <c r="AF34" s="87">
        <v>414755000</v>
      </c>
      <c r="AG34" s="77">
        <v>669758000</v>
      </c>
      <c r="AH34" s="77">
        <v>0</v>
      </c>
      <c r="AI34" s="77">
        <v>376235000</v>
      </c>
      <c r="AJ34" s="87">
        <v>1045993000</v>
      </c>
      <c r="AK34" s="87">
        <v>1460748000</v>
      </c>
      <c r="AL34" s="77">
        <v>1387586000</v>
      </c>
      <c r="AM34" s="77">
        <v>636588000</v>
      </c>
      <c r="AN34" s="77">
        <v>464207000</v>
      </c>
      <c r="AO34" s="87">
        <v>2488381000</v>
      </c>
      <c r="AP34" s="87">
        <v>3949129000</v>
      </c>
      <c r="AQ34" s="77">
        <v>2903879000</v>
      </c>
      <c r="AR34" s="77">
        <v>0</v>
      </c>
      <c r="AS34" s="77">
        <v>1169090000</v>
      </c>
      <c r="AT34" s="77"/>
      <c r="AU34" s="77"/>
      <c r="AV34" s="77">
        <v>0</v>
      </c>
      <c r="AW34" s="87">
        <v>4072969000</v>
      </c>
      <c r="AX34" s="77">
        <v>585000</v>
      </c>
      <c r="AY34" s="77">
        <v>0</v>
      </c>
      <c r="AZ34" s="77">
        <v>0</v>
      </c>
      <c r="BA34" s="77">
        <v>-1363000</v>
      </c>
      <c r="BB34" s="77">
        <v>-968000</v>
      </c>
      <c r="BC34" s="87">
        <v>-1746000</v>
      </c>
      <c r="BD34" s="87">
        <v>4071223000</v>
      </c>
      <c r="BE34" s="77">
        <v>1437300000</v>
      </c>
      <c r="BF34" s="77">
        <v>0</v>
      </c>
      <c r="BG34" s="77">
        <v>215648000</v>
      </c>
      <c r="BH34" s="77">
        <v>30511000</v>
      </c>
      <c r="BI34" s="77">
        <v>25647000</v>
      </c>
      <c r="BJ34" s="77">
        <v>2111489000</v>
      </c>
      <c r="BK34" s="77">
        <v>0</v>
      </c>
      <c r="BL34" s="87">
        <v>3820595000</v>
      </c>
      <c r="BM34" s="87">
        <v>250628000</v>
      </c>
      <c r="BN34" s="77">
        <v>-316088000</v>
      </c>
      <c r="BO34" s="77">
        <v>20417000</v>
      </c>
      <c r="BP34" s="87">
        <v>-45043000</v>
      </c>
      <c r="BQ34" s="77">
        <v>-7679000</v>
      </c>
      <c r="BR34" s="77">
        <v>0</v>
      </c>
      <c r="BS34" s="87">
        <v>-52722000</v>
      </c>
      <c r="BT34" s="88">
        <v>6.2E-2</v>
      </c>
      <c r="BU34" s="88">
        <v>0</v>
      </c>
      <c r="BV34" s="88">
        <v>6.2E-2</v>
      </c>
      <c r="BW34" s="82">
        <v>1.7</v>
      </c>
      <c r="BX34" s="83">
        <v>45</v>
      </c>
      <c r="BY34" s="83">
        <v>42</v>
      </c>
      <c r="BZ34" s="82">
        <v>5.6</v>
      </c>
      <c r="CA34" s="88">
        <v>0.43</v>
      </c>
      <c r="CB34" s="88">
        <v>0.63</v>
      </c>
      <c r="CC34" s="89">
        <v>9</v>
      </c>
    </row>
    <row r="35" spans="1:81" ht="34.200000000000003" x14ac:dyDescent="0.3">
      <c r="A35" s="85">
        <v>3111</v>
      </c>
      <c r="B35" s="85" t="s">
        <v>872</v>
      </c>
      <c r="C35" s="85" t="s">
        <v>859</v>
      </c>
      <c r="D35" s="85">
        <v>12775</v>
      </c>
      <c r="E35" s="85">
        <v>2018</v>
      </c>
      <c r="F35" s="85" t="s">
        <v>867</v>
      </c>
      <c r="G35" s="85">
        <v>5</v>
      </c>
      <c r="H35" s="85">
        <v>12</v>
      </c>
      <c r="I35" s="85" t="s">
        <v>886</v>
      </c>
      <c r="J35" s="86">
        <v>10152000</v>
      </c>
      <c r="K35" s="86">
        <v>23000000</v>
      </c>
      <c r="L35" s="86">
        <v>0</v>
      </c>
      <c r="M35" s="86">
        <v>23420000</v>
      </c>
      <c r="N35" s="86">
        <v>9395000</v>
      </c>
      <c r="O35" s="86">
        <v>0</v>
      </c>
      <c r="P35" s="86">
        <v>7159000</v>
      </c>
      <c r="Q35" s="87">
        <v>73126000</v>
      </c>
      <c r="R35" s="86">
        <v>21899000</v>
      </c>
      <c r="S35" s="86">
        <v>0</v>
      </c>
      <c r="T35" s="86">
        <v>0</v>
      </c>
      <c r="U35" s="86">
        <v>1922000</v>
      </c>
      <c r="V35" s="86">
        <v>415802000</v>
      </c>
      <c r="W35" s="86">
        <v>343933000</v>
      </c>
      <c r="X35" s="87">
        <v>71869000</v>
      </c>
      <c r="Y35" s="86">
        <v>125623000</v>
      </c>
      <c r="Z35" s="87">
        <v>221313000</v>
      </c>
      <c r="AA35" s="87">
        <v>294439000</v>
      </c>
      <c r="AB35" s="86">
        <v>10424000</v>
      </c>
      <c r="AC35" s="86">
        <v>897000</v>
      </c>
      <c r="AD35" s="86">
        <v>5211000</v>
      </c>
      <c r="AE35" s="86">
        <v>35759000</v>
      </c>
      <c r="AF35" s="87">
        <v>52291000</v>
      </c>
      <c r="AG35" s="86">
        <v>77957000</v>
      </c>
      <c r="AH35" s="86">
        <v>0</v>
      </c>
      <c r="AI35" s="86">
        <v>13861000</v>
      </c>
      <c r="AJ35" s="87">
        <v>91818000</v>
      </c>
      <c r="AK35" s="87">
        <v>144109000</v>
      </c>
      <c r="AL35" s="86">
        <v>128431000</v>
      </c>
      <c r="AM35" s="86">
        <v>6114000</v>
      </c>
      <c r="AN35" s="86">
        <v>15785000</v>
      </c>
      <c r="AO35" s="87">
        <v>150330000</v>
      </c>
      <c r="AP35" s="87">
        <v>294439000</v>
      </c>
      <c r="AQ35" s="86">
        <v>225684000</v>
      </c>
      <c r="AR35" s="86">
        <v>0</v>
      </c>
      <c r="AS35" s="86">
        <v>19262000</v>
      </c>
      <c r="AT35" s="86"/>
      <c r="AU35" s="86"/>
      <c r="AV35" s="86">
        <v>493000</v>
      </c>
      <c r="AW35" s="87">
        <v>245439000</v>
      </c>
      <c r="AX35" s="86">
        <v>4907000</v>
      </c>
      <c r="AY35" s="86">
        <v>0</v>
      </c>
      <c r="AZ35" s="86">
        <v>0</v>
      </c>
      <c r="BA35" s="86">
        <v>3286000</v>
      </c>
      <c r="BB35" s="86">
        <v>0</v>
      </c>
      <c r="BC35" s="87">
        <v>8193000</v>
      </c>
      <c r="BD35" s="87">
        <v>253632000</v>
      </c>
      <c r="BE35" s="86">
        <v>138169000</v>
      </c>
      <c r="BF35" s="86">
        <v>0</v>
      </c>
      <c r="BG35" s="86">
        <v>15094000</v>
      </c>
      <c r="BH35" s="86">
        <v>2660000</v>
      </c>
      <c r="BI35" s="86">
        <v>3245000</v>
      </c>
      <c r="BJ35" s="86">
        <v>74370000</v>
      </c>
      <c r="BK35" s="86">
        <v>0</v>
      </c>
      <c r="BL35" s="87">
        <v>233538000</v>
      </c>
      <c r="BM35" s="87">
        <v>20094000</v>
      </c>
      <c r="BN35" s="86">
        <v>-27076000</v>
      </c>
      <c r="BO35" s="86">
        <v>-1040000</v>
      </c>
      <c r="BP35" s="87">
        <v>-8022000</v>
      </c>
      <c r="BQ35" s="86">
        <v>1392000</v>
      </c>
      <c r="BR35" s="86">
        <v>0</v>
      </c>
      <c r="BS35" s="87">
        <v>-6630000</v>
      </c>
      <c r="BT35" s="88">
        <v>4.7E-2</v>
      </c>
      <c r="BU35" s="88">
        <v>3.2000000000000001E-2</v>
      </c>
      <c r="BV35" s="88">
        <v>7.9000000000000001E-2</v>
      </c>
      <c r="BW35" s="82">
        <v>1.4</v>
      </c>
      <c r="BX35" s="83">
        <v>38</v>
      </c>
      <c r="BY35" s="83">
        <v>86</v>
      </c>
      <c r="BZ35" s="82">
        <v>2.9</v>
      </c>
      <c r="CA35" s="88">
        <v>0.27</v>
      </c>
      <c r="CB35" s="88">
        <v>0.51100000000000001</v>
      </c>
      <c r="CC35" s="89">
        <v>23</v>
      </c>
    </row>
    <row r="36" spans="1:81" ht="34.200000000000003" x14ac:dyDescent="0.3">
      <c r="A36" s="76">
        <v>6547</v>
      </c>
      <c r="B36" s="76" t="s">
        <v>747</v>
      </c>
      <c r="C36" s="76" t="s">
        <v>859</v>
      </c>
      <c r="D36" s="76">
        <v>14288</v>
      </c>
      <c r="E36" s="76">
        <v>2018</v>
      </c>
      <c r="F36" s="76" t="s">
        <v>873</v>
      </c>
      <c r="G36" s="76">
        <v>5</v>
      </c>
      <c r="H36" s="76">
        <v>12</v>
      </c>
      <c r="I36" s="76" t="s">
        <v>887</v>
      </c>
      <c r="J36" s="77">
        <v>1130774</v>
      </c>
      <c r="K36" s="77">
        <v>120512283</v>
      </c>
      <c r="L36" s="77">
        <v>148915</v>
      </c>
      <c r="M36" s="77">
        <v>38941566</v>
      </c>
      <c r="N36" s="77">
        <v>0</v>
      </c>
      <c r="O36" s="77">
        <v>132035</v>
      </c>
      <c r="P36" s="77">
        <v>9909252</v>
      </c>
      <c r="Q36" s="87">
        <v>170774825</v>
      </c>
      <c r="R36" s="77">
        <v>2002062</v>
      </c>
      <c r="S36" s="77">
        <v>1219063</v>
      </c>
      <c r="T36" s="77">
        <v>0</v>
      </c>
      <c r="U36" s="77">
        <v>0</v>
      </c>
      <c r="V36" s="77">
        <v>270799511</v>
      </c>
      <c r="W36" s="77">
        <v>180086135</v>
      </c>
      <c r="X36" s="87">
        <v>90713376</v>
      </c>
      <c r="Y36" s="77">
        <v>20953433</v>
      </c>
      <c r="Z36" s="87">
        <v>114887934</v>
      </c>
      <c r="AA36" s="87">
        <v>285662759</v>
      </c>
      <c r="AB36" s="77">
        <v>1429842</v>
      </c>
      <c r="AC36" s="77">
        <v>7858541</v>
      </c>
      <c r="AD36" s="77">
        <v>33636</v>
      </c>
      <c r="AE36" s="77">
        <v>32403236</v>
      </c>
      <c r="AF36" s="87">
        <v>41725255</v>
      </c>
      <c r="AG36" s="77">
        <v>71189373</v>
      </c>
      <c r="AH36" s="77">
        <v>0</v>
      </c>
      <c r="AI36" s="77">
        <v>17134817</v>
      </c>
      <c r="AJ36" s="87">
        <v>88324190</v>
      </c>
      <c r="AK36" s="87">
        <v>130049445</v>
      </c>
      <c r="AL36" s="77">
        <v>152243274</v>
      </c>
      <c r="AM36" s="77">
        <v>2987177</v>
      </c>
      <c r="AN36" s="77">
        <v>382863</v>
      </c>
      <c r="AO36" s="87">
        <v>155613314</v>
      </c>
      <c r="AP36" s="87">
        <v>285662759</v>
      </c>
      <c r="AQ36" s="77">
        <v>286492331</v>
      </c>
      <c r="AR36" s="77">
        <v>2885431</v>
      </c>
      <c r="AS36" s="77">
        <v>10345994</v>
      </c>
      <c r="AT36" s="77"/>
      <c r="AU36" s="77"/>
      <c r="AV36" s="77">
        <v>336451</v>
      </c>
      <c r="AW36" s="87">
        <v>300060207</v>
      </c>
      <c r="AX36" s="77">
        <v>479752</v>
      </c>
      <c r="AY36" s="77">
        <v>566767</v>
      </c>
      <c r="AZ36" s="77">
        <v>0</v>
      </c>
      <c r="BA36" s="77">
        <v>-916399</v>
      </c>
      <c r="BB36" s="77">
        <v>0</v>
      </c>
      <c r="BC36" s="87">
        <v>130120</v>
      </c>
      <c r="BD36" s="87">
        <v>300190327</v>
      </c>
      <c r="BE36" s="77">
        <v>139334817</v>
      </c>
      <c r="BF36" s="77">
        <v>349574</v>
      </c>
      <c r="BG36" s="77">
        <v>10914805</v>
      </c>
      <c r="BH36" s="77">
        <v>2827258</v>
      </c>
      <c r="BI36" s="77">
        <v>2948944</v>
      </c>
      <c r="BJ36" s="77">
        <v>156382343</v>
      </c>
      <c r="BK36" s="77">
        <v>0</v>
      </c>
      <c r="BL36" s="87">
        <v>312757741</v>
      </c>
      <c r="BM36" s="87">
        <v>-12567414</v>
      </c>
      <c r="BN36" s="77">
        <v>0</v>
      </c>
      <c r="BO36" s="77">
        <v>2009750</v>
      </c>
      <c r="BP36" s="87">
        <v>-10557664</v>
      </c>
      <c r="BQ36" s="77">
        <v>0</v>
      </c>
      <c r="BR36" s="77">
        <v>0</v>
      </c>
      <c r="BS36" s="87">
        <v>-10557664</v>
      </c>
      <c r="BT36" s="88">
        <v>-4.2000000000000003E-2</v>
      </c>
      <c r="BU36" s="88">
        <v>0</v>
      </c>
      <c r="BV36" s="88">
        <v>-4.2000000000000003E-2</v>
      </c>
      <c r="BW36" s="82">
        <v>4.0999999999999996</v>
      </c>
      <c r="BX36" s="83">
        <v>50</v>
      </c>
      <c r="BY36" s="83">
        <v>41</v>
      </c>
      <c r="BZ36" s="82">
        <v>0.3</v>
      </c>
      <c r="CA36" s="88">
        <v>-1.4999999999999999E-2</v>
      </c>
      <c r="CB36" s="88">
        <v>0.54500000000000004</v>
      </c>
      <c r="CC36" s="89">
        <v>16</v>
      </c>
    </row>
    <row r="37" spans="1:81" ht="34.200000000000003" x14ac:dyDescent="0.3">
      <c r="A37" s="85">
        <v>3110</v>
      </c>
      <c r="B37" s="85" t="s">
        <v>748</v>
      </c>
      <c r="C37" s="85" t="s">
        <v>859</v>
      </c>
      <c r="D37" s="85">
        <v>3888</v>
      </c>
      <c r="E37" s="85">
        <v>2018</v>
      </c>
      <c r="F37" s="85" t="s">
        <v>860</v>
      </c>
      <c r="G37" s="85">
        <v>5</v>
      </c>
      <c r="H37" s="85">
        <v>12</v>
      </c>
      <c r="I37" s="85" t="s">
        <v>888</v>
      </c>
      <c r="J37" s="86">
        <v>499</v>
      </c>
      <c r="K37" s="86">
        <v>0</v>
      </c>
      <c r="L37" s="86">
        <v>0</v>
      </c>
      <c r="M37" s="86">
        <v>39182988</v>
      </c>
      <c r="N37" s="86">
        <v>0</v>
      </c>
      <c r="O37" s="86">
        <v>-606390</v>
      </c>
      <c r="P37" s="86">
        <v>9211099</v>
      </c>
      <c r="Q37" s="87">
        <v>47788196</v>
      </c>
      <c r="R37" s="86">
        <v>0</v>
      </c>
      <c r="S37" s="86">
        <v>0</v>
      </c>
      <c r="T37" s="86">
        <v>0</v>
      </c>
      <c r="U37" s="86">
        <v>2308936</v>
      </c>
      <c r="V37" s="86">
        <v>92186501</v>
      </c>
      <c r="W37" s="86">
        <v>30391799</v>
      </c>
      <c r="X37" s="87">
        <v>61794702</v>
      </c>
      <c r="Y37" s="86">
        <v>2156963</v>
      </c>
      <c r="Z37" s="87">
        <v>66260601</v>
      </c>
      <c r="AA37" s="87">
        <v>114048797</v>
      </c>
      <c r="AB37" s="86">
        <v>2429465</v>
      </c>
      <c r="AC37" s="86">
        <v>0</v>
      </c>
      <c r="AD37" s="86">
        <v>0</v>
      </c>
      <c r="AE37" s="86">
        <v>29130360</v>
      </c>
      <c r="AF37" s="87">
        <v>31559825</v>
      </c>
      <c r="AG37" s="86">
        <v>1486268</v>
      </c>
      <c r="AH37" s="86">
        <v>31226024</v>
      </c>
      <c r="AI37" s="86">
        <v>1696035</v>
      </c>
      <c r="AJ37" s="87">
        <v>34408327</v>
      </c>
      <c r="AK37" s="87">
        <v>65968152</v>
      </c>
      <c r="AL37" s="86">
        <v>48080645</v>
      </c>
      <c r="AM37" s="86">
        <v>0</v>
      </c>
      <c r="AN37" s="86">
        <v>0</v>
      </c>
      <c r="AO37" s="87">
        <v>48080645</v>
      </c>
      <c r="AP37" s="87">
        <v>114048797</v>
      </c>
      <c r="AQ37" s="86">
        <v>251258746</v>
      </c>
      <c r="AR37" s="86">
        <v>0</v>
      </c>
      <c r="AS37" s="86">
        <v>2597076</v>
      </c>
      <c r="AT37" s="86"/>
      <c r="AU37" s="86"/>
      <c r="AV37" s="86">
        <v>0</v>
      </c>
      <c r="AW37" s="87">
        <v>253855822</v>
      </c>
      <c r="AX37" s="86">
        <v>11824</v>
      </c>
      <c r="AY37" s="86">
        <v>89034</v>
      </c>
      <c r="AZ37" s="86">
        <v>0</v>
      </c>
      <c r="BA37" s="86">
        <v>421549</v>
      </c>
      <c r="BB37" s="86">
        <v>0</v>
      </c>
      <c r="BC37" s="87">
        <v>522407</v>
      </c>
      <c r="BD37" s="87">
        <v>254378229</v>
      </c>
      <c r="BE37" s="86">
        <v>137572072</v>
      </c>
      <c r="BF37" s="86">
        <v>0</v>
      </c>
      <c r="BG37" s="86">
        <v>6929231</v>
      </c>
      <c r="BH37" s="86">
        <v>392776</v>
      </c>
      <c r="BI37" s="86">
        <v>771878</v>
      </c>
      <c r="BJ37" s="86">
        <v>103905568</v>
      </c>
      <c r="BK37" s="86">
        <v>0</v>
      </c>
      <c r="BL37" s="87">
        <v>249571525</v>
      </c>
      <c r="BM37" s="87">
        <v>4806704</v>
      </c>
      <c r="BN37" s="86">
        <v>0</v>
      </c>
      <c r="BO37" s="86">
        <v>0</v>
      </c>
      <c r="BP37" s="87">
        <v>4806704</v>
      </c>
      <c r="BQ37" s="86">
        <v>0</v>
      </c>
      <c r="BR37" s="86">
        <v>0</v>
      </c>
      <c r="BS37" s="87">
        <v>4806704</v>
      </c>
      <c r="BT37" s="88">
        <v>1.7000000000000001E-2</v>
      </c>
      <c r="BU37" s="88">
        <v>2E-3</v>
      </c>
      <c r="BV37" s="88">
        <v>1.9E-2</v>
      </c>
      <c r="BW37" s="82">
        <v>1.5</v>
      </c>
      <c r="BX37" s="83">
        <v>57</v>
      </c>
      <c r="BY37" s="83">
        <v>47</v>
      </c>
      <c r="BZ37" s="82">
        <v>4.3</v>
      </c>
      <c r="CA37" s="88">
        <v>0.35499999999999998</v>
      </c>
      <c r="CB37" s="88">
        <v>0.42199999999999999</v>
      </c>
      <c r="CC37" s="89">
        <v>4</v>
      </c>
    </row>
    <row r="38" spans="1:81" ht="34.200000000000003" x14ac:dyDescent="0.3">
      <c r="A38" s="76">
        <v>97</v>
      </c>
      <c r="B38" s="76" t="s">
        <v>749</v>
      </c>
      <c r="C38" s="76" t="s">
        <v>859</v>
      </c>
      <c r="D38" s="76">
        <v>13157</v>
      </c>
      <c r="E38" s="76">
        <v>2018</v>
      </c>
      <c r="F38" s="76" t="s">
        <v>867</v>
      </c>
      <c r="G38" s="76">
        <v>5</v>
      </c>
      <c r="H38" s="76">
        <v>12</v>
      </c>
      <c r="I38" s="76" t="s">
        <v>886</v>
      </c>
      <c r="J38" s="77">
        <v>27210220</v>
      </c>
      <c r="K38" s="77">
        <v>29847105</v>
      </c>
      <c r="L38" s="77">
        <v>2158232</v>
      </c>
      <c r="M38" s="77">
        <v>26328680</v>
      </c>
      <c r="N38" s="77">
        <v>0</v>
      </c>
      <c r="O38" s="77">
        <v>0</v>
      </c>
      <c r="P38" s="77">
        <v>8660143</v>
      </c>
      <c r="Q38" s="87">
        <v>94204380</v>
      </c>
      <c r="R38" s="77">
        <v>17978625</v>
      </c>
      <c r="S38" s="77">
        <v>10052791</v>
      </c>
      <c r="T38" s="77">
        <v>0</v>
      </c>
      <c r="U38" s="77">
        <v>0</v>
      </c>
      <c r="V38" s="77">
        <v>244378599</v>
      </c>
      <c r="W38" s="77">
        <v>114002330</v>
      </c>
      <c r="X38" s="87">
        <v>130376269</v>
      </c>
      <c r="Y38" s="77">
        <v>1151000</v>
      </c>
      <c r="Z38" s="87">
        <v>159558685</v>
      </c>
      <c r="AA38" s="87">
        <v>253763065</v>
      </c>
      <c r="AB38" s="77">
        <v>2945000</v>
      </c>
      <c r="AC38" s="77">
        <v>6593615</v>
      </c>
      <c r="AD38" s="77">
        <v>0</v>
      </c>
      <c r="AE38" s="77">
        <v>20023438</v>
      </c>
      <c r="AF38" s="87">
        <v>29562053</v>
      </c>
      <c r="AG38" s="77">
        <v>99656572</v>
      </c>
      <c r="AH38" s="77">
        <v>0</v>
      </c>
      <c r="AI38" s="77">
        <v>2582529</v>
      </c>
      <c r="AJ38" s="87">
        <v>102239101</v>
      </c>
      <c r="AK38" s="87">
        <v>131801154</v>
      </c>
      <c r="AL38" s="77">
        <v>111954138</v>
      </c>
      <c r="AM38" s="77">
        <v>9379832</v>
      </c>
      <c r="AN38" s="77">
        <v>627941</v>
      </c>
      <c r="AO38" s="87">
        <v>121961911</v>
      </c>
      <c r="AP38" s="87">
        <v>253763065</v>
      </c>
      <c r="AQ38" s="77">
        <v>209813591</v>
      </c>
      <c r="AR38" s="77">
        <v>0</v>
      </c>
      <c r="AS38" s="77">
        <v>9459577</v>
      </c>
      <c r="AT38" s="77"/>
      <c r="AU38" s="77"/>
      <c r="AV38" s="77">
        <v>0</v>
      </c>
      <c r="AW38" s="87">
        <v>219273168</v>
      </c>
      <c r="AX38" s="77">
        <v>1772994</v>
      </c>
      <c r="AY38" s="77">
        <v>118642</v>
      </c>
      <c r="AZ38" s="77">
        <v>0</v>
      </c>
      <c r="BA38" s="77">
        <v>222960</v>
      </c>
      <c r="BB38" s="77">
        <v>0</v>
      </c>
      <c r="BC38" s="87">
        <v>2114596</v>
      </c>
      <c r="BD38" s="87">
        <v>221387764</v>
      </c>
      <c r="BE38" s="77">
        <v>122801389</v>
      </c>
      <c r="BF38" s="77">
        <v>0</v>
      </c>
      <c r="BG38" s="77">
        <v>10003744</v>
      </c>
      <c r="BH38" s="77">
        <v>5498140</v>
      </c>
      <c r="BI38" s="77">
        <v>3786529</v>
      </c>
      <c r="BJ38" s="77">
        <v>70756837</v>
      </c>
      <c r="BK38" s="77">
        <v>0</v>
      </c>
      <c r="BL38" s="87">
        <v>212846639</v>
      </c>
      <c r="BM38" s="87">
        <v>8541125</v>
      </c>
      <c r="BN38" s="77">
        <v>-8283986</v>
      </c>
      <c r="BO38" s="77">
        <v>2124777</v>
      </c>
      <c r="BP38" s="87">
        <v>2381916</v>
      </c>
      <c r="BQ38" s="77">
        <v>0</v>
      </c>
      <c r="BR38" s="77">
        <v>0</v>
      </c>
      <c r="BS38" s="87">
        <v>2381916</v>
      </c>
      <c r="BT38" s="88">
        <v>2.9000000000000001E-2</v>
      </c>
      <c r="BU38" s="88">
        <v>0.01</v>
      </c>
      <c r="BV38" s="88">
        <v>3.9E-2</v>
      </c>
      <c r="BW38" s="82">
        <v>3.2</v>
      </c>
      <c r="BX38" s="83">
        <v>46</v>
      </c>
      <c r="BY38" s="83">
        <v>41</v>
      </c>
      <c r="BZ38" s="82">
        <v>2.8</v>
      </c>
      <c r="CA38" s="88">
        <v>0.14399999999999999</v>
      </c>
      <c r="CB38" s="88">
        <v>0.48099999999999998</v>
      </c>
      <c r="CC38" s="89">
        <v>11</v>
      </c>
    </row>
    <row r="39" spans="1:81" ht="34.200000000000003" x14ac:dyDescent="0.3">
      <c r="A39" s="85">
        <v>99</v>
      </c>
      <c r="B39" s="85" t="s">
        <v>866</v>
      </c>
      <c r="C39" s="85" t="s">
        <v>859</v>
      </c>
      <c r="D39" s="85">
        <v>11273</v>
      </c>
      <c r="E39" s="85">
        <v>2018</v>
      </c>
      <c r="F39" s="85" t="s">
        <v>860</v>
      </c>
      <c r="G39" s="85">
        <v>5</v>
      </c>
      <c r="H39" s="85">
        <v>12</v>
      </c>
      <c r="I39" s="85" t="s">
        <v>888</v>
      </c>
      <c r="J39" s="86">
        <v>0</v>
      </c>
      <c r="K39" s="86">
        <v>0</v>
      </c>
      <c r="L39" s="86">
        <v>0</v>
      </c>
      <c r="M39" s="86">
        <v>11059808</v>
      </c>
      <c r="N39" s="86">
        <v>0</v>
      </c>
      <c r="O39" s="86">
        <v>779578</v>
      </c>
      <c r="P39" s="86">
        <v>2953314</v>
      </c>
      <c r="Q39" s="87">
        <v>14792700</v>
      </c>
      <c r="R39" s="86">
        <v>0</v>
      </c>
      <c r="S39" s="86">
        <v>0</v>
      </c>
      <c r="T39" s="86">
        <v>0</v>
      </c>
      <c r="U39" s="86">
        <v>6253542</v>
      </c>
      <c r="V39" s="86">
        <v>20270204</v>
      </c>
      <c r="W39" s="86">
        <v>12938992</v>
      </c>
      <c r="X39" s="87">
        <v>7331212</v>
      </c>
      <c r="Y39" s="86">
        <v>4226871</v>
      </c>
      <c r="Z39" s="87">
        <v>17811625</v>
      </c>
      <c r="AA39" s="87">
        <v>32604325</v>
      </c>
      <c r="AB39" s="86">
        <v>83542</v>
      </c>
      <c r="AC39" s="86">
        <v>1474807</v>
      </c>
      <c r="AD39" s="86">
        <v>0</v>
      </c>
      <c r="AE39" s="86">
        <v>11125002</v>
      </c>
      <c r="AF39" s="87">
        <v>12683351</v>
      </c>
      <c r="AG39" s="86">
        <v>273464</v>
      </c>
      <c r="AH39" s="86">
        <v>0</v>
      </c>
      <c r="AI39" s="86">
        <v>3041565.84</v>
      </c>
      <c r="AJ39" s="87">
        <v>3315029.84</v>
      </c>
      <c r="AK39" s="87">
        <v>15998380.84</v>
      </c>
      <c r="AL39" s="86">
        <v>16605944.16</v>
      </c>
      <c r="AM39" s="86">
        <v>0</v>
      </c>
      <c r="AN39" s="86">
        <v>0</v>
      </c>
      <c r="AO39" s="87">
        <v>16605944.16</v>
      </c>
      <c r="AP39" s="87">
        <v>32604325</v>
      </c>
      <c r="AQ39" s="86">
        <v>115365934</v>
      </c>
      <c r="AR39" s="86">
        <v>1054205</v>
      </c>
      <c r="AS39" s="86">
        <v>2602185</v>
      </c>
      <c r="AT39" s="86"/>
      <c r="AU39" s="86"/>
      <c r="AV39" s="86">
        <v>0</v>
      </c>
      <c r="AW39" s="87">
        <v>119022324</v>
      </c>
      <c r="AX39" s="86">
        <v>0</v>
      </c>
      <c r="AY39" s="86">
        <v>0</v>
      </c>
      <c r="AZ39" s="86">
        <v>0</v>
      </c>
      <c r="BA39" s="86">
        <v>347728</v>
      </c>
      <c r="BB39" s="86">
        <v>0</v>
      </c>
      <c r="BC39" s="87">
        <v>347728</v>
      </c>
      <c r="BD39" s="87">
        <v>119370052</v>
      </c>
      <c r="BE39" s="86">
        <v>66117640</v>
      </c>
      <c r="BF39" s="86">
        <v>0</v>
      </c>
      <c r="BG39" s="86">
        <v>5283071</v>
      </c>
      <c r="BH39" s="86">
        <v>2351377</v>
      </c>
      <c r="BI39" s="86">
        <v>0</v>
      </c>
      <c r="BJ39" s="86">
        <v>54184870</v>
      </c>
      <c r="BK39" s="86">
        <v>0</v>
      </c>
      <c r="BL39" s="87">
        <v>127936958</v>
      </c>
      <c r="BM39" s="87">
        <v>-8566906</v>
      </c>
      <c r="BN39" s="86">
        <v>0</v>
      </c>
      <c r="BO39" s="86">
        <v>0</v>
      </c>
      <c r="BP39" s="87">
        <v>-8566906</v>
      </c>
      <c r="BQ39" s="86">
        <v>0</v>
      </c>
      <c r="BR39" s="86">
        <v>0</v>
      </c>
      <c r="BS39" s="87">
        <v>-8566906</v>
      </c>
      <c r="BT39" s="88">
        <v>-7.4999999999999997E-2</v>
      </c>
      <c r="BU39" s="88">
        <v>3.0000000000000001E-3</v>
      </c>
      <c r="BV39" s="88">
        <v>-7.1999999999999995E-2</v>
      </c>
      <c r="BW39" s="82">
        <v>1.2</v>
      </c>
      <c r="BX39" s="83">
        <v>35</v>
      </c>
      <c r="BY39" s="83">
        <v>33</v>
      </c>
      <c r="BZ39" s="82">
        <v>-0.4</v>
      </c>
      <c r="CA39" s="88">
        <v>-0.253</v>
      </c>
      <c r="CB39" s="88">
        <v>0.50900000000000001</v>
      </c>
      <c r="CC39" s="89">
        <v>2</v>
      </c>
    </row>
    <row r="40" spans="1:81" ht="34.200000000000003" x14ac:dyDescent="0.3">
      <c r="A40" s="76">
        <v>100</v>
      </c>
      <c r="B40" s="76" t="s">
        <v>751</v>
      </c>
      <c r="C40" s="76" t="s">
        <v>859</v>
      </c>
      <c r="D40" s="76">
        <v>3286</v>
      </c>
      <c r="E40" s="76">
        <v>2018</v>
      </c>
      <c r="F40" s="76" t="s">
        <v>867</v>
      </c>
      <c r="G40" s="76">
        <v>5</v>
      </c>
      <c r="H40" s="76">
        <v>12</v>
      </c>
      <c r="I40" s="76" t="s">
        <v>886</v>
      </c>
      <c r="J40" s="77">
        <v>36187000</v>
      </c>
      <c r="K40" s="77">
        <v>77288000</v>
      </c>
      <c r="L40" s="77">
        <v>0</v>
      </c>
      <c r="M40" s="77">
        <v>39713000</v>
      </c>
      <c r="N40" s="77">
        <v>0</v>
      </c>
      <c r="O40" s="77">
        <v>0</v>
      </c>
      <c r="P40" s="77">
        <v>11578000</v>
      </c>
      <c r="Q40" s="87">
        <v>164766000</v>
      </c>
      <c r="R40" s="77">
        <v>13518000</v>
      </c>
      <c r="S40" s="77">
        <v>0</v>
      </c>
      <c r="T40" s="77">
        <v>0</v>
      </c>
      <c r="U40" s="77">
        <v>0</v>
      </c>
      <c r="V40" s="77">
        <v>218337000</v>
      </c>
      <c r="W40" s="77">
        <v>0</v>
      </c>
      <c r="X40" s="87">
        <v>218337000</v>
      </c>
      <c r="Y40" s="77">
        <v>47589000</v>
      </c>
      <c r="Z40" s="87">
        <v>279444000</v>
      </c>
      <c r="AA40" s="87">
        <v>444210000</v>
      </c>
      <c r="AB40" s="77">
        <v>8030000</v>
      </c>
      <c r="AC40" s="77">
        <v>5064000</v>
      </c>
      <c r="AD40" s="77">
        <v>0</v>
      </c>
      <c r="AE40" s="77">
        <v>37497000</v>
      </c>
      <c r="AF40" s="87">
        <v>50591000</v>
      </c>
      <c r="AG40" s="77">
        <v>127064000</v>
      </c>
      <c r="AH40" s="77">
        <v>0</v>
      </c>
      <c r="AI40" s="77">
        <v>14781000</v>
      </c>
      <c r="AJ40" s="87">
        <v>141845000</v>
      </c>
      <c r="AK40" s="87">
        <v>192436000</v>
      </c>
      <c r="AL40" s="77">
        <v>238241000</v>
      </c>
      <c r="AM40" s="77">
        <v>8707000</v>
      </c>
      <c r="AN40" s="77">
        <v>4826000</v>
      </c>
      <c r="AO40" s="87">
        <v>251774000</v>
      </c>
      <c r="AP40" s="87">
        <v>444210000</v>
      </c>
      <c r="AQ40" s="77">
        <v>314463000</v>
      </c>
      <c r="AR40" s="77">
        <v>15230000</v>
      </c>
      <c r="AS40" s="77">
        <v>6924000</v>
      </c>
      <c r="AT40" s="77"/>
      <c r="AU40" s="77"/>
      <c r="AV40" s="77">
        <v>2108000</v>
      </c>
      <c r="AW40" s="87">
        <v>338725000</v>
      </c>
      <c r="AX40" s="77">
        <v>944000</v>
      </c>
      <c r="AY40" s="77">
        <v>1326000</v>
      </c>
      <c r="AZ40" s="77">
        <v>0</v>
      </c>
      <c r="BA40" s="77">
        <v>4044000</v>
      </c>
      <c r="BB40" s="77">
        <v>2428000</v>
      </c>
      <c r="BC40" s="87">
        <v>8742000</v>
      </c>
      <c r="BD40" s="87">
        <v>347467000</v>
      </c>
      <c r="BE40" s="77">
        <v>172901000</v>
      </c>
      <c r="BF40" s="77">
        <v>0</v>
      </c>
      <c r="BG40" s="77">
        <v>24261000</v>
      </c>
      <c r="BH40" s="77">
        <v>4516000</v>
      </c>
      <c r="BI40" s="77">
        <v>4505000</v>
      </c>
      <c r="BJ40" s="77">
        <v>120288000</v>
      </c>
      <c r="BK40" s="77">
        <v>0</v>
      </c>
      <c r="BL40" s="87">
        <v>326471000</v>
      </c>
      <c r="BM40" s="87">
        <v>20996000</v>
      </c>
      <c r="BN40" s="77">
        <v>-22222000</v>
      </c>
      <c r="BO40" s="77">
        <v>-6000</v>
      </c>
      <c r="BP40" s="87">
        <v>-1232000</v>
      </c>
      <c r="BQ40" s="77">
        <v>0</v>
      </c>
      <c r="BR40" s="77">
        <v>0</v>
      </c>
      <c r="BS40" s="87">
        <v>-1232000</v>
      </c>
      <c r="BT40" s="88">
        <v>3.5000000000000003E-2</v>
      </c>
      <c r="BU40" s="88">
        <v>2.5000000000000001E-2</v>
      </c>
      <c r="BV40" s="88">
        <v>0.06</v>
      </c>
      <c r="BW40" s="82">
        <v>3.3</v>
      </c>
      <c r="BX40" s="83">
        <v>46</v>
      </c>
      <c r="BY40" s="83">
        <v>55</v>
      </c>
      <c r="BZ40" s="82">
        <v>4</v>
      </c>
      <c r="CA40" s="88">
        <v>0.255</v>
      </c>
      <c r="CB40" s="88">
        <v>0.56699999999999995</v>
      </c>
      <c r="CC40" s="89">
        <v>0</v>
      </c>
    </row>
    <row r="41" spans="1:81" ht="34.200000000000003" x14ac:dyDescent="0.3">
      <c r="A41" s="85">
        <v>101</v>
      </c>
      <c r="B41" s="85" t="s">
        <v>752</v>
      </c>
      <c r="C41" s="85" t="s">
        <v>859</v>
      </c>
      <c r="D41" s="85">
        <v>3791</v>
      </c>
      <c r="E41" s="85">
        <v>2018</v>
      </c>
      <c r="F41" s="85" t="s">
        <v>867</v>
      </c>
      <c r="G41" s="85">
        <v>5</v>
      </c>
      <c r="H41" s="85">
        <v>12</v>
      </c>
      <c r="I41" s="85" t="s">
        <v>886</v>
      </c>
      <c r="J41" s="86">
        <v>9433000</v>
      </c>
      <c r="K41" s="86">
        <v>-23787000</v>
      </c>
      <c r="L41" s="86">
        <v>23796000</v>
      </c>
      <c r="M41" s="86">
        <v>3570000</v>
      </c>
      <c r="N41" s="86">
        <v>0</v>
      </c>
      <c r="O41" s="86">
        <v>0</v>
      </c>
      <c r="P41" s="86">
        <v>9121000</v>
      </c>
      <c r="Q41" s="87">
        <v>22133000</v>
      </c>
      <c r="R41" s="86">
        <v>2165000</v>
      </c>
      <c r="S41" s="86">
        <v>18611000</v>
      </c>
      <c r="T41" s="86">
        <v>0</v>
      </c>
      <c r="U41" s="86">
        <v>0</v>
      </c>
      <c r="V41" s="86">
        <v>100324000</v>
      </c>
      <c r="W41" s="86">
        <v>24270000</v>
      </c>
      <c r="X41" s="87">
        <v>76054000</v>
      </c>
      <c r="Y41" s="86">
        <v>32206000</v>
      </c>
      <c r="Z41" s="87">
        <v>129036000</v>
      </c>
      <c r="AA41" s="87">
        <v>151169000</v>
      </c>
      <c r="AB41" s="86">
        <v>73000</v>
      </c>
      <c r="AC41" s="86">
        <v>112000</v>
      </c>
      <c r="AD41" s="86">
        <v>85000</v>
      </c>
      <c r="AE41" s="86">
        <v>4382000</v>
      </c>
      <c r="AF41" s="87">
        <v>4652000</v>
      </c>
      <c r="AG41" s="86">
        <v>2127000</v>
      </c>
      <c r="AH41" s="86">
        <v>0</v>
      </c>
      <c r="AI41" s="86">
        <v>2065000</v>
      </c>
      <c r="AJ41" s="87">
        <v>4192000</v>
      </c>
      <c r="AK41" s="87">
        <v>8844000</v>
      </c>
      <c r="AL41" s="86">
        <v>26060000</v>
      </c>
      <c r="AM41" s="86">
        <v>94785000</v>
      </c>
      <c r="AN41" s="86">
        <v>21480000</v>
      </c>
      <c r="AO41" s="87">
        <v>142325000</v>
      </c>
      <c r="AP41" s="87">
        <v>151169000</v>
      </c>
      <c r="AQ41" s="86">
        <v>46915000</v>
      </c>
      <c r="AR41" s="86">
        <v>0</v>
      </c>
      <c r="AS41" s="86">
        <v>2667000</v>
      </c>
      <c r="AT41" s="86"/>
      <c r="AU41" s="86"/>
      <c r="AV41" s="86">
        <v>0</v>
      </c>
      <c r="AW41" s="87">
        <v>49582000</v>
      </c>
      <c r="AX41" s="86">
        <v>-139000</v>
      </c>
      <c r="AY41" s="86">
        <v>-187000</v>
      </c>
      <c r="AZ41" s="86">
        <v>0</v>
      </c>
      <c r="BA41" s="86">
        <v>4346000</v>
      </c>
      <c r="BB41" s="86">
        <v>1000</v>
      </c>
      <c r="BC41" s="87">
        <v>4021000</v>
      </c>
      <c r="BD41" s="87">
        <v>53603000</v>
      </c>
      <c r="BE41" s="86">
        <v>26068000</v>
      </c>
      <c r="BF41" s="86">
        <v>0</v>
      </c>
      <c r="BG41" s="86">
        <v>9928000</v>
      </c>
      <c r="BH41" s="86">
        <v>108000</v>
      </c>
      <c r="BI41" s="86">
        <v>234000</v>
      </c>
      <c r="BJ41" s="86">
        <v>23038000</v>
      </c>
      <c r="BK41" s="86">
        <v>0</v>
      </c>
      <c r="BL41" s="87">
        <v>59376000</v>
      </c>
      <c r="BM41" s="87">
        <v>-5773000</v>
      </c>
      <c r="BN41" s="86">
        <v>19988000</v>
      </c>
      <c r="BO41" s="86">
        <v>244000</v>
      </c>
      <c r="BP41" s="87">
        <v>14459000</v>
      </c>
      <c r="BQ41" s="86">
        <v>-3000</v>
      </c>
      <c r="BR41" s="86">
        <v>0</v>
      </c>
      <c r="BS41" s="87">
        <v>14456000</v>
      </c>
      <c r="BT41" s="88">
        <v>-0.183</v>
      </c>
      <c r="BU41" s="88">
        <v>7.4999999999999997E-2</v>
      </c>
      <c r="BV41" s="88">
        <v>-0.108</v>
      </c>
      <c r="BW41" s="82">
        <v>4.8</v>
      </c>
      <c r="BX41" s="83">
        <v>28</v>
      </c>
      <c r="BY41" s="83">
        <v>34</v>
      </c>
      <c r="BZ41" s="82">
        <v>23.6</v>
      </c>
      <c r="CA41" s="88">
        <v>0.61299999999999999</v>
      </c>
      <c r="CB41" s="88">
        <v>0.94099999999999995</v>
      </c>
      <c r="CC41" s="89">
        <v>2</v>
      </c>
    </row>
    <row r="42" spans="1:81" ht="34.200000000000003" x14ac:dyDescent="0.3">
      <c r="A42" s="76">
        <v>11467</v>
      </c>
      <c r="B42" s="76" t="s">
        <v>865</v>
      </c>
      <c r="C42" s="76" t="s">
        <v>859</v>
      </c>
      <c r="D42" s="76">
        <v>11273</v>
      </c>
      <c r="E42" s="76">
        <v>2018</v>
      </c>
      <c r="F42" s="76" t="s">
        <v>860</v>
      </c>
      <c r="G42" s="76">
        <v>5</v>
      </c>
      <c r="H42" s="76">
        <v>12</v>
      </c>
      <c r="I42" s="76" t="s">
        <v>888</v>
      </c>
      <c r="J42" s="77">
        <v>780</v>
      </c>
      <c r="K42" s="77">
        <v>0</v>
      </c>
      <c r="L42" s="77">
        <v>0</v>
      </c>
      <c r="M42" s="77">
        <v>6489282</v>
      </c>
      <c r="N42" s="77">
        <v>0</v>
      </c>
      <c r="O42" s="77">
        <v>226843</v>
      </c>
      <c r="P42" s="77">
        <v>1752898</v>
      </c>
      <c r="Q42" s="87">
        <v>8469803</v>
      </c>
      <c r="R42" s="77">
        <v>0</v>
      </c>
      <c r="S42" s="77">
        <v>0</v>
      </c>
      <c r="T42" s="77">
        <v>0</v>
      </c>
      <c r="U42" s="77">
        <v>60470</v>
      </c>
      <c r="V42" s="77">
        <v>8913770</v>
      </c>
      <c r="W42" s="77">
        <v>5474776</v>
      </c>
      <c r="X42" s="87">
        <v>3438994</v>
      </c>
      <c r="Y42" s="77">
        <v>0</v>
      </c>
      <c r="Z42" s="87">
        <v>3499464</v>
      </c>
      <c r="AA42" s="87">
        <v>11969267</v>
      </c>
      <c r="AB42" s="77">
        <v>416334</v>
      </c>
      <c r="AC42" s="77">
        <v>310645</v>
      </c>
      <c r="AD42" s="77">
        <v>0</v>
      </c>
      <c r="AE42" s="77">
        <v>4124790</v>
      </c>
      <c r="AF42" s="87">
        <v>4851769</v>
      </c>
      <c r="AG42" s="77">
        <v>4760318</v>
      </c>
      <c r="AH42" s="77">
        <v>0</v>
      </c>
      <c r="AI42" s="77">
        <v>110743.69</v>
      </c>
      <c r="AJ42" s="87">
        <v>4871061.6900000004</v>
      </c>
      <c r="AK42" s="87">
        <v>9722830.6899999995</v>
      </c>
      <c r="AL42" s="77">
        <v>2246436.31</v>
      </c>
      <c r="AM42" s="77">
        <v>0</v>
      </c>
      <c r="AN42" s="77">
        <v>0</v>
      </c>
      <c r="AO42" s="87">
        <v>2246436.31</v>
      </c>
      <c r="AP42" s="87">
        <v>11969267</v>
      </c>
      <c r="AQ42" s="77">
        <v>55461362</v>
      </c>
      <c r="AR42" s="77">
        <v>985878</v>
      </c>
      <c r="AS42" s="77">
        <v>1255926</v>
      </c>
      <c r="AT42" s="77"/>
      <c r="AU42" s="77"/>
      <c r="AV42" s="77">
        <v>0</v>
      </c>
      <c r="AW42" s="87">
        <v>57703166</v>
      </c>
      <c r="AX42" s="77">
        <v>0</v>
      </c>
      <c r="AY42" s="77">
        <v>0</v>
      </c>
      <c r="AZ42" s="77">
        <v>0</v>
      </c>
      <c r="BA42" s="77">
        <v>879245</v>
      </c>
      <c r="BB42" s="77">
        <v>0</v>
      </c>
      <c r="BC42" s="87">
        <v>879245</v>
      </c>
      <c r="BD42" s="87">
        <v>58582411</v>
      </c>
      <c r="BE42" s="77">
        <v>26888192</v>
      </c>
      <c r="BF42" s="77">
        <v>0</v>
      </c>
      <c r="BG42" s="77">
        <v>1344691</v>
      </c>
      <c r="BH42" s="77">
        <v>5821135</v>
      </c>
      <c r="BI42" s="77">
        <v>0</v>
      </c>
      <c r="BJ42" s="77">
        <v>25622962</v>
      </c>
      <c r="BK42" s="77">
        <v>0</v>
      </c>
      <c r="BL42" s="87">
        <v>59676980</v>
      </c>
      <c r="BM42" s="87">
        <v>-1094569</v>
      </c>
      <c r="BN42" s="77">
        <v>0</v>
      </c>
      <c r="BO42" s="77">
        <v>0</v>
      </c>
      <c r="BP42" s="87">
        <v>-1094569</v>
      </c>
      <c r="BQ42" s="77">
        <v>0</v>
      </c>
      <c r="BR42" s="77">
        <v>0</v>
      </c>
      <c r="BS42" s="87">
        <v>-1094569</v>
      </c>
      <c r="BT42" s="88">
        <v>-3.4000000000000002E-2</v>
      </c>
      <c r="BU42" s="88">
        <v>1.4999999999999999E-2</v>
      </c>
      <c r="BV42" s="88">
        <v>-1.9E-2</v>
      </c>
      <c r="BW42" s="82">
        <v>1.7</v>
      </c>
      <c r="BX42" s="83">
        <v>43</v>
      </c>
      <c r="BY42" s="83">
        <v>28</v>
      </c>
      <c r="BZ42" s="82">
        <v>1</v>
      </c>
      <c r="CA42" s="88">
        <v>2.5999999999999999E-2</v>
      </c>
      <c r="CB42" s="88">
        <v>0.188</v>
      </c>
      <c r="CC42" s="89">
        <v>4</v>
      </c>
    </row>
    <row r="43" spans="1:81" ht="34.200000000000003" x14ac:dyDescent="0.3">
      <c r="A43" s="85">
        <v>103</v>
      </c>
      <c r="B43" s="85" t="s">
        <v>754</v>
      </c>
      <c r="C43" s="85" t="s">
        <v>859</v>
      </c>
      <c r="D43" s="85">
        <v>3286</v>
      </c>
      <c r="E43" s="85">
        <v>2018</v>
      </c>
      <c r="F43" s="85" t="s">
        <v>867</v>
      </c>
      <c r="G43" s="85">
        <v>5</v>
      </c>
      <c r="H43" s="85">
        <v>12</v>
      </c>
      <c r="I43" s="85" t="s">
        <v>886</v>
      </c>
      <c r="J43" s="86">
        <v>10162000</v>
      </c>
      <c r="K43" s="86">
        <v>78328000</v>
      </c>
      <c r="L43" s="86">
        <v>0</v>
      </c>
      <c r="M43" s="86">
        <v>20544000</v>
      </c>
      <c r="N43" s="86">
        <v>0</v>
      </c>
      <c r="O43" s="86">
        <v>0</v>
      </c>
      <c r="P43" s="86">
        <v>6514000</v>
      </c>
      <c r="Q43" s="87">
        <v>115548000</v>
      </c>
      <c r="R43" s="86">
        <v>27676000</v>
      </c>
      <c r="S43" s="86">
        <v>0</v>
      </c>
      <c r="T43" s="86">
        <v>0</v>
      </c>
      <c r="U43" s="86">
        <v>0</v>
      </c>
      <c r="V43" s="86">
        <v>81277000</v>
      </c>
      <c r="W43" s="86">
        <v>0</v>
      </c>
      <c r="X43" s="87">
        <v>81277000</v>
      </c>
      <c r="Y43" s="86">
        <v>12398000</v>
      </c>
      <c r="Z43" s="87">
        <v>121351000</v>
      </c>
      <c r="AA43" s="87">
        <v>236899000</v>
      </c>
      <c r="AB43" s="86">
        <v>1655000</v>
      </c>
      <c r="AC43" s="86">
        <v>4302000</v>
      </c>
      <c r="AD43" s="86">
        <v>0</v>
      </c>
      <c r="AE43" s="86">
        <v>18269000</v>
      </c>
      <c r="AF43" s="87">
        <v>24226000</v>
      </c>
      <c r="AG43" s="86">
        <v>53857000</v>
      </c>
      <c r="AH43" s="86">
        <v>0</v>
      </c>
      <c r="AI43" s="86">
        <v>10525000</v>
      </c>
      <c r="AJ43" s="87">
        <v>64382000</v>
      </c>
      <c r="AK43" s="87">
        <v>88608000</v>
      </c>
      <c r="AL43" s="86">
        <v>117072000</v>
      </c>
      <c r="AM43" s="86">
        <v>13046000</v>
      </c>
      <c r="AN43" s="86">
        <v>18173000</v>
      </c>
      <c r="AO43" s="87">
        <v>148291000</v>
      </c>
      <c r="AP43" s="87">
        <v>236899000</v>
      </c>
      <c r="AQ43" s="86">
        <v>225890000</v>
      </c>
      <c r="AR43" s="86">
        <v>0</v>
      </c>
      <c r="AS43" s="86">
        <v>15982000</v>
      </c>
      <c r="AT43" s="86"/>
      <c r="AU43" s="86"/>
      <c r="AV43" s="86">
        <v>0</v>
      </c>
      <c r="AW43" s="87">
        <v>241872000</v>
      </c>
      <c r="AX43" s="86">
        <v>1204000</v>
      </c>
      <c r="AY43" s="86">
        <v>1856000</v>
      </c>
      <c r="AZ43" s="86">
        <v>508000</v>
      </c>
      <c r="BA43" s="86">
        <v>645000</v>
      </c>
      <c r="BB43" s="86">
        <v>0</v>
      </c>
      <c r="BC43" s="87">
        <v>4213000</v>
      </c>
      <c r="BD43" s="87">
        <v>246085000</v>
      </c>
      <c r="BE43" s="86">
        <v>103454000</v>
      </c>
      <c r="BF43" s="86">
        <v>0</v>
      </c>
      <c r="BG43" s="86">
        <v>13898000</v>
      </c>
      <c r="BH43" s="86">
        <v>1576000</v>
      </c>
      <c r="BI43" s="86">
        <v>3135000</v>
      </c>
      <c r="BJ43" s="86">
        <v>115146000</v>
      </c>
      <c r="BK43" s="86">
        <v>0</v>
      </c>
      <c r="BL43" s="87">
        <v>237209000</v>
      </c>
      <c r="BM43" s="87">
        <v>8876000</v>
      </c>
      <c r="BN43" s="86">
        <v>-3449000</v>
      </c>
      <c r="BO43" s="86">
        <v>1575000</v>
      </c>
      <c r="BP43" s="87">
        <v>7002000</v>
      </c>
      <c r="BQ43" s="86">
        <v>0</v>
      </c>
      <c r="BR43" s="86">
        <v>0</v>
      </c>
      <c r="BS43" s="87">
        <v>7002000</v>
      </c>
      <c r="BT43" s="88">
        <v>1.9E-2</v>
      </c>
      <c r="BU43" s="88">
        <v>1.7000000000000001E-2</v>
      </c>
      <c r="BV43" s="88">
        <v>3.5999999999999997E-2</v>
      </c>
      <c r="BW43" s="82">
        <v>4.8</v>
      </c>
      <c r="BX43" s="83">
        <v>33</v>
      </c>
      <c r="BY43" s="83">
        <v>33</v>
      </c>
      <c r="BZ43" s="82">
        <v>7.5</v>
      </c>
      <c r="CA43" s="88">
        <v>0.29199999999999998</v>
      </c>
      <c r="CB43" s="88">
        <v>0.626</v>
      </c>
      <c r="CC43" s="89">
        <v>0</v>
      </c>
    </row>
    <row r="44" spans="1:81" ht="34.200000000000003" x14ac:dyDescent="0.3">
      <c r="A44" s="76">
        <v>105</v>
      </c>
      <c r="B44" s="76" t="s">
        <v>755</v>
      </c>
      <c r="C44" s="76" t="s">
        <v>859</v>
      </c>
      <c r="D44" s="76">
        <v>3791</v>
      </c>
      <c r="E44" s="76">
        <v>2018</v>
      </c>
      <c r="F44" s="76" t="s">
        <v>867</v>
      </c>
      <c r="G44" s="76">
        <v>5</v>
      </c>
      <c r="H44" s="76">
        <v>12</v>
      </c>
      <c r="I44" s="76" t="s">
        <v>886</v>
      </c>
      <c r="J44" s="77">
        <v>19327000</v>
      </c>
      <c r="K44" s="77">
        <v>9776000</v>
      </c>
      <c r="L44" s="77">
        <v>46000</v>
      </c>
      <c r="M44" s="77">
        <v>45831000</v>
      </c>
      <c r="N44" s="77">
        <v>0</v>
      </c>
      <c r="O44" s="77">
        <v>3591000</v>
      </c>
      <c r="P44" s="77">
        <v>12350000</v>
      </c>
      <c r="Q44" s="87">
        <v>90921000</v>
      </c>
      <c r="R44" s="77">
        <v>2384000</v>
      </c>
      <c r="S44" s="77">
        <v>2297000</v>
      </c>
      <c r="T44" s="77">
        <v>0</v>
      </c>
      <c r="U44" s="77">
        <v>0</v>
      </c>
      <c r="V44" s="77">
        <v>493330000</v>
      </c>
      <c r="W44" s="77">
        <v>269063000</v>
      </c>
      <c r="X44" s="87">
        <v>224267000</v>
      </c>
      <c r="Y44" s="77">
        <v>102592000</v>
      </c>
      <c r="Z44" s="87">
        <v>331540000</v>
      </c>
      <c r="AA44" s="87">
        <v>422461000</v>
      </c>
      <c r="AB44" s="77">
        <v>12710000</v>
      </c>
      <c r="AC44" s="77">
        <v>34000</v>
      </c>
      <c r="AD44" s="77">
        <v>7866000</v>
      </c>
      <c r="AE44" s="77">
        <v>34110000</v>
      </c>
      <c r="AF44" s="87">
        <v>54720000</v>
      </c>
      <c r="AG44" s="77">
        <v>121878000</v>
      </c>
      <c r="AH44" s="77">
        <v>0</v>
      </c>
      <c r="AI44" s="77">
        <v>42769000</v>
      </c>
      <c r="AJ44" s="87">
        <v>164647000</v>
      </c>
      <c r="AK44" s="87">
        <v>219367000</v>
      </c>
      <c r="AL44" s="77">
        <v>123767000</v>
      </c>
      <c r="AM44" s="77">
        <v>46341000</v>
      </c>
      <c r="AN44" s="77">
        <v>32986000</v>
      </c>
      <c r="AO44" s="87">
        <v>203094000</v>
      </c>
      <c r="AP44" s="87">
        <v>422461000</v>
      </c>
      <c r="AQ44" s="77">
        <v>479168000</v>
      </c>
      <c r="AR44" s="77">
        <v>0</v>
      </c>
      <c r="AS44" s="77">
        <v>25569000</v>
      </c>
      <c r="AT44" s="77"/>
      <c r="AU44" s="77"/>
      <c r="AV44" s="77">
        <v>0</v>
      </c>
      <c r="AW44" s="87">
        <v>504737000</v>
      </c>
      <c r="AX44" s="77">
        <v>272000</v>
      </c>
      <c r="AY44" s="77">
        <v>-8991000</v>
      </c>
      <c r="AZ44" s="77">
        <v>0</v>
      </c>
      <c r="BA44" s="77">
        <v>-4009000</v>
      </c>
      <c r="BB44" s="77">
        <v>473000</v>
      </c>
      <c r="BC44" s="87">
        <v>-12255000</v>
      </c>
      <c r="BD44" s="87">
        <v>492482000</v>
      </c>
      <c r="BE44" s="77">
        <v>250244000</v>
      </c>
      <c r="BF44" s="77">
        <v>0</v>
      </c>
      <c r="BG44" s="77">
        <v>31071000</v>
      </c>
      <c r="BH44" s="77">
        <v>4585000</v>
      </c>
      <c r="BI44" s="77">
        <v>4745000</v>
      </c>
      <c r="BJ44" s="77">
        <v>200804000</v>
      </c>
      <c r="BK44" s="77">
        <v>0</v>
      </c>
      <c r="BL44" s="87">
        <v>491449000</v>
      </c>
      <c r="BM44" s="87">
        <v>1033000</v>
      </c>
      <c r="BN44" s="77">
        <v>-38178000</v>
      </c>
      <c r="BO44" s="77">
        <v>4446000</v>
      </c>
      <c r="BP44" s="87">
        <v>-32699000</v>
      </c>
      <c r="BQ44" s="77">
        <v>-220000</v>
      </c>
      <c r="BR44" s="77">
        <v>0</v>
      </c>
      <c r="BS44" s="87">
        <v>-32919000</v>
      </c>
      <c r="BT44" s="88">
        <v>2.7E-2</v>
      </c>
      <c r="BU44" s="88">
        <v>-2.5000000000000001E-2</v>
      </c>
      <c r="BV44" s="88">
        <v>2E-3</v>
      </c>
      <c r="BW44" s="82">
        <v>1.7</v>
      </c>
      <c r="BX44" s="83">
        <v>35</v>
      </c>
      <c r="BY44" s="83">
        <v>43</v>
      </c>
      <c r="BZ44" s="82">
        <v>2.1</v>
      </c>
      <c r="CA44" s="88">
        <v>0.182</v>
      </c>
      <c r="CB44" s="88">
        <v>0.48099999999999998</v>
      </c>
      <c r="CC44" s="89">
        <v>9</v>
      </c>
    </row>
    <row r="45" spans="1:81" ht="34.200000000000003" x14ac:dyDescent="0.3">
      <c r="A45" s="85">
        <v>345</v>
      </c>
      <c r="B45" s="85" t="s">
        <v>756</v>
      </c>
      <c r="C45" s="85" t="s">
        <v>859</v>
      </c>
      <c r="D45" s="85">
        <v>3791</v>
      </c>
      <c r="E45" s="85">
        <v>2018</v>
      </c>
      <c r="F45" s="85" t="s">
        <v>867</v>
      </c>
      <c r="G45" s="85">
        <v>5</v>
      </c>
      <c r="H45" s="85">
        <v>12</v>
      </c>
      <c r="I45" s="85" t="s">
        <v>886</v>
      </c>
      <c r="J45" s="86">
        <v>12541000</v>
      </c>
      <c r="K45" s="86">
        <v>0</v>
      </c>
      <c r="L45" s="86">
        <v>-50000</v>
      </c>
      <c r="M45" s="86">
        <v>42230000</v>
      </c>
      <c r="N45" s="86">
        <v>225750000</v>
      </c>
      <c r="O45" s="86">
        <v>10031000</v>
      </c>
      <c r="P45" s="86">
        <v>4663000</v>
      </c>
      <c r="Q45" s="87">
        <v>295165000</v>
      </c>
      <c r="R45" s="86">
        <v>938000</v>
      </c>
      <c r="S45" s="86">
        <v>2132000</v>
      </c>
      <c r="T45" s="86">
        <v>0</v>
      </c>
      <c r="U45" s="86">
        <v>0</v>
      </c>
      <c r="V45" s="86">
        <v>489005000</v>
      </c>
      <c r="W45" s="86">
        <v>179365000</v>
      </c>
      <c r="X45" s="87">
        <v>309640000</v>
      </c>
      <c r="Y45" s="86">
        <v>57737000</v>
      </c>
      <c r="Z45" s="87">
        <v>370447000</v>
      </c>
      <c r="AA45" s="87">
        <v>665612000</v>
      </c>
      <c r="AB45" s="86">
        <v>62565000</v>
      </c>
      <c r="AC45" s="86">
        <v>1961000</v>
      </c>
      <c r="AD45" s="86">
        <v>0</v>
      </c>
      <c r="AE45" s="86">
        <v>40041000</v>
      </c>
      <c r="AF45" s="87">
        <v>104567000</v>
      </c>
      <c r="AG45" s="86">
        <v>611833000</v>
      </c>
      <c r="AH45" s="86">
        <v>0</v>
      </c>
      <c r="AI45" s="86">
        <v>40187000</v>
      </c>
      <c r="AJ45" s="87">
        <v>652020000</v>
      </c>
      <c r="AK45" s="87">
        <v>756587000</v>
      </c>
      <c r="AL45" s="86">
        <v>-135548000</v>
      </c>
      <c r="AM45" s="86">
        <v>24221000</v>
      </c>
      <c r="AN45" s="86">
        <v>20352000</v>
      </c>
      <c r="AO45" s="87">
        <v>-90975000</v>
      </c>
      <c r="AP45" s="87">
        <v>665612000</v>
      </c>
      <c r="AQ45" s="86">
        <v>416037000</v>
      </c>
      <c r="AR45" s="86">
        <v>0</v>
      </c>
      <c r="AS45" s="86">
        <v>6720000</v>
      </c>
      <c r="AT45" s="86"/>
      <c r="AU45" s="86"/>
      <c r="AV45" s="86">
        <v>0</v>
      </c>
      <c r="AW45" s="87">
        <v>422757000</v>
      </c>
      <c r="AX45" s="86">
        <v>357000</v>
      </c>
      <c r="AY45" s="86">
        <v>0</v>
      </c>
      <c r="AZ45" s="86">
        <v>0</v>
      </c>
      <c r="BA45" s="86">
        <v>11000</v>
      </c>
      <c r="BB45" s="86">
        <v>-1000</v>
      </c>
      <c r="BC45" s="87">
        <v>367000</v>
      </c>
      <c r="BD45" s="87">
        <v>423124000</v>
      </c>
      <c r="BE45" s="86">
        <v>243637000</v>
      </c>
      <c r="BF45" s="86">
        <v>0</v>
      </c>
      <c r="BG45" s="86">
        <v>26381000</v>
      </c>
      <c r="BH45" s="86">
        <v>23782000</v>
      </c>
      <c r="BI45" s="86">
        <v>2748000</v>
      </c>
      <c r="BJ45" s="86">
        <v>158743000</v>
      </c>
      <c r="BK45" s="86">
        <v>0</v>
      </c>
      <c r="BL45" s="87">
        <v>455291000</v>
      </c>
      <c r="BM45" s="87">
        <v>-32167000</v>
      </c>
      <c r="BN45" s="86">
        <v>5279000</v>
      </c>
      <c r="BO45" s="86">
        <v>5555000</v>
      </c>
      <c r="BP45" s="87">
        <v>-21333000</v>
      </c>
      <c r="BQ45" s="86">
        <v>3696000</v>
      </c>
      <c r="BR45" s="86">
        <v>0</v>
      </c>
      <c r="BS45" s="87">
        <v>-17637000</v>
      </c>
      <c r="BT45" s="88">
        <v>-7.6999999999999999E-2</v>
      </c>
      <c r="BU45" s="88">
        <v>1E-3</v>
      </c>
      <c r="BV45" s="88">
        <v>-7.5999999999999998E-2</v>
      </c>
      <c r="BW45" s="82">
        <v>2.8</v>
      </c>
      <c r="BX45" s="83">
        <v>37</v>
      </c>
      <c r="BY45" s="83">
        <v>87</v>
      </c>
      <c r="BZ45" s="82">
        <v>0.2</v>
      </c>
      <c r="CA45" s="88">
        <v>-8.0000000000000002E-3</v>
      </c>
      <c r="CB45" s="88">
        <v>-0.13700000000000001</v>
      </c>
      <c r="CC45" s="89">
        <v>7</v>
      </c>
    </row>
    <row r="46" spans="1:81" ht="34.200000000000003" x14ac:dyDescent="0.3">
      <c r="A46" s="76">
        <v>3112</v>
      </c>
      <c r="B46" s="76" t="s">
        <v>757</v>
      </c>
      <c r="C46" s="76" t="s">
        <v>859</v>
      </c>
      <c r="D46" s="76">
        <v>12764</v>
      </c>
      <c r="E46" s="76">
        <v>2018</v>
      </c>
      <c r="F46" s="76" t="s">
        <v>867</v>
      </c>
      <c r="G46" s="76">
        <v>5</v>
      </c>
      <c r="H46" s="76">
        <v>12</v>
      </c>
      <c r="I46" s="76" t="s">
        <v>886</v>
      </c>
      <c r="J46" s="77">
        <v>49690336</v>
      </c>
      <c r="K46" s="77">
        <v>0</v>
      </c>
      <c r="L46" s="77">
        <v>640509</v>
      </c>
      <c r="M46" s="77">
        <v>36320386</v>
      </c>
      <c r="N46" s="77">
        <v>11299189</v>
      </c>
      <c r="O46" s="77">
        <v>0</v>
      </c>
      <c r="P46" s="77">
        <v>20061263</v>
      </c>
      <c r="Q46" s="87">
        <v>118011683</v>
      </c>
      <c r="R46" s="77">
        <v>20922582</v>
      </c>
      <c r="S46" s="77">
        <v>0</v>
      </c>
      <c r="T46" s="77">
        <v>0</v>
      </c>
      <c r="U46" s="77">
        <v>0</v>
      </c>
      <c r="V46" s="77">
        <v>352221620</v>
      </c>
      <c r="W46" s="77">
        <v>232480903</v>
      </c>
      <c r="X46" s="87">
        <v>119740717</v>
      </c>
      <c r="Y46" s="77">
        <v>177025874</v>
      </c>
      <c r="Z46" s="87">
        <v>317689173</v>
      </c>
      <c r="AA46" s="87">
        <v>435700856</v>
      </c>
      <c r="AB46" s="77">
        <v>3356582</v>
      </c>
      <c r="AC46" s="77">
        <v>10835945</v>
      </c>
      <c r="AD46" s="77">
        <v>8440719</v>
      </c>
      <c r="AE46" s="77">
        <v>36790334</v>
      </c>
      <c r="AF46" s="87">
        <v>59423580</v>
      </c>
      <c r="AG46" s="77">
        <v>79776606</v>
      </c>
      <c r="AH46" s="77">
        <v>0</v>
      </c>
      <c r="AI46" s="77">
        <v>61988916</v>
      </c>
      <c r="AJ46" s="87">
        <v>141765522</v>
      </c>
      <c r="AK46" s="87">
        <v>201189102</v>
      </c>
      <c r="AL46" s="77">
        <v>212130368</v>
      </c>
      <c r="AM46" s="77">
        <v>10829692</v>
      </c>
      <c r="AN46" s="77">
        <v>11551694</v>
      </c>
      <c r="AO46" s="87">
        <v>234511754</v>
      </c>
      <c r="AP46" s="87">
        <v>435700856</v>
      </c>
      <c r="AQ46" s="77">
        <v>361441651</v>
      </c>
      <c r="AR46" s="77">
        <v>0</v>
      </c>
      <c r="AS46" s="77">
        <v>10037458</v>
      </c>
      <c r="AT46" s="77"/>
      <c r="AU46" s="77"/>
      <c r="AV46" s="77">
        <v>1895191</v>
      </c>
      <c r="AW46" s="87">
        <v>373374300</v>
      </c>
      <c r="AX46" s="77">
        <v>2868168</v>
      </c>
      <c r="AY46" s="77">
        <v>587784</v>
      </c>
      <c r="AZ46" s="77">
        <v>0</v>
      </c>
      <c r="BA46" s="77">
        <v>2863457</v>
      </c>
      <c r="BB46" s="77">
        <v>0</v>
      </c>
      <c r="BC46" s="87">
        <v>6319409</v>
      </c>
      <c r="BD46" s="87">
        <v>379693709</v>
      </c>
      <c r="BE46" s="77">
        <v>182570283</v>
      </c>
      <c r="BF46" s="77">
        <v>0</v>
      </c>
      <c r="BG46" s="77">
        <v>17365787</v>
      </c>
      <c r="BH46" s="77">
        <v>3522191</v>
      </c>
      <c r="BI46" s="77">
        <v>5736775</v>
      </c>
      <c r="BJ46" s="77">
        <v>142540593</v>
      </c>
      <c r="BK46" s="77">
        <v>0</v>
      </c>
      <c r="BL46" s="87">
        <v>351735629</v>
      </c>
      <c r="BM46" s="87">
        <v>27958080</v>
      </c>
      <c r="BN46" s="77">
        <v>-17693504</v>
      </c>
      <c r="BO46" s="77">
        <v>4406426</v>
      </c>
      <c r="BP46" s="87">
        <v>14671002</v>
      </c>
      <c r="BQ46" s="77">
        <v>14152577</v>
      </c>
      <c r="BR46" s="77">
        <v>0</v>
      </c>
      <c r="BS46" s="87">
        <v>28823579</v>
      </c>
      <c r="BT46" s="88">
        <v>5.7000000000000002E-2</v>
      </c>
      <c r="BU46" s="88">
        <v>1.7000000000000001E-2</v>
      </c>
      <c r="BV46" s="88">
        <v>7.3999999999999996E-2</v>
      </c>
      <c r="BW46" s="82">
        <v>2</v>
      </c>
      <c r="BX46" s="83">
        <v>37</v>
      </c>
      <c r="BY46" s="83">
        <v>53</v>
      </c>
      <c r="BZ46" s="82">
        <v>7.1</v>
      </c>
      <c r="CA46" s="88">
        <v>0.32600000000000001</v>
      </c>
      <c r="CB46" s="88">
        <v>0.53800000000000003</v>
      </c>
      <c r="CC46" s="89">
        <v>13</v>
      </c>
    </row>
    <row r="47" spans="1:81" ht="34.200000000000003" x14ac:dyDescent="0.3">
      <c r="A47" s="85">
        <v>127</v>
      </c>
      <c r="B47" s="85" t="s">
        <v>758</v>
      </c>
      <c r="C47" s="85" t="s">
        <v>859</v>
      </c>
      <c r="D47" s="85">
        <v>3888</v>
      </c>
      <c r="E47" s="85">
        <v>2018</v>
      </c>
      <c r="F47" s="85" t="s">
        <v>860</v>
      </c>
      <c r="G47" s="85">
        <v>5</v>
      </c>
      <c r="H47" s="85">
        <v>12</v>
      </c>
      <c r="I47" s="85" t="s">
        <v>888</v>
      </c>
      <c r="J47" s="86">
        <v>-43126</v>
      </c>
      <c r="K47" s="86">
        <v>0</v>
      </c>
      <c r="L47" s="86">
        <v>0</v>
      </c>
      <c r="M47" s="86">
        <v>67932316</v>
      </c>
      <c r="N47" s="86">
        <v>0</v>
      </c>
      <c r="O47" s="86">
        <v>-2667015</v>
      </c>
      <c r="P47" s="86">
        <v>17019721</v>
      </c>
      <c r="Q47" s="87">
        <v>82241896</v>
      </c>
      <c r="R47" s="86">
        <v>0</v>
      </c>
      <c r="S47" s="86">
        <v>0</v>
      </c>
      <c r="T47" s="86">
        <v>0</v>
      </c>
      <c r="U47" s="86">
        <v>0</v>
      </c>
      <c r="V47" s="86">
        <v>362685831</v>
      </c>
      <c r="W47" s="86">
        <v>78647912</v>
      </c>
      <c r="X47" s="87">
        <v>284037919</v>
      </c>
      <c r="Y47" s="86">
        <v>12250406</v>
      </c>
      <c r="Z47" s="87">
        <v>296288325</v>
      </c>
      <c r="AA47" s="87">
        <v>378530221</v>
      </c>
      <c r="AB47" s="86">
        <v>3075895</v>
      </c>
      <c r="AC47" s="86">
        <v>0</v>
      </c>
      <c r="AD47" s="86">
        <v>0</v>
      </c>
      <c r="AE47" s="86">
        <v>37256312</v>
      </c>
      <c r="AF47" s="87">
        <v>40332207</v>
      </c>
      <c r="AG47" s="86">
        <v>3064633</v>
      </c>
      <c r="AH47" s="86">
        <v>-153993563</v>
      </c>
      <c r="AI47" s="86">
        <v>1556092</v>
      </c>
      <c r="AJ47" s="87">
        <v>-149372838</v>
      </c>
      <c r="AK47" s="87">
        <v>-109040631</v>
      </c>
      <c r="AL47" s="86">
        <v>487570852</v>
      </c>
      <c r="AM47" s="86">
        <v>0</v>
      </c>
      <c r="AN47" s="86">
        <v>0</v>
      </c>
      <c r="AO47" s="87">
        <v>487570852</v>
      </c>
      <c r="AP47" s="87">
        <v>378530221</v>
      </c>
      <c r="AQ47" s="86">
        <v>477937492</v>
      </c>
      <c r="AR47" s="86">
        <v>0</v>
      </c>
      <c r="AS47" s="86">
        <v>18177987</v>
      </c>
      <c r="AT47" s="86"/>
      <c r="AU47" s="86"/>
      <c r="AV47" s="86">
        <v>0</v>
      </c>
      <c r="AW47" s="87">
        <v>496115479</v>
      </c>
      <c r="AX47" s="86">
        <v>30251</v>
      </c>
      <c r="AY47" s="86">
        <v>36484</v>
      </c>
      <c r="AZ47" s="86">
        <v>0</v>
      </c>
      <c r="BA47" s="86">
        <v>-418916</v>
      </c>
      <c r="BB47" s="86">
        <v>0</v>
      </c>
      <c r="BC47" s="87">
        <v>-352181</v>
      </c>
      <c r="BD47" s="87">
        <v>495763298</v>
      </c>
      <c r="BE47" s="86">
        <v>191803187</v>
      </c>
      <c r="BF47" s="86">
        <v>0</v>
      </c>
      <c r="BG47" s="86">
        <v>14763812</v>
      </c>
      <c r="BH47" s="86">
        <v>441241</v>
      </c>
      <c r="BI47" s="86">
        <v>2414703</v>
      </c>
      <c r="BJ47" s="86">
        <v>214159927</v>
      </c>
      <c r="BK47" s="86">
        <v>0</v>
      </c>
      <c r="BL47" s="87">
        <v>423582870</v>
      </c>
      <c r="BM47" s="87">
        <v>72180428</v>
      </c>
      <c r="BN47" s="86">
        <v>0</v>
      </c>
      <c r="BO47" s="86">
        <v>0</v>
      </c>
      <c r="BP47" s="87">
        <v>72180428</v>
      </c>
      <c r="BQ47" s="86">
        <v>0</v>
      </c>
      <c r="BR47" s="86">
        <v>0</v>
      </c>
      <c r="BS47" s="87">
        <v>72180428</v>
      </c>
      <c r="BT47" s="88">
        <v>0.14599999999999999</v>
      </c>
      <c r="BU47" s="88">
        <v>-1E-3</v>
      </c>
      <c r="BV47" s="88">
        <v>0.14599999999999999</v>
      </c>
      <c r="BW47" s="82">
        <v>2</v>
      </c>
      <c r="BX47" s="83">
        <v>52</v>
      </c>
      <c r="BY47" s="83">
        <v>36</v>
      </c>
      <c r="BZ47" s="82">
        <v>24.8</v>
      </c>
      <c r="CA47" s="88">
        <v>2.0030000000000001</v>
      </c>
      <c r="CB47" s="88">
        <v>1.288</v>
      </c>
      <c r="CC47" s="89">
        <v>5</v>
      </c>
    </row>
    <row r="48" spans="1:81" ht="34.200000000000003" x14ac:dyDescent="0.3">
      <c r="A48" s="76">
        <v>6963</v>
      </c>
      <c r="B48" s="76" t="s">
        <v>759</v>
      </c>
      <c r="C48" s="76" t="s">
        <v>859</v>
      </c>
      <c r="D48" s="76">
        <v>13158</v>
      </c>
      <c r="E48" s="76">
        <v>2018</v>
      </c>
      <c r="F48" s="76" t="s">
        <v>860</v>
      </c>
      <c r="G48" s="76">
        <v>5</v>
      </c>
      <c r="H48" s="76">
        <v>12</v>
      </c>
      <c r="I48" s="76" t="s">
        <v>888</v>
      </c>
      <c r="J48" s="77">
        <v>143000</v>
      </c>
      <c r="K48" s="77">
        <v>0</v>
      </c>
      <c r="L48" s="77">
        <v>0</v>
      </c>
      <c r="M48" s="77">
        <v>1650000</v>
      </c>
      <c r="N48" s="77">
        <v>36000</v>
      </c>
      <c r="O48" s="77">
        <v>0</v>
      </c>
      <c r="P48" s="77">
        <v>518000</v>
      </c>
      <c r="Q48" s="87">
        <v>2347000</v>
      </c>
      <c r="R48" s="77">
        <v>0</v>
      </c>
      <c r="S48" s="77">
        <v>0</v>
      </c>
      <c r="T48" s="77">
        <v>0</v>
      </c>
      <c r="U48" s="77">
        <v>0</v>
      </c>
      <c r="V48" s="77">
        <v>52570000</v>
      </c>
      <c r="W48" s="77">
        <v>0</v>
      </c>
      <c r="X48" s="87">
        <v>52570000</v>
      </c>
      <c r="Y48" s="77">
        <v>0</v>
      </c>
      <c r="Z48" s="87">
        <v>52570000</v>
      </c>
      <c r="AA48" s="87">
        <v>54917000</v>
      </c>
      <c r="AB48" s="77">
        <v>0</v>
      </c>
      <c r="AC48" s="77">
        <v>0</v>
      </c>
      <c r="AD48" s="77">
        <v>3780000</v>
      </c>
      <c r="AE48" s="77">
        <v>0</v>
      </c>
      <c r="AF48" s="87">
        <v>3780000</v>
      </c>
      <c r="AG48" s="77">
        <v>0</v>
      </c>
      <c r="AH48" s="77">
        <v>0</v>
      </c>
      <c r="AI48" s="77">
        <v>0</v>
      </c>
      <c r="AJ48" s="87">
        <v>0</v>
      </c>
      <c r="AK48" s="87">
        <v>3780000</v>
      </c>
      <c r="AL48" s="77">
        <v>51137000</v>
      </c>
      <c r="AM48" s="77">
        <v>0</v>
      </c>
      <c r="AN48" s="77">
        <v>0</v>
      </c>
      <c r="AO48" s="87">
        <v>51137000</v>
      </c>
      <c r="AP48" s="87">
        <v>54917000</v>
      </c>
      <c r="AQ48" s="77">
        <v>4147000</v>
      </c>
      <c r="AR48" s="77">
        <v>0</v>
      </c>
      <c r="AS48" s="77">
        <v>4239000</v>
      </c>
      <c r="AT48" s="77"/>
      <c r="AU48" s="77"/>
      <c r="AV48" s="77">
        <v>0</v>
      </c>
      <c r="AW48" s="87">
        <v>8386000</v>
      </c>
      <c r="AX48" s="77">
        <v>0</v>
      </c>
      <c r="AY48" s="77">
        <v>0</v>
      </c>
      <c r="AZ48" s="77">
        <v>0</v>
      </c>
      <c r="BA48" s="77">
        <v>0</v>
      </c>
      <c r="BB48" s="77">
        <v>0</v>
      </c>
      <c r="BC48" s="87">
        <v>0</v>
      </c>
      <c r="BD48" s="87">
        <v>8386000</v>
      </c>
      <c r="BE48" s="77">
        <v>0</v>
      </c>
      <c r="BF48" s="77">
        <v>0</v>
      </c>
      <c r="BG48" s="77">
        <v>0</v>
      </c>
      <c r="BH48" s="77">
        <v>0</v>
      </c>
      <c r="BI48" s="77">
        <v>0</v>
      </c>
      <c r="BJ48" s="77">
        <v>40110000</v>
      </c>
      <c r="BK48" s="77">
        <v>0</v>
      </c>
      <c r="BL48" s="87">
        <v>40110000</v>
      </c>
      <c r="BM48" s="87">
        <v>-31724000</v>
      </c>
      <c r="BN48" s="77">
        <v>32166000</v>
      </c>
      <c r="BO48" s="77">
        <v>0</v>
      </c>
      <c r="BP48" s="87">
        <v>442000</v>
      </c>
      <c r="BQ48" s="77">
        <v>0</v>
      </c>
      <c r="BR48" s="77">
        <v>0</v>
      </c>
      <c r="BS48" s="87">
        <v>442000</v>
      </c>
      <c r="BT48" s="88">
        <v>-3.7829999999999999</v>
      </c>
      <c r="BU48" s="88">
        <v>0</v>
      </c>
      <c r="BV48" s="88">
        <v>-3.7829999999999999</v>
      </c>
      <c r="BW48" s="82">
        <v>0.6</v>
      </c>
      <c r="BX48" s="83">
        <v>145</v>
      </c>
      <c r="BY48" s="83">
        <v>34</v>
      </c>
      <c r="BZ48" s="84" t="s">
        <v>687</v>
      </c>
      <c r="CA48" s="88">
        <v>-8.3930000000000007</v>
      </c>
      <c r="CB48" s="88">
        <v>0.93100000000000005</v>
      </c>
      <c r="CC48" s="84" t="s">
        <v>687</v>
      </c>
    </row>
    <row r="49" spans="1:81" ht="34.200000000000003" x14ac:dyDescent="0.3">
      <c r="A49" s="85">
        <v>11718</v>
      </c>
      <c r="B49" s="85" t="s">
        <v>760</v>
      </c>
      <c r="C49" s="85" t="s">
        <v>859</v>
      </c>
      <c r="D49" s="85">
        <v>13158</v>
      </c>
      <c r="E49" s="85">
        <v>2018</v>
      </c>
      <c r="F49" s="85" t="s">
        <v>860</v>
      </c>
      <c r="G49" s="85">
        <v>5</v>
      </c>
      <c r="H49" s="85">
        <v>12</v>
      </c>
      <c r="I49" s="85" t="s">
        <v>888</v>
      </c>
      <c r="J49" s="86">
        <v>188000</v>
      </c>
      <c r="K49" s="86">
        <v>0</v>
      </c>
      <c r="L49" s="86">
        <v>0</v>
      </c>
      <c r="M49" s="86">
        <v>2169000</v>
      </c>
      <c r="N49" s="86">
        <v>8000</v>
      </c>
      <c r="O49" s="86">
        <v>0</v>
      </c>
      <c r="P49" s="86">
        <v>447000</v>
      </c>
      <c r="Q49" s="87">
        <v>2812000</v>
      </c>
      <c r="R49" s="86">
        <v>0</v>
      </c>
      <c r="S49" s="86">
        <v>0</v>
      </c>
      <c r="T49" s="86">
        <v>0</v>
      </c>
      <c r="U49" s="86">
        <v>0</v>
      </c>
      <c r="V49" s="86">
        <v>13094000</v>
      </c>
      <c r="W49" s="86">
        <v>0</v>
      </c>
      <c r="X49" s="87">
        <v>13094000</v>
      </c>
      <c r="Y49" s="86">
        <v>0</v>
      </c>
      <c r="Z49" s="87">
        <v>13094000</v>
      </c>
      <c r="AA49" s="87">
        <v>15906000</v>
      </c>
      <c r="AB49" s="86">
        <v>0</v>
      </c>
      <c r="AC49" s="86">
        <v>0</v>
      </c>
      <c r="AD49" s="86">
        <v>3302000</v>
      </c>
      <c r="AE49" s="86">
        <v>0</v>
      </c>
      <c r="AF49" s="87">
        <v>3302000</v>
      </c>
      <c r="AG49" s="86">
        <v>0</v>
      </c>
      <c r="AH49" s="86">
        <v>0</v>
      </c>
      <c r="AI49" s="86">
        <v>0</v>
      </c>
      <c r="AJ49" s="87">
        <v>0</v>
      </c>
      <c r="AK49" s="87">
        <v>3302000</v>
      </c>
      <c r="AL49" s="86">
        <v>12604000</v>
      </c>
      <c r="AM49" s="86">
        <v>0</v>
      </c>
      <c r="AN49" s="86">
        <v>0</v>
      </c>
      <c r="AO49" s="87">
        <v>12604000</v>
      </c>
      <c r="AP49" s="87">
        <v>15906000</v>
      </c>
      <c r="AQ49" s="86">
        <v>8950000</v>
      </c>
      <c r="AR49" s="86">
        <v>0</v>
      </c>
      <c r="AS49" s="86">
        <v>3233000</v>
      </c>
      <c r="AT49" s="86"/>
      <c r="AU49" s="86"/>
      <c r="AV49" s="86">
        <v>0</v>
      </c>
      <c r="AW49" s="87">
        <v>12183000</v>
      </c>
      <c r="AX49" s="86">
        <v>0</v>
      </c>
      <c r="AY49" s="86">
        <v>0</v>
      </c>
      <c r="AZ49" s="86">
        <v>0</v>
      </c>
      <c r="BA49" s="86">
        <v>0</v>
      </c>
      <c r="BB49" s="86">
        <v>0</v>
      </c>
      <c r="BC49" s="87">
        <v>0</v>
      </c>
      <c r="BD49" s="87">
        <v>12183000</v>
      </c>
      <c r="BE49" s="86">
        <v>0</v>
      </c>
      <c r="BF49" s="86">
        <v>0</v>
      </c>
      <c r="BG49" s="86">
        <v>0</v>
      </c>
      <c r="BH49" s="86">
        <v>0</v>
      </c>
      <c r="BI49" s="86">
        <v>0</v>
      </c>
      <c r="BJ49" s="86">
        <v>24075000</v>
      </c>
      <c r="BK49" s="86">
        <v>0</v>
      </c>
      <c r="BL49" s="87">
        <v>24075000</v>
      </c>
      <c r="BM49" s="87">
        <v>-11892000</v>
      </c>
      <c r="BN49" s="86">
        <v>12021000</v>
      </c>
      <c r="BO49" s="86">
        <v>0</v>
      </c>
      <c r="BP49" s="87">
        <v>129000</v>
      </c>
      <c r="BQ49" s="86">
        <v>0</v>
      </c>
      <c r="BR49" s="86">
        <v>0</v>
      </c>
      <c r="BS49" s="87">
        <v>129000</v>
      </c>
      <c r="BT49" s="88">
        <v>-0.97599999999999998</v>
      </c>
      <c r="BU49" s="88">
        <v>0</v>
      </c>
      <c r="BV49" s="88">
        <v>-0.97599999999999998</v>
      </c>
      <c r="BW49" s="82">
        <v>0.9</v>
      </c>
      <c r="BX49" s="83">
        <v>88</v>
      </c>
      <c r="BY49" s="83">
        <v>50</v>
      </c>
      <c r="BZ49" s="84" t="s">
        <v>687</v>
      </c>
      <c r="CA49" s="88">
        <v>-3.601</v>
      </c>
      <c r="CB49" s="88">
        <v>0.79200000000000004</v>
      </c>
      <c r="CC49" s="84" t="s">
        <v>687</v>
      </c>
    </row>
    <row r="50" spans="1:81" ht="34.200000000000003" x14ac:dyDescent="0.3">
      <c r="A50" s="76">
        <v>25</v>
      </c>
      <c r="B50" s="76" t="s">
        <v>761</v>
      </c>
      <c r="C50" s="76" t="s">
        <v>859</v>
      </c>
      <c r="D50" s="76">
        <v>9991</v>
      </c>
      <c r="E50" s="76">
        <v>2018</v>
      </c>
      <c r="F50" s="76" t="s">
        <v>867</v>
      </c>
      <c r="G50" s="76">
        <v>5</v>
      </c>
      <c r="H50" s="76">
        <v>12</v>
      </c>
      <c r="I50" s="76" t="s">
        <v>886</v>
      </c>
      <c r="J50" s="77">
        <v>8220994</v>
      </c>
      <c r="K50" s="77">
        <v>0</v>
      </c>
      <c r="L50" s="77">
        <v>0</v>
      </c>
      <c r="M50" s="77">
        <v>31548383</v>
      </c>
      <c r="N50" s="77">
        <v>0</v>
      </c>
      <c r="O50" s="77">
        <v>8972430</v>
      </c>
      <c r="P50" s="77">
        <v>8163614</v>
      </c>
      <c r="Q50" s="87">
        <v>56905421</v>
      </c>
      <c r="R50" s="77">
        <v>68891886</v>
      </c>
      <c r="S50" s="77">
        <v>0</v>
      </c>
      <c r="T50" s="77">
        <v>0</v>
      </c>
      <c r="U50" s="77">
        <v>0</v>
      </c>
      <c r="V50" s="77">
        <v>227408791</v>
      </c>
      <c r="W50" s="77">
        <v>114419244</v>
      </c>
      <c r="X50" s="87">
        <v>112989547</v>
      </c>
      <c r="Y50" s="77">
        <v>6213248</v>
      </c>
      <c r="Z50" s="87">
        <v>188094681</v>
      </c>
      <c r="AA50" s="87">
        <v>245000102</v>
      </c>
      <c r="AB50" s="77">
        <v>5040248</v>
      </c>
      <c r="AC50" s="77">
        <v>3285441</v>
      </c>
      <c r="AD50" s="77">
        <v>0</v>
      </c>
      <c r="AE50" s="77">
        <v>40736243</v>
      </c>
      <c r="AF50" s="87">
        <v>49061932</v>
      </c>
      <c r="AG50" s="77">
        <v>67959282</v>
      </c>
      <c r="AH50" s="77">
        <v>0</v>
      </c>
      <c r="AI50" s="77">
        <v>39159337</v>
      </c>
      <c r="AJ50" s="87">
        <v>107118619</v>
      </c>
      <c r="AK50" s="87">
        <v>156180551</v>
      </c>
      <c r="AL50" s="77">
        <v>81492448</v>
      </c>
      <c r="AM50" s="77">
        <v>3828486</v>
      </c>
      <c r="AN50" s="77">
        <v>3498617</v>
      </c>
      <c r="AO50" s="87">
        <v>88819551</v>
      </c>
      <c r="AP50" s="87">
        <v>245000102</v>
      </c>
      <c r="AQ50" s="77">
        <v>241055371</v>
      </c>
      <c r="AR50" s="77">
        <v>20541235</v>
      </c>
      <c r="AS50" s="77">
        <v>26214569</v>
      </c>
      <c r="AT50" s="77"/>
      <c r="AU50" s="77"/>
      <c r="AV50" s="77">
        <v>53975</v>
      </c>
      <c r="AW50" s="87">
        <v>287865150</v>
      </c>
      <c r="AX50" s="77">
        <v>9823032</v>
      </c>
      <c r="AY50" s="77">
        <v>0</v>
      </c>
      <c r="AZ50" s="77">
        <v>0</v>
      </c>
      <c r="BA50" s="77">
        <v>-550911</v>
      </c>
      <c r="BB50" s="77">
        <v>0</v>
      </c>
      <c r="BC50" s="87">
        <v>9272121</v>
      </c>
      <c r="BD50" s="87">
        <v>297137271</v>
      </c>
      <c r="BE50" s="77">
        <v>176134106</v>
      </c>
      <c r="BF50" s="77">
        <v>0</v>
      </c>
      <c r="BG50" s="77">
        <v>11316882</v>
      </c>
      <c r="BH50" s="77">
        <v>2770805</v>
      </c>
      <c r="BI50" s="77">
        <v>3105831</v>
      </c>
      <c r="BJ50" s="77">
        <v>83864121</v>
      </c>
      <c r="BK50" s="77">
        <v>0</v>
      </c>
      <c r="BL50" s="87">
        <v>277191745</v>
      </c>
      <c r="BM50" s="87">
        <v>19945526</v>
      </c>
      <c r="BN50" s="77">
        <v>-6386434</v>
      </c>
      <c r="BO50" s="77">
        <v>-6181929</v>
      </c>
      <c r="BP50" s="87">
        <v>7377163</v>
      </c>
      <c r="BQ50" s="77">
        <v>10322637</v>
      </c>
      <c r="BR50" s="77">
        <v>0</v>
      </c>
      <c r="BS50" s="87">
        <v>17699800</v>
      </c>
      <c r="BT50" s="88">
        <v>3.5999999999999997E-2</v>
      </c>
      <c r="BU50" s="88">
        <v>3.1E-2</v>
      </c>
      <c r="BV50" s="88">
        <v>6.7000000000000004E-2</v>
      </c>
      <c r="BW50" s="82">
        <v>1.2</v>
      </c>
      <c r="BX50" s="83">
        <v>48</v>
      </c>
      <c r="BY50" s="83">
        <v>63</v>
      </c>
      <c r="BZ50" s="82">
        <v>4.4000000000000004</v>
      </c>
      <c r="CA50" s="88">
        <v>0.26700000000000002</v>
      </c>
      <c r="CB50" s="88">
        <v>0.36299999999999999</v>
      </c>
      <c r="CC50" s="89">
        <v>10</v>
      </c>
    </row>
    <row r="51" spans="1:81" ht="34.200000000000003" x14ac:dyDescent="0.3">
      <c r="A51" s="85">
        <v>122</v>
      </c>
      <c r="B51" s="85" t="s">
        <v>762</v>
      </c>
      <c r="C51" s="85" t="s">
        <v>859</v>
      </c>
      <c r="D51" s="85">
        <v>12759</v>
      </c>
      <c r="E51" s="85">
        <v>2018</v>
      </c>
      <c r="F51" s="85" t="s">
        <v>867</v>
      </c>
      <c r="G51" s="85">
        <v>5</v>
      </c>
      <c r="H51" s="85">
        <v>12</v>
      </c>
      <c r="I51" s="85" t="s">
        <v>886</v>
      </c>
      <c r="J51" s="86">
        <v>33331372</v>
      </c>
      <c r="K51" s="86">
        <v>0</v>
      </c>
      <c r="L51" s="86">
        <v>1995236</v>
      </c>
      <c r="M51" s="86">
        <v>69412985</v>
      </c>
      <c r="N51" s="86">
        <v>2116384</v>
      </c>
      <c r="O51" s="86">
        <v>0</v>
      </c>
      <c r="P51" s="86">
        <v>24941307</v>
      </c>
      <c r="Q51" s="87">
        <v>131797284</v>
      </c>
      <c r="R51" s="86">
        <v>233990230</v>
      </c>
      <c r="S51" s="86">
        <v>5358008</v>
      </c>
      <c r="T51" s="86">
        <v>0</v>
      </c>
      <c r="U51" s="86">
        <v>0</v>
      </c>
      <c r="V51" s="86">
        <v>587105435</v>
      </c>
      <c r="W51" s="86">
        <v>321840956</v>
      </c>
      <c r="X51" s="87">
        <v>265264479</v>
      </c>
      <c r="Y51" s="86">
        <v>30421989</v>
      </c>
      <c r="Z51" s="87">
        <v>535034706</v>
      </c>
      <c r="AA51" s="87">
        <v>666831990</v>
      </c>
      <c r="AB51" s="86">
        <v>8496883</v>
      </c>
      <c r="AC51" s="86">
        <v>4126052</v>
      </c>
      <c r="AD51" s="86">
        <v>0</v>
      </c>
      <c r="AE51" s="86">
        <v>75914402</v>
      </c>
      <c r="AF51" s="87">
        <v>88537337</v>
      </c>
      <c r="AG51" s="86">
        <v>209164717</v>
      </c>
      <c r="AH51" s="86">
        <v>0</v>
      </c>
      <c r="AI51" s="86">
        <v>64568019</v>
      </c>
      <c r="AJ51" s="87">
        <v>273732736</v>
      </c>
      <c r="AK51" s="87">
        <v>362270073</v>
      </c>
      <c r="AL51" s="86">
        <v>283606442</v>
      </c>
      <c r="AM51" s="86">
        <v>19250707</v>
      </c>
      <c r="AN51" s="86">
        <v>1704768</v>
      </c>
      <c r="AO51" s="87">
        <v>304561917</v>
      </c>
      <c r="AP51" s="87">
        <v>666831990</v>
      </c>
      <c r="AQ51" s="86">
        <v>575486386</v>
      </c>
      <c r="AR51" s="86">
        <v>0</v>
      </c>
      <c r="AS51" s="86">
        <v>36477729</v>
      </c>
      <c r="AT51" s="86"/>
      <c r="AU51" s="86"/>
      <c r="AV51" s="86">
        <v>3372871</v>
      </c>
      <c r="AW51" s="87">
        <v>615336986</v>
      </c>
      <c r="AX51" s="86">
        <v>1103413</v>
      </c>
      <c r="AY51" s="86">
        <v>-3203784</v>
      </c>
      <c r="AZ51" s="86">
        <v>0</v>
      </c>
      <c r="BA51" s="86">
        <v>3581205</v>
      </c>
      <c r="BB51" s="86">
        <v>0</v>
      </c>
      <c r="BC51" s="87">
        <v>1480834</v>
      </c>
      <c r="BD51" s="87">
        <v>616817820</v>
      </c>
      <c r="BE51" s="86">
        <v>362749174</v>
      </c>
      <c r="BF51" s="86">
        <v>0</v>
      </c>
      <c r="BG51" s="86">
        <v>27586605</v>
      </c>
      <c r="BH51" s="86">
        <v>9423246</v>
      </c>
      <c r="BI51" s="86">
        <v>5614915</v>
      </c>
      <c r="BJ51" s="86">
        <v>200735041</v>
      </c>
      <c r="BK51" s="86">
        <v>0</v>
      </c>
      <c r="BL51" s="87">
        <v>606108981</v>
      </c>
      <c r="BM51" s="87">
        <v>10708839</v>
      </c>
      <c r="BN51" s="86">
        <v>-21999000</v>
      </c>
      <c r="BO51" s="86">
        <v>10165091</v>
      </c>
      <c r="BP51" s="87">
        <v>-1125070</v>
      </c>
      <c r="BQ51" s="86">
        <v>14492877</v>
      </c>
      <c r="BR51" s="86">
        <v>0</v>
      </c>
      <c r="BS51" s="87">
        <v>13367807</v>
      </c>
      <c r="BT51" s="88">
        <v>1.4999999999999999E-2</v>
      </c>
      <c r="BU51" s="88">
        <v>2E-3</v>
      </c>
      <c r="BV51" s="88">
        <v>1.7000000000000001E-2</v>
      </c>
      <c r="BW51" s="82">
        <v>1.5</v>
      </c>
      <c r="BX51" s="83">
        <v>44</v>
      </c>
      <c r="BY51" s="83">
        <v>53</v>
      </c>
      <c r="BZ51" s="82">
        <v>2.7</v>
      </c>
      <c r="CA51" s="88">
        <v>0.129</v>
      </c>
      <c r="CB51" s="88">
        <v>0.45700000000000002</v>
      </c>
      <c r="CC51" s="89">
        <v>12</v>
      </c>
    </row>
    <row r="52" spans="1:81" ht="34.200000000000003" x14ac:dyDescent="0.3">
      <c r="A52" s="76">
        <v>3113</v>
      </c>
      <c r="B52" s="76" t="s">
        <v>763</v>
      </c>
      <c r="C52" s="76" t="s">
        <v>859</v>
      </c>
      <c r="D52" s="76">
        <v>4027</v>
      </c>
      <c r="E52" s="76">
        <v>2018</v>
      </c>
      <c r="F52" s="76" t="s">
        <v>867</v>
      </c>
      <c r="G52" s="76">
        <v>5</v>
      </c>
      <c r="H52" s="76">
        <v>12</v>
      </c>
      <c r="I52" s="76" t="s">
        <v>886</v>
      </c>
      <c r="J52" s="77">
        <v>28859306</v>
      </c>
      <c r="K52" s="77">
        <v>23236083</v>
      </c>
      <c r="L52" s="77">
        <v>1856277</v>
      </c>
      <c r="M52" s="77">
        <v>81950485</v>
      </c>
      <c r="N52" s="77">
        <v>25156276</v>
      </c>
      <c r="O52" s="77">
        <v>8418661</v>
      </c>
      <c r="P52" s="77">
        <v>27235627</v>
      </c>
      <c r="Q52" s="87">
        <v>196712715</v>
      </c>
      <c r="R52" s="77">
        <v>87610361</v>
      </c>
      <c r="S52" s="77">
        <v>2510910</v>
      </c>
      <c r="T52" s="77">
        <v>0</v>
      </c>
      <c r="U52" s="77">
        <v>0</v>
      </c>
      <c r="V52" s="77">
        <v>982084363</v>
      </c>
      <c r="W52" s="77">
        <v>623316778</v>
      </c>
      <c r="X52" s="87">
        <v>358767585</v>
      </c>
      <c r="Y52" s="77">
        <v>312587186</v>
      </c>
      <c r="Z52" s="87">
        <v>761476042</v>
      </c>
      <c r="AA52" s="87">
        <v>958188757</v>
      </c>
      <c r="AB52" s="77">
        <v>10685386</v>
      </c>
      <c r="AC52" s="77">
        <v>18586861</v>
      </c>
      <c r="AD52" s="77">
        <v>12717411</v>
      </c>
      <c r="AE52" s="77">
        <v>95336148</v>
      </c>
      <c r="AF52" s="87">
        <v>137325806</v>
      </c>
      <c r="AG52" s="77">
        <v>216059011</v>
      </c>
      <c r="AH52" s="77">
        <v>0</v>
      </c>
      <c r="AI52" s="77">
        <v>48359395</v>
      </c>
      <c r="AJ52" s="87">
        <v>264418406</v>
      </c>
      <c r="AK52" s="87">
        <v>401744212</v>
      </c>
      <c r="AL52" s="77">
        <v>475003091</v>
      </c>
      <c r="AM52" s="77">
        <v>27777426</v>
      </c>
      <c r="AN52" s="77">
        <v>53664028</v>
      </c>
      <c r="AO52" s="87">
        <v>556444545</v>
      </c>
      <c r="AP52" s="87">
        <v>958188757</v>
      </c>
      <c r="AQ52" s="77">
        <v>771882286</v>
      </c>
      <c r="AR52" s="77">
        <v>0</v>
      </c>
      <c r="AS52" s="77">
        <v>53645081</v>
      </c>
      <c r="AT52" s="77"/>
      <c r="AU52" s="77"/>
      <c r="AV52" s="77">
        <v>2418466</v>
      </c>
      <c r="AW52" s="87">
        <v>827945833</v>
      </c>
      <c r="AX52" s="77">
        <v>4494052</v>
      </c>
      <c r="AY52" s="77">
        <v>706042</v>
      </c>
      <c r="AZ52" s="77">
        <v>0</v>
      </c>
      <c r="BA52" s="77">
        <v>13455734</v>
      </c>
      <c r="BB52" s="77">
        <v>2610322</v>
      </c>
      <c r="BC52" s="87">
        <v>21266150</v>
      </c>
      <c r="BD52" s="87">
        <v>849211983</v>
      </c>
      <c r="BE52" s="77">
        <v>417982567</v>
      </c>
      <c r="BF52" s="77">
        <v>0</v>
      </c>
      <c r="BG52" s="77">
        <v>53544019</v>
      </c>
      <c r="BH52" s="77">
        <v>7582681</v>
      </c>
      <c r="BI52" s="77">
        <v>8502630</v>
      </c>
      <c r="BJ52" s="77">
        <v>289844813</v>
      </c>
      <c r="BK52" s="77">
        <v>0</v>
      </c>
      <c r="BL52" s="87">
        <v>777456710</v>
      </c>
      <c r="BM52" s="87">
        <v>71755273</v>
      </c>
      <c r="BN52" s="77">
        <v>-68750000</v>
      </c>
      <c r="BO52" s="77">
        <v>-162067</v>
      </c>
      <c r="BP52" s="87">
        <v>2843206</v>
      </c>
      <c r="BQ52" s="77">
        <v>0</v>
      </c>
      <c r="BR52" s="77">
        <v>0</v>
      </c>
      <c r="BS52" s="87">
        <v>2843206</v>
      </c>
      <c r="BT52" s="88">
        <v>5.8999999999999997E-2</v>
      </c>
      <c r="BU52" s="88">
        <v>2.5000000000000001E-2</v>
      </c>
      <c r="BV52" s="88">
        <v>8.4000000000000005E-2</v>
      </c>
      <c r="BW52" s="82">
        <v>1.4</v>
      </c>
      <c r="BX52" s="83">
        <v>39</v>
      </c>
      <c r="BY52" s="83">
        <v>60</v>
      </c>
      <c r="BZ52" s="82">
        <v>7.3</v>
      </c>
      <c r="CA52" s="88">
        <v>0.35499999999999998</v>
      </c>
      <c r="CB52" s="88">
        <v>0.58099999999999996</v>
      </c>
      <c r="CC52" s="89">
        <v>12</v>
      </c>
    </row>
    <row r="53" spans="1:81" ht="34.200000000000003" x14ac:dyDescent="0.3">
      <c r="A53" s="85">
        <v>42</v>
      </c>
      <c r="B53" s="85" t="s">
        <v>858</v>
      </c>
      <c r="C53" s="85" t="s">
        <v>859</v>
      </c>
      <c r="D53" s="85">
        <v>11273</v>
      </c>
      <c r="E53" s="85">
        <v>2018</v>
      </c>
      <c r="F53" s="85" t="s">
        <v>860</v>
      </c>
      <c r="G53" s="85">
        <v>5</v>
      </c>
      <c r="H53" s="85">
        <v>12</v>
      </c>
      <c r="I53" s="85" t="s">
        <v>888</v>
      </c>
      <c r="J53" s="86">
        <v>11498</v>
      </c>
      <c r="K53" s="86">
        <v>0</v>
      </c>
      <c r="L53" s="86">
        <v>0</v>
      </c>
      <c r="M53" s="86">
        <v>12060362</v>
      </c>
      <c r="N53" s="86">
        <v>0</v>
      </c>
      <c r="O53" s="86">
        <v>476175</v>
      </c>
      <c r="P53" s="86">
        <v>9400166</v>
      </c>
      <c r="Q53" s="87">
        <v>21948201</v>
      </c>
      <c r="R53" s="86">
        <v>0</v>
      </c>
      <c r="S53" s="86">
        <v>0</v>
      </c>
      <c r="T53" s="86">
        <v>0</v>
      </c>
      <c r="U53" s="86">
        <v>7707641</v>
      </c>
      <c r="V53" s="86">
        <v>14355423</v>
      </c>
      <c r="W53" s="86">
        <v>7729273</v>
      </c>
      <c r="X53" s="87">
        <v>6626150</v>
      </c>
      <c r="Y53" s="86">
        <v>1991070</v>
      </c>
      <c r="Z53" s="87">
        <v>16324861</v>
      </c>
      <c r="AA53" s="87">
        <v>38273062</v>
      </c>
      <c r="AB53" s="86">
        <v>547946</v>
      </c>
      <c r="AC53" s="86">
        <v>2631348</v>
      </c>
      <c r="AD53" s="86">
        <v>0</v>
      </c>
      <c r="AE53" s="86">
        <v>13384876</v>
      </c>
      <c r="AF53" s="87">
        <v>16564170</v>
      </c>
      <c r="AG53" s="86">
        <v>6030834</v>
      </c>
      <c r="AH53" s="86">
        <v>0</v>
      </c>
      <c r="AI53" s="86">
        <v>4344348.62</v>
      </c>
      <c r="AJ53" s="87">
        <v>10375182.619999999</v>
      </c>
      <c r="AK53" s="87">
        <v>26939352.620000001</v>
      </c>
      <c r="AL53" s="86">
        <v>11333709.380000001</v>
      </c>
      <c r="AM53" s="86">
        <v>0</v>
      </c>
      <c r="AN53" s="86">
        <v>0</v>
      </c>
      <c r="AO53" s="87">
        <v>11333709.380000001</v>
      </c>
      <c r="AP53" s="87">
        <v>38273062</v>
      </c>
      <c r="AQ53" s="86">
        <v>104212461</v>
      </c>
      <c r="AR53" s="86">
        <v>862974</v>
      </c>
      <c r="AS53" s="86">
        <v>11227179</v>
      </c>
      <c r="AT53" s="86"/>
      <c r="AU53" s="86"/>
      <c r="AV53" s="86">
        <v>0</v>
      </c>
      <c r="AW53" s="87">
        <v>116302614</v>
      </c>
      <c r="AX53" s="86">
        <v>0</v>
      </c>
      <c r="AY53" s="86">
        <v>0</v>
      </c>
      <c r="AZ53" s="86">
        <v>0</v>
      </c>
      <c r="BA53" s="86">
        <v>2313532</v>
      </c>
      <c r="BB53" s="86">
        <v>0</v>
      </c>
      <c r="BC53" s="87">
        <v>2313532</v>
      </c>
      <c r="BD53" s="87">
        <v>118616146</v>
      </c>
      <c r="BE53" s="86">
        <v>69975995</v>
      </c>
      <c r="BF53" s="86">
        <v>0</v>
      </c>
      <c r="BG53" s="86">
        <v>2964047</v>
      </c>
      <c r="BH53" s="86">
        <v>13946093</v>
      </c>
      <c r="BI53" s="86">
        <v>0</v>
      </c>
      <c r="BJ53" s="86">
        <v>55041331</v>
      </c>
      <c r="BK53" s="86">
        <v>0</v>
      </c>
      <c r="BL53" s="87">
        <v>141927466</v>
      </c>
      <c r="BM53" s="87">
        <v>-23311320</v>
      </c>
      <c r="BN53" s="86">
        <v>0</v>
      </c>
      <c r="BO53" s="86">
        <v>0</v>
      </c>
      <c r="BP53" s="87">
        <v>-23311320</v>
      </c>
      <c r="BQ53" s="86">
        <v>0</v>
      </c>
      <c r="BR53" s="86">
        <v>0</v>
      </c>
      <c r="BS53" s="87">
        <v>-23311320</v>
      </c>
      <c r="BT53" s="88">
        <v>-0.216</v>
      </c>
      <c r="BU53" s="88">
        <v>0.02</v>
      </c>
      <c r="BV53" s="88">
        <v>-0.19700000000000001</v>
      </c>
      <c r="BW53" s="82">
        <v>1.3</v>
      </c>
      <c r="BX53" s="83">
        <v>42</v>
      </c>
      <c r="BY53" s="83">
        <v>37</v>
      </c>
      <c r="BZ53" s="82">
        <v>-0.4</v>
      </c>
      <c r="CA53" s="88">
        <v>-0.90100000000000002</v>
      </c>
      <c r="CB53" s="88">
        <v>0.29599999999999999</v>
      </c>
      <c r="CC53" s="89">
        <v>3</v>
      </c>
    </row>
    <row r="54" spans="1:81" ht="34.200000000000003" x14ac:dyDescent="0.3">
      <c r="A54" s="76">
        <v>8701</v>
      </c>
      <c r="B54" s="76" t="s">
        <v>765</v>
      </c>
      <c r="C54" s="76" t="s">
        <v>859</v>
      </c>
      <c r="D54" s="76">
        <v>11273</v>
      </c>
      <c r="E54" s="76">
        <v>2018</v>
      </c>
      <c r="F54" s="76" t="s">
        <v>860</v>
      </c>
      <c r="G54" s="76">
        <v>5</v>
      </c>
      <c r="H54" s="76">
        <v>12</v>
      </c>
      <c r="I54" s="76" t="s">
        <v>888</v>
      </c>
      <c r="J54" s="77">
        <v>2950</v>
      </c>
      <c r="K54" s="77">
        <v>0</v>
      </c>
      <c r="L54" s="77">
        <v>0</v>
      </c>
      <c r="M54" s="77">
        <v>29705531</v>
      </c>
      <c r="N54" s="77">
        <v>0</v>
      </c>
      <c r="O54" s="77">
        <v>1374045</v>
      </c>
      <c r="P54" s="77">
        <v>71503930</v>
      </c>
      <c r="Q54" s="87">
        <v>102586456</v>
      </c>
      <c r="R54" s="77">
        <v>0</v>
      </c>
      <c r="S54" s="77">
        <v>0</v>
      </c>
      <c r="T54" s="77">
        <v>0</v>
      </c>
      <c r="U54" s="77">
        <v>702784</v>
      </c>
      <c r="V54" s="77">
        <v>32792759</v>
      </c>
      <c r="W54" s="77">
        <v>21102850</v>
      </c>
      <c r="X54" s="87">
        <v>11689909</v>
      </c>
      <c r="Y54" s="77">
        <v>6095347</v>
      </c>
      <c r="Z54" s="87">
        <v>18488040</v>
      </c>
      <c r="AA54" s="87">
        <v>121074496</v>
      </c>
      <c r="AB54" s="77">
        <v>147680</v>
      </c>
      <c r="AC54" s="77">
        <v>1497796</v>
      </c>
      <c r="AD54" s="77">
        <v>0</v>
      </c>
      <c r="AE54" s="77">
        <v>25818540</v>
      </c>
      <c r="AF54" s="87">
        <v>27464016</v>
      </c>
      <c r="AG54" s="77">
        <v>345547</v>
      </c>
      <c r="AH54" s="77">
        <v>0</v>
      </c>
      <c r="AI54" s="77">
        <v>6540932.5800000001</v>
      </c>
      <c r="AJ54" s="87">
        <v>6886479.5800000001</v>
      </c>
      <c r="AK54" s="87">
        <v>34350495.579999998</v>
      </c>
      <c r="AL54" s="77">
        <v>86724000.420000002</v>
      </c>
      <c r="AM54" s="77">
        <v>0</v>
      </c>
      <c r="AN54" s="77">
        <v>0</v>
      </c>
      <c r="AO54" s="87">
        <v>86724000.420000002</v>
      </c>
      <c r="AP54" s="87">
        <v>121074496</v>
      </c>
      <c r="AQ54" s="77">
        <v>289758605</v>
      </c>
      <c r="AR54" s="77">
        <v>2687977</v>
      </c>
      <c r="AS54" s="77">
        <v>6260289</v>
      </c>
      <c r="AT54" s="77"/>
      <c r="AU54" s="77"/>
      <c r="AV54" s="77">
        <v>0</v>
      </c>
      <c r="AW54" s="87">
        <v>298706871</v>
      </c>
      <c r="AX54" s="77">
        <v>0</v>
      </c>
      <c r="AY54" s="77">
        <v>0</v>
      </c>
      <c r="AZ54" s="77">
        <v>0</v>
      </c>
      <c r="BA54" s="77">
        <v>637465</v>
      </c>
      <c r="BB54" s="77">
        <v>0</v>
      </c>
      <c r="BC54" s="87">
        <v>637465</v>
      </c>
      <c r="BD54" s="87">
        <v>299344336</v>
      </c>
      <c r="BE54" s="77">
        <v>130555955</v>
      </c>
      <c r="BF54" s="77">
        <v>0</v>
      </c>
      <c r="BG54" s="77">
        <v>4577608</v>
      </c>
      <c r="BH54" s="77">
        <v>2630745</v>
      </c>
      <c r="BI54" s="77">
        <v>0</v>
      </c>
      <c r="BJ54" s="77">
        <v>123445943</v>
      </c>
      <c r="BK54" s="77">
        <v>0</v>
      </c>
      <c r="BL54" s="87">
        <v>261210251</v>
      </c>
      <c r="BM54" s="87">
        <v>38134085</v>
      </c>
      <c r="BN54" s="77">
        <v>0</v>
      </c>
      <c r="BO54" s="77">
        <v>0</v>
      </c>
      <c r="BP54" s="87">
        <v>38134085</v>
      </c>
      <c r="BQ54" s="77">
        <v>0</v>
      </c>
      <c r="BR54" s="77">
        <v>0</v>
      </c>
      <c r="BS54" s="87">
        <v>38134085</v>
      </c>
      <c r="BT54" s="88">
        <v>0.125</v>
      </c>
      <c r="BU54" s="88">
        <v>2E-3</v>
      </c>
      <c r="BV54" s="88">
        <v>0.127</v>
      </c>
      <c r="BW54" s="82">
        <v>3.7</v>
      </c>
      <c r="BX54" s="83">
        <v>37</v>
      </c>
      <c r="BY54" s="83">
        <v>37</v>
      </c>
      <c r="BZ54" s="82">
        <v>16.3</v>
      </c>
      <c r="CA54" s="88">
        <v>1.536</v>
      </c>
      <c r="CB54" s="88">
        <v>0.71599999999999997</v>
      </c>
      <c r="CC54" s="89">
        <v>5</v>
      </c>
    </row>
    <row r="55" spans="1:81" ht="34.200000000000003" x14ac:dyDescent="0.3">
      <c r="A55" s="85">
        <v>75</v>
      </c>
      <c r="B55" s="85" t="s">
        <v>861</v>
      </c>
      <c r="C55" s="85" t="s">
        <v>859</v>
      </c>
      <c r="D55" s="85">
        <v>11273</v>
      </c>
      <c r="E55" s="85">
        <v>2018</v>
      </c>
      <c r="F55" s="85" t="s">
        <v>860</v>
      </c>
      <c r="G55" s="85">
        <v>5</v>
      </c>
      <c r="H55" s="85">
        <v>12</v>
      </c>
      <c r="I55" s="85" t="s">
        <v>888</v>
      </c>
      <c r="J55" s="86">
        <v>1636</v>
      </c>
      <c r="K55" s="86">
        <v>0</v>
      </c>
      <c r="L55" s="86">
        <v>0</v>
      </c>
      <c r="M55" s="86">
        <v>25080377</v>
      </c>
      <c r="N55" s="86">
        <v>0</v>
      </c>
      <c r="O55" s="86">
        <v>1069786</v>
      </c>
      <c r="P55" s="86">
        <v>-3333261</v>
      </c>
      <c r="Q55" s="87">
        <v>22818538</v>
      </c>
      <c r="R55" s="86">
        <v>0</v>
      </c>
      <c r="S55" s="86">
        <v>0</v>
      </c>
      <c r="T55" s="86">
        <v>0</v>
      </c>
      <c r="U55" s="86">
        <v>3679797</v>
      </c>
      <c r="V55" s="86">
        <v>32598238</v>
      </c>
      <c r="W55" s="86">
        <v>27800340</v>
      </c>
      <c r="X55" s="87">
        <v>4797898</v>
      </c>
      <c r="Y55" s="86">
        <v>4378989</v>
      </c>
      <c r="Z55" s="87">
        <v>12856684</v>
      </c>
      <c r="AA55" s="87">
        <v>35675222</v>
      </c>
      <c r="AB55" s="86">
        <v>183160</v>
      </c>
      <c r="AC55" s="86">
        <v>1341350</v>
      </c>
      <c r="AD55" s="86">
        <v>0</v>
      </c>
      <c r="AE55" s="86">
        <v>21192697</v>
      </c>
      <c r="AF55" s="87">
        <v>22717207</v>
      </c>
      <c r="AG55" s="86">
        <v>707090</v>
      </c>
      <c r="AH55" s="86">
        <v>0</v>
      </c>
      <c r="AI55" s="86">
        <v>6494709.4699999997</v>
      </c>
      <c r="AJ55" s="87">
        <v>7201799.4699999997</v>
      </c>
      <c r="AK55" s="87">
        <v>29919006.469999999</v>
      </c>
      <c r="AL55" s="86">
        <v>5756215.5300000003</v>
      </c>
      <c r="AM55" s="86">
        <v>0</v>
      </c>
      <c r="AN55" s="86">
        <v>0</v>
      </c>
      <c r="AO55" s="87">
        <v>5756215.5300000003</v>
      </c>
      <c r="AP55" s="87">
        <v>35675222</v>
      </c>
      <c r="AQ55" s="86">
        <v>242475376</v>
      </c>
      <c r="AR55" s="86">
        <v>2553323</v>
      </c>
      <c r="AS55" s="86">
        <v>3146367</v>
      </c>
      <c r="AT55" s="86"/>
      <c r="AU55" s="86"/>
      <c r="AV55" s="86">
        <v>0</v>
      </c>
      <c r="AW55" s="87">
        <v>248175066</v>
      </c>
      <c r="AX55" s="86">
        <v>0</v>
      </c>
      <c r="AY55" s="86">
        <v>0</v>
      </c>
      <c r="AZ55" s="86">
        <v>0</v>
      </c>
      <c r="BA55" s="86">
        <v>2076289</v>
      </c>
      <c r="BB55" s="86">
        <v>0</v>
      </c>
      <c r="BC55" s="87">
        <v>2076289</v>
      </c>
      <c r="BD55" s="87">
        <v>250251355</v>
      </c>
      <c r="BE55" s="86">
        <v>118987872</v>
      </c>
      <c r="BF55" s="86">
        <v>0</v>
      </c>
      <c r="BG55" s="86">
        <v>4456655</v>
      </c>
      <c r="BH55" s="86">
        <v>10356444</v>
      </c>
      <c r="BI55" s="86">
        <v>0</v>
      </c>
      <c r="BJ55" s="86">
        <v>100109701</v>
      </c>
      <c r="BK55" s="86">
        <v>0</v>
      </c>
      <c r="BL55" s="87">
        <v>233910672</v>
      </c>
      <c r="BM55" s="87">
        <v>16340683</v>
      </c>
      <c r="BN55" s="86">
        <v>0</v>
      </c>
      <c r="BO55" s="86">
        <v>0</v>
      </c>
      <c r="BP55" s="87">
        <v>16340683</v>
      </c>
      <c r="BQ55" s="86">
        <v>0</v>
      </c>
      <c r="BR55" s="86">
        <v>0</v>
      </c>
      <c r="BS55" s="87">
        <v>16340683</v>
      </c>
      <c r="BT55" s="88">
        <v>5.7000000000000002E-2</v>
      </c>
      <c r="BU55" s="88">
        <v>8.0000000000000002E-3</v>
      </c>
      <c r="BV55" s="88">
        <v>6.5000000000000002E-2</v>
      </c>
      <c r="BW55" s="82">
        <v>1</v>
      </c>
      <c r="BX55" s="83">
        <v>38</v>
      </c>
      <c r="BY55" s="83">
        <v>34</v>
      </c>
      <c r="BZ55" s="82">
        <v>3</v>
      </c>
      <c r="CA55" s="88">
        <v>0.88800000000000001</v>
      </c>
      <c r="CB55" s="88">
        <v>0.161</v>
      </c>
      <c r="CC55" s="89">
        <v>6</v>
      </c>
    </row>
    <row r="56" spans="1:81" ht="34.200000000000003" x14ac:dyDescent="0.3">
      <c r="A56" s="76">
        <v>41</v>
      </c>
      <c r="B56" s="76" t="s">
        <v>862</v>
      </c>
      <c r="C56" s="76" t="s">
        <v>859</v>
      </c>
      <c r="D56" s="76">
        <v>11273</v>
      </c>
      <c r="E56" s="76">
        <v>2018</v>
      </c>
      <c r="F56" s="76" t="s">
        <v>860</v>
      </c>
      <c r="G56" s="76">
        <v>5</v>
      </c>
      <c r="H56" s="76">
        <v>12</v>
      </c>
      <c r="I56" s="76" t="s">
        <v>888</v>
      </c>
      <c r="J56" s="77">
        <v>200</v>
      </c>
      <c r="K56" s="77">
        <v>0</v>
      </c>
      <c r="L56" s="77">
        <v>0</v>
      </c>
      <c r="M56" s="77">
        <v>18352699</v>
      </c>
      <c r="N56" s="77">
        <v>0</v>
      </c>
      <c r="O56" s="77">
        <v>532934</v>
      </c>
      <c r="P56" s="77">
        <v>3284308</v>
      </c>
      <c r="Q56" s="87">
        <v>22170141</v>
      </c>
      <c r="R56" s="77">
        <v>0</v>
      </c>
      <c r="S56" s="77">
        <v>0</v>
      </c>
      <c r="T56" s="77">
        <v>0</v>
      </c>
      <c r="U56" s="77">
        <v>9937202</v>
      </c>
      <c r="V56" s="77">
        <v>30957012</v>
      </c>
      <c r="W56" s="77">
        <v>24260520</v>
      </c>
      <c r="X56" s="87">
        <v>6696492</v>
      </c>
      <c r="Y56" s="77">
        <v>2811332</v>
      </c>
      <c r="Z56" s="87">
        <v>19445026</v>
      </c>
      <c r="AA56" s="87">
        <v>41615167</v>
      </c>
      <c r="AB56" s="77">
        <v>65521</v>
      </c>
      <c r="AC56" s="77">
        <v>1081453</v>
      </c>
      <c r="AD56" s="77">
        <v>0</v>
      </c>
      <c r="AE56" s="77">
        <v>17681968</v>
      </c>
      <c r="AF56" s="87">
        <v>18828942</v>
      </c>
      <c r="AG56" s="77">
        <v>2391025</v>
      </c>
      <c r="AH56" s="77">
        <v>0</v>
      </c>
      <c r="AI56" s="77">
        <v>3272002.79</v>
      </c>
      <c r="AJ56" s="87">
        <v>5663027.79</v>
      </c>
      <c r="AK56" s="87">
        <v>24491969.789999999</v>
      </c>
      <c r="AL56" s="77">
        <v>17123197.210000001</v>
      </c>
      <c r="AM56" s="77">
        <v>0</v>
      </c>
      <c r="AN56" s="77">
        <v>0</v>
      </c>
      <c r="AO56" s="87">
        <v>17123197.210000001</v>
      </c>
      <c r="AP56" s="87">
        <v>41615167</v>
      </c>
      <c r="AQ56" s="77">
        <v>188429448</v>
      </c>
      <c r="AR56" s="77">
        <v>2406425</v>
      </c>
      <c r="AS56" s="77">
        <v>2113352</v>
      </c>
      <c r="AT56" s="77"/>
      <c r="AU56" s="77"/>
      <c r="AV56" s="77">
        <v>0</v>
      </c>
      <c r="AW56" s="87">
        <v>192949225</v>
      </c>
      <c r="AX56" s="77">
        <v>0</v>
      </c>
      <c r="AY56" s="77">
        <v>0</v>
      </c>
      <c r="AZ56" s="77">
        <v>0</v>
      </c>
      <c r="BA56" s="77">
        <v>1704683</v>
      </c>
      <c r="BB56" s="77">
        <v>0</v>
      </c>
      <c r="BC56" s="87">
        <v>1704683</v>
      </c>
      <c r="BD56" s="87">
        <v>194653908</v>
      </c>
      <c r="BE56" s="77">
        <v>97716565</v>
      </c>
      <c r="BF56" s="77">
        <v>0</v>
      </c>
      <c r="BG56" s="77">
        <v>4192448</v>
      </c>
      <c r="BH56" s="77">
        <v>10300925</v>
      </c>
      <c r="BI56" s="77">
        <v>0</v>
      </c>
      <c r="BJ56" s="77">
        <v>71258419</v>
      </c>
      <c r="BK56" s="77">
        <v>0</v>
      </c>
      <c r="BL56" s="87">
        <v>183468357</v>
      </c>
      <c r="BM56" s="87">
        <v>11185551</v>
      </c>
      <c r="BN56" s="77">
        <v>0</v>
      </c>
      <c r="BO56" s="77">
        <v>0</v>
      </c>
      <c r="BP56" s="87">
        <v>11185551</v>
      </c>
      <c r="BQ56" s="77">
        <v>0</v>
      </c>
      <c r="BR56" s="77">
        <v>0</v>
      </c>
      <c r="BS56" s="87">
        <v>11185551</v>
      </c>
      <c r="BT56" s="88">
        <v>4.9000000000000002E-2</v>
      </c>
      <c r="BU56" s="88">
        <v>8.9999999999999993E-3</v>
      </c>
      <c r="BV56" s="88">
        <v>5.7000000000000002E-2</v>
      </c>
      <c r="BW56" s="82">
        <v>1.2</v>
      </c>
      <c r="BX56" s="83">
        <v>36</v>
      </c>
      <c r="BY56" s="83">
        <v>36</v>
      </c>
      <c r="BZ56" s="82">
        <v>2.5</v>
      </c>
      <c r="CA56" s="88">
        <v>0.72499999999999998</v>
      </c>
      <c r="CB56" s="88">
        <v>0.41099999999999998</v>
      </c>
      <c r="CC56" s="89">
        <v>6</v>
      </c>
    </row>
    <row r="57" spans="1:81" ht="34.200000000000003" x14ac:dyDescent="0.3">
      <c r="A57" s="85">
        <v>114</v>
      </c>
      <c r="B57" s="85" t="s">
        <v>863</v>
      </c>
      <c r="C57" s="85" t="s">
        <v>859</v>
      </c>
      <c r="D57" s="85">
        <v>11273</v>
      </c>
      <c r="E57" s="85">
        <v>2018</v>
      </c>
      <c r="F57" s="85" t="s">
        <v>860</v>
      </c>
      <c r="G57" s="85">
        <v>5</v>
      </c>
      <c r="H57" s="85">
        <v>12</v>
      </c>
      <c r="I57" s="85" t="s">
        <v>888</v>
      </c>
      <c r="J57" s="86">
        <v>1000</v>
      </c>
      <c r="K57" s="86">
        <v>0</v>
      </c>
      <c r="L57" s="86">
        <v>0</v>
      </c>
      <c r="M57" s="86">
        <v>24695564</v>
      </c>
      <c r="N57" s="86">
        <v>0</v>
      </c>
      <c r="O57" s="86">
        <v>762933</v>
      </c>
      <c r="P57" s="86">
        <v>114785225</v>
      </c>
      <c r="Q57" s="87">
        <v>140244722</v>
      </c>
      <c r="R57" s="86">
        <v>0</v>
      </c>
      <c r="S57" s="86">
        <v>0</v>
      </c>
      <c r="T57" s="86">
        <v>0</v>
      </c>
      <c r="U57" s="86">
        <v>434858</v>
      </c>
      <c r="V57" s="86">
        <v>57345317</v>
      </c>
      <c r="W57" s="86">
        <v>32183579</v>
      </c>
      <c r="X57" s="87">
        <v>25161738</v>
      </c>
      <c r="Y57" s="86">
        <v>2366965</v>
      </c>
      <c r="Z57" s="87">
        <v>27963561</v>
      </c>
      <c r="AA57" s="87">
        <v>168208283</v>
      </c>
      <c r="AB57" s="86">
        <v>146960</v>
      </c>
      <c r="AC57" s="86">
        <v>1186957</v>
      </c>
      <c r="AD57" s="86">
        <v>0</v>
      </c>
      <c r="AE57" s="86">
        <v>20474931</v>
      </c>
      <c r="AF57" s="87">
        <v>21808848</v>
      </c>
      <c r="AG57" s="86">
        <v>275459</v>
      </c>
      <c r="AH57" s="86">
        <v>0</v>
      </c>
      <c r="AI57" s="86">
        <v>4101781.7</v>
      </c>
      <c r="AJ57" s="87">
        <v>4377240.7</v>
      </c>
      <c r="AK57" s="87">
        <v>26186088.699999999</v>
      </c>
      <c r="AL57" s="86">
        <v>142022194.30000001</v>
      </c>
      <c r="AM57" s="86">
        <v>0</v>
      </c>
      <c r="AN57" s="86">
        <v>0</v>
      </c>
      <c r="AO57" s="87">
        <v>142022194.30000001</v>
      </c>
      <c r="AP57" s="87">
        <v>168208283</v>
      </c>
      <c r="AQ57" s="86">
        <v>269824151</v>
      </c>
      <c r="AR57" s="86">
        <v>3329897</v>
      </c>
      <c r="AS57" s="86">
        <v>3056358</v>
      </c>
      <c r="AT57" s="86"/>
      <c r="AU57" s="86"/>
      <c r="AV57" s="86">
        <v>0</v>
      </c>
      <c r="AW57" s="87">
        <v>276210406</v>
      </c>
      <c r="AX57" s="86">
        <v>0</v>
      </c>
      <c r="AY57" s="86">
        <v>0</v>
      </c>
      <c r="AZ57" s="86">
        <v>0</v>
      </c>
      <c r="BA57" s="86">
        <v>708032</v>
      </c>
      <c r="BB57" s="86">
        <v>0</v>
      </c>
      <c r="BC57" s="87">
        <v>708032</v>
      </c>
      <c r="BD57" s="87">
        <v>276918438</v>
      </c>
      <c r="BE57" s="86">
        <v>95574308</v>
      </c>
      <c r="BF57" s="86">
        <v>0</v>
      </c>
      <c r="BG57" s="86">
        <v>6217225</v>
      </c>
      <c r="BH57" s="86">
        <v>2601489</v>
      </c>
      <c r="BI57" s="86">
        <v>0</v>
      </c>
      <c r="BJ57" s="86">
        <v>136892314</v>
      </c>
      <c r="BK57" s="86">
        <v>0</v>
      </c>
      <c r="BL57" s="87">
        <v>241285336</v>
      </c>
      <c r="BM57" s="87">
        <v>35633102</v>
      </c>
      <c r="BN57" s="86">
        <v>0</v>
      </c>
      <c r="BO57" s="86">
        <v>0</v>
      </c>
      <c r="BP57" s="87">
        <v>35633102</v>
      </c>
      <c r="BQ57" s="86">
        <v>0</v>
      </c>
      <c r="BR57" s="86">
        <v>0</v>
      </c>
      <c r="BS57" s="87">
        <v>35633102</v>
      </c>
      <c r="BT57" s="88">
        <v>0.126</v>
      </c>
      <c r="BU57" s="88">
        <v>3.0000000000000001E-3</v>
      </c>
      <c r="BV57" s="88">
        <v>0.129</v>
      </c>
      <c r="BW57" s="82">
        <v>6.4</v>
      </c>
      <c r="BX57" s="83">
        <v>33</v>
      </c>
      <c r="BY57" s="83">
        <v>32</v>
      </c>
      <c r="BZ57" s="82">
        <v>16.2</v>
      </c>
      <c r="CA57" s="88">
        <v>1.895</v>
      </c>
      <c r="CB57" s="88">
        <v>0.84399999999999997</v>
      </c>
      <c r="CC57" s="89">
        <v>5</v>
      </c>
    </row>
    <row r="58" spans="1:81" ht="34.200000000000003" x14ac:dyDescent="0.3">
      <c r="A58" s="76">
        <v>126</v>
      </c>
      <c r="B58" s="76" t="s">
        <v>864</v>
      </c>
      <c r="C58" s="76" t="s">
        <v>859</v>
      </c>
      <c r="D58" s="76">
        <v>11273</v>
      </c>
      <c r="E58" s="76">
        <v>2018</v>
      </c>
      <c r="F58" s="76" t="s">
        <v>860</v>
      </c>
      <c r="G58" s="76">
        <v>5</v>
      </c>
      <c r="H58" s="76">
        <v>12</v>
      </c>
      <c r="I58" s="76" t="s">
        <v>888</v>
      </c>
      <c r="J58" s="77">
        <v>4100</v>
      </c>
      <c r="K58" s="77">
        <v>0</v>
      </c>
      <c r="L58" s="77">
        <v>0</v>
      </c>
      <c r="M58" s="77">
        <v>35579003</v>
      </c>
      <c r="N58" s="77">
        <v>0</v>
      </c>
      <c r="O58" s="77">
        <v>683336</v>
      </c>
      <c r="P58" s="77">
        <v>10437742</v>
      </c>
      <c r="Q58" s="87">
        <v>46704181</v>
      </c>
      <c r="R58" s="77">
        <v>0</v>
      </c>
      <c r="S58" s="77">
        <v>0</v>
      </c>
      <c r="T58" s="77">
        <v>0</v>
      </c>
      <c r="U58" s="77">
        <v>22491510</v>
      </c>
      <c r="V58" s="77">
        <v>61444745</v>
      </c>
      <c r="W58" s="77">
        <v>39213449</v>
      </c>
      <c r="X58" s="87">
        <v>22231296</v>
      </c>
      <c r="Y58" s="77">
        <v>4254699</v>
      </c>
      <c r="Z58" s="87">
        <v>48977505</v>
      </c>
      <c r="AA58" s="87">
        <v>95681686</v>
      </c>
      <c r="AB58" s="77">
        <v>361456</v>
      </c>
      <c r="AC58" s="77">
        <v>2234006</v>
      </c>
      <c r="AD58" s="77">
        <v>0</v>
      </c>
      <c r="AE58" s="77">
        <v>41339773</v>
      </c>
      <c r="AF58" s="87">
        <v>43935235</v>
      </c>
      <c r="AG58" s="77">
        <v>551940</v>
      </c>
      <c r="AH58" s="77">
        <v>0</v>
      </c>
      <c r="AI58" s="77">
        <v>6490560.6299999999</v>
      </c>
      <c r="AJ58" s="87">
        <v>7042500.6299999999</v>
      </c>
      <c r="AK58" s="87">
        <v>50977735.630000003</v>
      </c>
      <c r="AL58" s="77">
        <v>44703950.369999997</v>
      </c>
      <c r="AM58" s="77">
        <v>0</v>
      </c>
      <c r="AN58" s="77">
        <v>0</v>
      </c>
      <c r="AO58" s="87">
        <v>44703950.369999997</v>
      </c>
      <c r="AP58" s="87">
        <v>95681686</v>
      </c>
      <c r="AQ58" s="77">
        <v>368359679</v>
      </c>
      <c r="AR58" s="77">
        <v>3477816</v>
      </c>
      <c r="AS58" s="77">
        <v>9165762</v>
      </c>
      <c r="AT58" s="77"/>
      <c r="AU58" s="77"/>
      <c r="AV58" s="77">
        <v>0</v>
      </c>
      <c r="AW58" s="87">
        <v>381003257</v>
      </c>
      <c r="AX58" s="77">
        <v>0</v>
      </c>
      <c r="AY58" s="77">
        <v>0</v>
      </c>
      <c r="AZ58" s="77">
        <v>0</v>
      </c>
      <c r="BA58" s="77">
        <v>955020</v>
      </c>
      <c r="BB58" s="77">
        <v>0</v>
      </c>
      <c r="BC58" s="87">
        <v>955020</v>
      </c>
      <c r="BD58" s="87">
        <v>381958277</v>
      </c>
      <c r="BE58" s="77">
        <v>175628843</v>
      </c>
      <c r="BF58" s="77">
        <v>0</v>
      </c>
      <c r="BG58" s="77">
        <v>7492147</v>
      </c>
      <c r="BH58" s="77">
        <v>5076240</v>
      </c>
      <c r="BI58" s="77">
        <v>0</v>
      </c>
      <c r="BJ58" s="77">
        <v>174565904</v>
      </c>
      <c r="BK58" s="77">
        <v>0</v>
      </c>
      <c r="BL58" s="87">
        <v>362763134</v>
      </c>
      <c r="BM58" s="87">
        <v>19195143</v>
      </c>
      <c r="BN58" s="77">
        <v>0</v>
      </c>
      <c r="BO58" s="77">
        <v>0</v>
      </c>
      <c r="BP58" s="87">
        <v>19195143</v>
      </c>
      <c r="BQ58" s="77">
        <v>0</v>
      </c>
      <c r="BR58" s="77">
        <v>0</v>
      </c>
      <c r="BS58" s="87">
        <v>19195143</v>
      </c>
      <c r="BT58" s="88">
        <v>4.8000000000000001E-2</v>
      </c>
      <c r="BU58" s="88">
        <v>3.0000000000000001E-3</v>
      </c>
      <c r="BV58" s="88">
        <v>0.05</v>
      </c>
      <c r="BW58" s="82">
        <v>1.1000000000000001</v>
      </c>
      <c r="BX58" s="83">
        <v>35</v>
      </c>
      <c r="BY58" s="83">
        <v>43</v>
      </c>
      <c r="BZ58" s="82">
        <v>5.8</v>
      </c>
      <c r="CA58" s="88">
        <v>0.6</v>
      </c>
      <c r="CB58" s="88">
        <v>0.46700000000000003</v>
      </c>
      <c r="CC58" s="89">
        <v>5</v>
      </c>
    </row>
    <row r="59" spans="1:81" ht="34.200000000000003" x14ac:dyDescent="0.3">
      <c r="A59" s="85">
        <v>129</v>
      </c>
      <c r="B59" s="85" t="s">
        <v>770</v>
      </c>
      <c r="C59" s="85" t="s">
        <v>859</v>
      </c>
      <c r="D59" s="85">
        <v>12773</v>
      </c>
      <c r="E59" s="85">
        <v>2018</v>
      </c>
      <c r="F59" s="85" t="s">
        <v>867</v>
      </c>
      <c r="G59" s="85">
        <v>5</v>
      </c>
      <c r="H59" s="85">
        <v>12</v>
      </c>
      <c r="I59" s="85" t="s">
        <v>886</v>
      </c>
      <c r="J59" s="86">
        <v>18077238</v>
      </c>
      <c r="K59" s="86">
        <v>0</v>
      </c>
      <c r="L59" s="86">
        <v>0</v>
      </c>
      <c r="M59" s="86">
        <v>17883169</v>
      </c>
      <c r="N59" s="86">
        <v>422233</v>
      </c>
      <c r="O59" s="86">
        <v>0</v>
      </c>
      <c r="P59" s="86">
        <v>8043711</v>
      </c>
      <c r="Q59" s="87">
        <v>44426351</v>
      </c>
      <c r="R59" s="86">
        <v>2390991</v>
      </c>
      <c r="S59" s="86">
        <v>0</v>
      </c>
      <c r="T59" s="86">
        <v>0</v>
      </c>
      <c r="U59" s="86">
        <v>0</v>
      </c>
      <c r="V59" s="86">
        <v>161230669</v>
      </c>
      <c r="W59" s="86">
        <v>107521656</v>
      </c>
      <c r="X59" s="87">
        <v>53709013</v>
      </c>
      <c r="Y59" s="86">
        <v>367549872</v>
      </c>
      <c r="Z59" s="87">
        <v>423649876</v>
      </c>
      <c r="AA59" s="87">
        <v>468076227</v>
      </c>
      <c r="AB59" s="86">
        <v>0</v>
      </c>
      <c r="AC59" s="86">
        <v>545000</v>
      </c>
      <c r="AD59" s="86">
        <v>0</v>
      </c>
      <c r="AE59" s="86">
        <v>18722071</v>
      </c>
      <c r="AF59" s="87">
        <v>19267071</v>
      </c>
      <c r="AG59" s="86">
        <v>0</v>
      </c>
      <c r="AH59" s="86">
        <v>0</v>
      </c>
      <c r="AI59" s="86">
        <v>14156768</v>
      </c>
      <c r="AJ59" s="87">
        <v>14156768</v>
      </c>
      <c r="AK59" s="87">
        <v>33423839</v>
      </c>
      <c r="AL59" s="86">
        <v>434629797</v>
      </c>
      <c r="AM59" s="86">
        <v>22591</v>
      </c>
      <c r="AN59" s="86">
        <v>0</v>
      </c>
      <c r="AO59" s="87">
        <v>434652388</v>
      </c>
      <c r="AP59" s="87">
        <v>468076227</v>
      </c>
      <c r="AQ59" s="86">
        <v>186263203</v>
      </c>
      <c r="AR59" s="86">
        <v>787261</v>
      </c>
      <c r="AS59" s="86">
        <v>3520308</v>
      </c>
      <c r="AT59" s="86"/>
      <c r="AU59" s="86"/>
      <c r="AV59" s="86">
        <v>120641</v>
      </c>
      <c r="AW59" s="87">
        <v>190691413</v>
      </c>
      <c r="AX59" s="86">
        <v>11564091</v>
      </c>
      <c r="AY59" s="86">
        <v>0</v>
      </c>
      <c r="AZ59" s="86">
        <v>0</v>
      </c>
      <c r="BA59" s="86">
        <v>0</v>
      </c>
      <c r="BB59" s="86">
        <v>137263</v>
      </c>
      <c r="BC59" s="87">
        <v>11701354</v>
      </c>
      <c r="BD59" s="87">
        <v>202392767</v>
      </c>
      <c r="BE59" s="86">
        <v>115250854</v>
      </c>
      <c r="BF59" s="86">
        <v>0</v>
      </c>
      <c r="BG59" s="86">
        <v>8042353</v>
      </c>
      <c r="BH59" s="86">
        <v>1225</v>
      </c>
      <c r="BI59" s="86">
        <v>716423</v>
      </c>
      <c r="BJ59" s="86">
        <v>55064916</v>
      </c>
      <c r="BK59" s="86">
        <v>0</v>
      </c>
      <c r="BL59" s="87">
        <v>179075771</v>
      </c>
      <c r="BM59" s="87">
        <v>23316996</v>
      </c>
      <c r="BN59" s="86">
        <v>210000</v>
      </c>
      <c r="BO59" s="86">
        <v>-15147115</v>
      </c>
      <c r="BP59" s="87">
        <v>8379881</v>
      </c>
      <c r="BQ59" s="86">
        <v>19564600</v>
      </c>
      <c r="BR59" s="86">
        <v>0</v>
      </c>
      <c r="BS59" s="87">
        <v>27944481</v>
      </c>
      <c r="BT59" s="88">
        <v>5.7000000000000002E-2</v>
      </c>
      <c r="BU59" s="88">
        <v>5.8000000000000003E-2</v>
      </c>
      <c r="BV59" s="88">
        <v>0.115</v>
      </c>
      <c r="BW59" s="82">
        <v>2.2999999999999998</v>
      </c>
      <c r="BX59" s="83">
        <v>35</v>
      </c>
      <c r="BY59" s="83">
        <v>40</v>
      </c>
      <c r="BZ59" s="82">
        <v>25600.5</v>
      </c>
      <c r="CA59" s="88">
        <v>1.6279999999999999</v>
      </c>
      <c r="CB59" s="88">
        <v>0.92900000000000005</v>
      </c>
      <c r="CC59" s="89">
        <v>13</v>
      </c>
    </row>
    <row r="60" spans="1:81" ht="34.200000000000003" x14ac:dyDescent="0.3">
      <c r="A60" s="76">
        <v>104</v>
      </c>
      <c r="B60" s="76" t="s">
        <v>771</v>
      </c>
      <c r="C60" s="76" t="s">
        <v>859</v>
      </c>
      <c r="D60" s="76">
        <v>12775</v>
      </c>
      <c r="E60" s="76">
        <v>2018</v>
      </c>
      <c r="F60" s="76" t="s">
        <v>867</v>
      </c>
      <c r="G60" s="76">
        <v>5</v>
      </c>
      <c r="H60" s="76">
        <v>12</v>
      </c>
      <c r="I60" s="76" t="s">
        <v>886</v>
      </c>
      <c r="J60" s="77">
        <v>27900000</v>
      </c>
      <c r="K60" s="77">
        <v>0</v>
      </c>
      <c r="L60" s="77">
        <v>10317000</v>
      </c>
      <c r="M60" s="77">
        <v>91290000</v>
      </c>
      <c r="N60" s="77">
        <v>28923000</v>
      </c>
      <c r="O60" s="77">
        <v>886000</v>
      </c>
      <c r="P60" s="77">
        <v>51708000</v>
      </c>
      <c r="Q60" s="87">
        <v>211024000</v>
      </c>
      <c r="R60" s="77">
        <v>38425000</v>
      </c>
      <c r="S60" s="77">
        <v>0</v>
      </c>
      <c r="T60" s="77">
        <v>0</v>
      </c>
      <c r="U60" s="77">
        <v>699000</v>
      </c>
      <c r="V60" s="77">
        <v>495423000</v>
      </c>
      <c r="W60" s="77">
        <v>346564000</v>
      </c>
      <c r="X60" s="87">
        <v>148859000</v>
      </c>
      <c r="Y60" s="77">
        <v>333870000</v>
      </c>
      <c r="Z60" s="87">
        <v>521853000</v>
      </c>
      <c r="AA60" s="87">
        <v>732877000</v>
      </c>
      <c r="AB60" s="77">
        <v>8214000</v>
      </c>
      <c r="AC60" s="77">
        <v>42942000</v>
      </c>
      <c r="AD60" s="77">
        <v>6289000</v>
      </c>
      <c r="AE60" s="77">
        <v>91978000</v>
      </c>
      <c r="AF60" s="87">
        <v>149423000</v>
      </c>
      <c r="AG60" s="77">
        <v>299962000</v>
      </c>
      <c r="AH60" s="77">
        <v>0</v>
      </c>
      <c r="AI60" s="77">
        <v>128142000</v>
      </c>
      <c r="AJ60" s="87">
        <v>428104000</v>
      </c>
      <c r="AK60" s="87">
        <v>577527000</v>
      </c>
      <c r="AL60" s="77">
        <v>144381000</v>
      </c>
      <c r="AM60" s="77">
        <v>4837000</v>
      </c>
      <c r="AN60" s="77">
        <v>6132000</v>
      </c>
      <c r="AO60" s="87">
        <v>155350000</v>
      </c>
      <c r="AP60" s="87">
        <v>732877000</v>
      </c>
      <c r="AQ60" s="77">
        <v>730257000</v>
      </c>
      <c r="AR60" s="77">
        <v>0</v>
      </c>
      <c r="AS60" s="77">
        <v>142378000</v>
      </c>
      <c r="AT60" s="77"/>
      <c r="AU60" s="77"/>
      <c r="AV60" s="77">
        <v>1352000</v>
      </c>
      <c r="AW60" s="87">
        <v>873987000</v>
      </c>
      <c r="AX60" s="77">
        <v>2182979</v>
      </c>
      <c r="AY60" s="77">
        <v>-5210000</v>
      </c>
      <c r="AZ60" s="77">
        <v>0</v>
      </c>
      <c r="BA60" s="77">
        <v>16235021</v>
      </c>
      <c r="BB60" s="77">
        <v>0</v>
      </c>
      <c r="BC60" s="87">
        <v>13208000</v>
      </c>
      <c r="BD60" s="87">
        <v>887195000</v>
      </c>
      <c r="BE60" s="77">
        <v>409024000</v>
      </c>
      <c r="BF60" s="77">
        <v>0</v>
      </c>
      <c r="BG60" s="77">
        <v>21670000</v>
      </c>
      <c r="BH60" s="77">
        <v>16346000</v>
      </c>
      <c r="BI60" s="77">
        <v>8209522</v>
      </c>
      <c r="BJ60" s="77">
        <v>392636000</v>
      </c>
      <c r="BK60" s="77">
        <v>0</v>
      </c>
      <c r="BL60" s="87">
        <v>847885522</v>
      </c>
      <c r="BM60" s="87">
        <v>39309478</v>
      </c>
      <c r="BN60" s="77">
        <v>-9884000</v>
      </c>
      <c r="BO60" s="77">
        <v>318000</v>
      </c>
      <c r="BP60" s="87">
        <v>29743478</v>
      </c>
      <c r="BQ60" s="77">
        <v>13883000</v>
      </c>
      <c r="BR60" s="77">
        <v>0</v>
      </c>
      <c r="BS60" s="87">
        <v>43626478</v>
      </c>
      <c r="BT60" s="88">
        <v>2.9000000000000001E-2</v>
      </c>
      <c r="BU60" s="88">
        <v>1.4999999999999999E-2</v>
      </c>
      <c r="BV60" s="88">
        <v>4.3999999999999997E-2</v>
      </c>
      <c r="BW60" s="82">
        <v>1.4</v>
      </c>
      <c r="BX60" s="83">
        <v>46</v>
      </c>
      <c r="BY60" s="83">
        <v>47</v>
      </c>
      <c r="BZ60" s="82">
        <v>3.1</v>
      </c>
      <c r="CA60" s="88">
        <v>0.13600000000000001</v>
      </c>
      <c r="CB60" s="88">
        <v>0.21199999999999999</v>
      </c>
      <c r="CC60" s="89">
        <v>16</v>
      </c>
    </row>
    <row r="61" spans="1:81" ht="34.200000000000003" x14ac:dyDescent="0.3">
      <c r="A61" s="85">
        <v>3115</v>
      </c>
      <c r="B61" s="85" t="s">
        <v>772</v>
      </c>
      <c r="C61" s="85" t="s">
        <v>859</v>
      </c>
      <c r="D61" s="85">
        <v>6755</v>
      </c>
      <c r="E61" s="85">
        <v>2018</v>
      </c>
      <c r="F61" s="85" t="s">
        <v>867</v>
      </c>
      <c r="G61" s="85">
        <v>5</v>
      </c>
      <c r="H61" s="85">
        <v>12</v>
      </c>
      <c r="I61" s="85" t="s">
        <v>886</v>
      </c>
      <c r="J61" s="86">
        <v>103644000</v>
      </c>
      <c r="K61" s="86">
        <v>5091000</v>
      </c>
      <c r="L61" s="86">
        <v>7981000</v>
      </c>
      <c r="M61" s="86">
        <v>176400000</v>
      </c>
      <c r="N61" s="86">
        <v>43050000</v>
      </c>
      <c r="O61" s="86">
        <v>27482000</v>
      </c>
      <c r="P61" s="86">
        <v>56710000</v>
      </c>
      <c r="Q61" s="87">
        <v>420358000</v>
      </c>
      <c r="R61" s="86">
        <v>73805000</v>
      </c>
      <c r="S61" s="86">
        <v>0</v>
      </c>
      <c r="T61" s="86">
        <v>0</v>
      </c>
      <c r="U61" s="86">
        <v>0</v>
      </c>
      <c r="V61" s="86">
        <v>1411587000</v>
      </c>
      <c r="W61" s="86">
        <v>917067000</v>
      </c>
      <c r="X61" s="87">
        <v>494520000</v>
      </c>
      <c r="Y61" s="86">
        <v>220252000</v>
      </c>
      <c r="Z61" s="87">
        <v>788577000</v>
      </c>
      <c r="AA61" s="87">
        <v>1208935000</v>
      </c>
      <c r="AB61" s="86">
        <v>19365000</v>
      </c>
      <c r="AC61" s="86">
        <v>0</v>
      </c>
      <c r="AD61" s="86">
        <v>76538000</v>
      </c>
      <c r="AE61" s="86">
        <v>243737000</v>
      </c>
      <c r="AF61" s="87">
        <v>339640000</v>
      </c>
      <c r="AG61" s="86">
        <v>429715000</v>
      </c>
      <c r="AH61" s="86">
        <v>0</v>
      </c>
      <c r="AI61" s="86">
        <v>262309000</v>
      </c>
      <c r="AJ61" s="87">
        <v>692024000</v>
      </c>
      <c r="AK61" s="87">
        <v>1031664000</v>
      </c>
      <c r="AL61" s="86">
        <v>117097000</v>
      </c>
      <c r="AM61" s="86">
        <v>32596000</v>
      </c>
      <c r="AN61" s="86">
        <v>27578000</v>
      </c>
      <c r="AO61" s="87">
        <v>177271000</v>
      </c>
      <c r="AP61" s="87">
        <v>1208935000</v>
      </c>
      <c r="AQ61" s="86">
        <v>1642867000</v>
      </c>
      <c r="AR61" s="86">
        <v>0</v>
      </c>
      <c r="AS61" s="86">
        <v>85796000</v>
      </c>
      <c r="AT61" s="86"/>
      <c r="AU61" s="86"/>
      <c r="AV61" s="86">
        <v>2624000</v>
      </c>
      <c r="AW61" s="87">
        <v>1731287000</v>
      </c>
      <c r="AX61" s="86">
        <v>9637000</v>
      </c>
      <c r="AY61" s="86">
        <v>1085000</v>
      </c>
      <c r="AZ61" s="86">
        <v>0</v>
      </c>
      <c r="BA61" s="86">
        <v>-1248000</v>
      </c>
      <c r="BB61" s="86">
        <v>0</v>
      </c>
      <c r="BC61" s="87">
        <v>9474000</v>
      </c>
      <c r="BD61" s="87">
        <v>1740761000</v>
      </c>
      <c r="BE61" s="86">
        <v>682984000</v>
      </c>
      <c r="BF61" s="86">
        <v>0</v>
      </c>
      <c r="BG61" s="86">
        <v>67354000</v>
      </c>
      <c r="BH61" s="86">
        <v>16510000</v>
      </c>
      <c r="BI61" s="86">
        <v>28996000</v>
      </c>
      <c r="BJ61" s="86">
        <v>943225000</v>
      </c>
      <c r="BK61" s="86">
        <v>0</v>
      </c>
      <c r="BL61" s="87">
        <v>1739069000</v>
      </c>
      <c r="BM61" s="87">
        <v>1692000</v>
      </c>
      <c r="BN61" s="86">
        <v>41999000</v>
      </c>
      <c r="BO61" s="86">
        <v>43572000</v>
      </c>
      <c r="BP61" s="87">
        <v>87263000</v>
      </c>
      <c r="BQ61" s="86">
        <v>0</v>
      </c>
      <c r="BR61" s="86">
        <v>0</v>
      </c>
      <c r="BS61" s="87">
        <v>87263000</v>
      </c>
      <c r="BT61" s="88">
        <v>-4.0000000000000001E-3</v>
      </c>
      <c r="BU61" s="88">
        <v>5.0000000000000001E-3</v>
      </c>
      <c r="BV61" s="88">
        <v>1E-3</v>
      </c>
      <c r="BW61" s="82">
        <v>1.2</v>
      </c>
      <c r="BX61" s="83">
        <v>39</v>
      </c>
      <c r="BY61" s="83">
        <v>74</v>
      </c>
      <c r="BZ61" s="82">
        <v>2.4</v>
      </c>
      <c r="CA61" s="88">
        <v>0.09</v>
      </c>
      <c r="CB61" s="88">
        <v>0.14699999999999999</v>
      </c>
      <c r="CC61" s="89">
        <v>14</v>
      </c>
    </row>
    <row r="62" spans="1:81" ht="34.200000000000003" x14ac:dyDescent="0.3">
      <c r="A62" s="76">
        <v>138</v>
      </c>
      <c r="B62" s="76" t="s">
        <v>876</v>
      </c>
      <c r="C62" s="76" t="s">
        <v>859</v>
      </c>
      <c r="D62" s="76">
        <v>12764</v>
      </c>
      <c r="E62" s="76">
        <v>2018</v>
      </c>
      <c r="F62" s="76" t="s">
        <v>867</v>
      </c>
      <c r="G62" s="76">
        <v>5</v>
      </c>
      <c r="H62" s="76">
        <v>12</v>
      </c>
      <c r="I62" s="76" t="s">
        <v>886</v>
      </c>
      <c r="J62" s="77">
        <v>33475761</v>
      </c>
      <c r="K62" s="77">
        <v>0</v>
      </c>
      <c r="L62" s="77">
        <v>1161713</v>
      </c>
      <c r="M62" s="77">
        <v>26990942</v>
      </c>
      <c r="N62" s="77">
        <v>1270944</v>
      </c>
      <c r="O62" s="77">
        <v>0</v>
      </c>
      <c r="P62" s="77">
        <v>11202770</v>
      </c>
      <c r="Q62" s="87">
        <v>74102130</v>
      </c>
      <c r="R62" s="77">
        <v>21308122</v>
      </c>
      <c r="S62" s="77">
        <v>0</v>
      </c>
      <c r="T62" s="77">
        <v>0</v>
      </c>
      <c r="U62" s="77">
        <v>0</v>
      </c>
      <c r="V62" s="77">
        <v>215341301</v>
      </c>
      <c r="W62" s="77">
        <v>69425079</v>
      </c>
      <c r="X62" s="87">
        <v>145916222</v>
      </c>
      <c r="Y62" s="77">
        <v>208408422</v>
      </c>
      <c r="Z62" s="87">
        <v>375632766</v>
      </c>
      <c r="AA62" s="87">
        <v>449734896</v>
      </c>
      <c r="AB62" s="77">
        <v>3398051</v>
      </c>
      <c r="AC62" s="77">
        <v>7311025</v>
      </c>
      <c r="AD62" s="77">
        <v>11134609</v>
      </c>
      <c r="AE62" s="77">
        <v>29502773</v>
      </c>
      <c r="AF62" s="87">
        <v>51346458</v>
      </c>
      <c r="AG62" s="77">
        <v>91769565</v>
      </c>
      <c r="AH62" s="77">
        <v>0</v>
      </c>
      <c r="AI62" s="77">
        <v>12367617</v>
      </c>
      <c r="AJ62" s="87">
        <v>104137182</v>
      </c>
      <c r="AK62" s="87">
        <v>155483640</v>
      </c>
      <c r="AL62" s="77">
        <v>268772454</v>
      </c>
      <c r="AM62" s="77">
        <v>17621447</v>
      </c>
      <c r="AN62" s="77">
        <v>7857355</v>
      </c>
      <c r="AO62" s="87">
        <v>294251256</v>
      </c>
      <c r="AP62" s="87">
        <v>449734896</v>
      </c>
      <c r="AQ62" s="77">
        <v>255875003</v>
      </c>
      <c r="AR62" s="77">
        <v>0</v>
      </c>
      <c r="AS62" s="77">
        <v>13294635</v>
      </c>
      <c r="AT62" s="77"/>
      <c r="AU62" s="77"/>
      <c r="AV62" s="77">
        <v>1131521</v>
      </c>
      <c r="AW62" s="87">
        <v>270301159</v>
      </c>
      <c r="AX62" s="77">
        <v>4402489</v>
      </c>
      <c r="AY62" s="77">
        <v>0</v>
      </c>
      <c r="AZ62" s="77">
        <v>0</v>
      </c>
      <c r="BA62" s="77">
        <v>1126908</v>
      </c>
      <c r="BB62" s="77">
        <v>0</v>
      </c>
      <c r="BC62" s="87">
        <v>5529397</v>
      </c>
      <c r="BD62" s="87">
        <v>275830556</v>
      </c>
      <c r="BE62" s="77">
        <v>137985753</v>
      </c>
      <c r="BF62" s="77">
        <v>0</v>
      </c>
      <c r="BG62" s="77">
        <v>17244439</v>
      </c>
      <c r="BH62" s="77">
        <v>3982381</v>
      </c>
      <c r="BI62" s="77">
        <v>5314314</v>
      </c>
      <c r="BJ62" s="77">
        <v>112213457</v>
      </c>
      <c r="BK62" s="77">
        <v>0</v>
      </c>
      <c r="BL62" s="87">
        <v>276740344</v>
      </c>
      <c r="BM62" s="87">
        <v>-909788</v>
      </c>
      <c r="BN62" s="77">
        <v>8714743</v>
      </c>
      <c r="BO62" s="77">
        <v>3955621</v>
      </c>
      <c r="BP62" s="87">
        <v>11760576</v>
      </c>
      <c r="BQ62" s="77">
        <v>0</v>
      </c>
      <c r="BR62" s="77">
        <v>0</v>
      </c>
      <c r="BS62" s="87">
        <v>11760576</v>
      </c>
      <c r="BT62" s="88">
        <v>-2.3E-2</v>
      </c>
      <c r="BU62" s="88">
        <v>0.02</v>
      </c>
      <c r="BV62" s="88">
        <v>-3.0000000000000001E-3</v>
      </c>
      <c r="BW62" s="82">
        <v>1.4</v>
      </c>
      <c r="BX62" s="83">
        <v>39</v>
      </c>
      <c r="BY62" s="83">
        <v>62</v>
      </c>
      <c r="BZ62" s="82">
        <v>2.8</v>
      </c>
      <c r="CA62" s="88">
        <v>0.114</v>
      </c>
      <c r="CB62" s="88">
        <v>0.65400000000000003</v>
      </c>
      <c r="CC62" s="89">
        <v>4</v>
      </c>
    </row>
  </sheetData>
  <sheetProtection algorithmName="SHA-512" hashValue="w8o0m71D3uCs/Zp46tOPHjb6uhLVlAWzF2r/vO+VFIvF4ZXlEggTcnKroor/ougazyBXxZlPVh+rhUTcZsN7tQ==" saltValue="q3zh1bKqVsiz4fywwyGDAw=="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3B6EA-DB0E-4E60-86CE-2D5DB848E121}">
  <sheetPr>
    <tabColor theme="0" tint="-0.14999847407452621"/>
  </sheetPr>
  <dimension ref="A1:L1599"/>
  <sheetViews>
    <sheetView zoomScaleNormal="100" workbookViewId="0">
      <pane ySplit="1" topLeftCell="A1114" activePane="bottomLeft" state="frozen"/>
      <selection pane="bottomLeft" activeCell="F1612" sqref="F1612"/>
    </sheetView>
  </sheetViews>
  <sheetFormatPr defaultRowHeight="14.4" x14ac:dyDescent="0.3"/>
  <cols>
    <col min="1" max="2" width="13" customWidth="1"/>
    <col min="3" max="3" width="41" customWidth="1"/>
    <col min="4" max="4" width="27" customWidth="1"/>
    <col min="5" max="5" width="25" customWidth="1"/>
    <col min="6" max="7" width="21" customWidth="1"/>
    <col min="8" max="8" width="16" customWidth="1"/>
    <col min="9" max="9" width="18" customWidth="1"/>
    <col min="10" max="10" width="13" customWidth="1"/>
    <col min="11" max="11" width="60.77734375" customWidth="1"/>
    <col min="12" max="12" width="10.21875" style="90" customWidth="1"/>
  </cols>
  <sheetData>
    <row r="1" spans="1:12" x14ac:dyDescent="0.3">
      <c r="A1" t="s">
        <v>889</v>
      </c>
      <c r="B1" t="s">
        <v>890</v>
      </c>
      <c r="C1" t="s">
        <v>891</v>
      </c>
      <c r="D1" t="s">
        <v>892</v>
      </c>
      <c r="E1" t="s">
        <v>893</v>
      </c>
      <c r="F1" t="s">
        <v>894</v>
      </c>
      <c r="G1" t="s">
        <v>895</v>
      </c>
      <c r="H1" t="s">
        <v>896</v>
      </c>
      <c r="I1" t="s">
        <v>897</v>
      </c>
      <c r="J1" t="s">
        <v>898</v>
      </c>
      <c r="K1" t="s">
        <v>899</v>
      </c>
    </row>
    <row r="2" spans="1:12" x14ac:dyDescent="0.3">
      <c r="A2">
        <v>1</v>
      </c>
      <c r="B2">
        <v>640</v>
      </c>
      <c r="C2" t="s">
        <v>713</v>
      </c>
      <c r="D2" t="s">
        <v>160</v>
      </c>
      <c r="E2">
        <v>568</v>
      </c>
      <c r="F2">
        <v>11366</v>
      </c>
      <c r="G2">
        <v>4.9973605490058068E-2</v>
      </c>
      <c r="H2">
        <v>5890</v>
      </c>
      <c r="I2">
        <v>129814</v>
      </c>
      <c r="J2">
        <v>1</v>
      </c>
      <c r="K2" t="s">
        <v>900</v>
      </c>
      <c r="L2" s="90">
        <f>E2/H2</f>
        <v>9.6434634974533112E-2</v>
      </c>
    </row>
    <row r="3" spans="1:12" x14ac:dyDescent="0.3">
      <c r="A3">
        <v>1</v>
      </c>
      <c r="B3">
        <v>720</v>
      </c>
      <c r="C3" t="s">
        <v>713</v>
      </c>
      <c r="D3" t="s">
        <v>160</v>
      </c>
      <c r="E3">
        <v>389</v>
      </c>
      <c r="F3">
        <v>6413</v>
      </c>
      <c r="G3">
        <v>6.0658038359582098E-2</v>
      </c>
      <c r="H3">
        <v>5890</v>
      </c>
      <c r="I3">
        <v>129814</v>
      </c>
      <c r="J3">
        <v>2</v>
      </c>
      <c r="K3" t="s">
        <v>901</v>
      </c>
      <c r="L3" s="90">
        <f t="shared" ref="L3:L66" si="0">E3/H3</f>
        <v>6.6044142614601023E-2</v>
      </c>
    </row>
    <row r="4" spans="1:12" x14ac:dyDescent="0.3">
      <c r="A4">
        <v>1</v>
      </c>
      <c r="B4">
        <v>560</v>
      </c>
      <c r="C4" t="s">
        <v>713</v>
      </c>
      <c r="D4" t="s">
        <v>160</v>
      </c>
      <c r="E4">
        <v>334</v>
      </c>
      <c r="F4">
        <v>7864</v>
      </c>
      <c r="G4">
        <v>4.2472024415055952E-2</v>
      </c>
      <c r="H4">
        <v>5890</v>
      </c>
      <c r="I4">
        <v>129814</v>
      </c>
      <c r="J4">
        <v>3</v>
      </c>
      <c r="K4" t="s">
        <v>902</v>
      </c>
      <c r="L4" s="90">
        <f t="shared" si="0"/>
        <v>5.6706281833616298E-2</v>
      </c>
    </row>
    <row r="5" spans="1:12" x14ac:dyDescent="0.3">
      <c r="A5">
        <v>1</v>
      </c>
      <c r="B5">
        <v>753</v>
      </c>
      <c r="C5" t="s">
        <v>713</v>
      </c>
      <c r="D5" t="s">
        <v>160</v>
      </c>
      <c r="E5">
        <v>256</v>
      </c>
      <c r="F5">
        <v>1874</v>
      </c>
      <c r="G5">
        <v>0.13660618996798293</v>
      </c>
      <c r="H5">
        <v>5890</v>
      </c>
      <c r="I5">
        <v>129814</v>
      </c>
      <c r="J5">
        <v>4</v>
      </c>
      <c r="K5" t="s">
        <v>903</v>
      </c>
      <c r="L5" s="90">
        <f t="shared" si="0"/>
        <v>4.3463497453310698E-2</v>
      </c>
    </row>
    <row r="6" spans="1:12" x14ac:dyDescent="0.3">
      <c r="A6">
        <v>1</v>
      </c>
      <c r="B6">
        <v>751</v>
      </c>
      <c r="C6" t="s">
        <v>713</v>
      </c>
      <c r="D6" t="s">
        <v>160</v>
      </c>
      <c r="E6">
        <v>249</v>
      </c>
      <c r="F6">
        <v>1912</v>
      </c>
      <c r="G6">
        <v>0.13023012552301255</v>
      </c>
      <c r="H6">
        <v>5890</v>
      </c>
      <c r="I6">
        <v>129814</v>
      </c>
      <c r="J6">
        <v>5</v>
      </c>
      <c r="K6" t="s">
        <v>904</v>
      </c>
      <c r="L6" s="90">
        <f t="shared" si="0"/>
        <v>4.2275042444821734E-2</v>
      </c>
    </row>
    <row r="7" spans="1:12" x14ac:dyDescent="0.3">
      <c r="A7">
        <v>1</v>
      </c>
      <c r="B7">
        <v>540</v>
      </c>
      <c r="C7" t="s">
        <v>713</v>
      </c>
      <c r="D7" t="s">
        <v>160</v>
      </c>
      <c r="E7">
        <v>232</v>
      </c>
      <c r="F7">
        <v>4068</v>
      </c>
      <c r="G7">
        <v>5.7030481809242868E-2</v>
      </c>
      <c r="H7">
        <v>5890</v>
      </c>
      <c r="I7">
        <v>129814</v>
      </c>
      <c r="J7">
        <v>6</v>
      </c>
      <c r="K7" t="s">
        <v>905</v>
      </c>
      <c r="L7" s="90">
        <f t="shared" si="0"/>
        <v>3.9388794567062818E-2</v>
      </c>
    </row>
    <row r="8" spans="1:12" x14ac:dyDescent="0.3">
      <c r="A8">
        <v>1</v>
      </c>
      <c r="B8">
        <v>137</v>
      </c>
      <c r="C8" t="s">
        <v>713</v>
      </c>
      <c r="D8" t="s">
        <v>160</v>
      </c>
      <c r="E8">
        <v>231</v>
      </c>
      <c r="F8">
        <v>5782</v>
      </c>
      <c r="G8">
        <v>3.9951573849878935E-2</v>
      </c>
      <c r="H8">
        <v>5890</v>
      </c>
      <c r="I8">
        <v>129814</v>
      </c>
      <c r="J8">
        <v>7</v>
      </c>
      <c r="K8" t="s">
        <v>906</v>
      </c>
      <c r="L8" s="90">
        <f t="shared" si="0"/>
        <v>3.921901528013582E-2</v>
      </c>
    </row>
    <row r="9" spans="1:12" x14ac:dyDescent="0.3">
      <c r="A9">
        <v>1</v>
      </c>
      <c r="B9">
        <v>194</v>
      </c>
      <c r="C9" t="s">
        <v>713</v>
      </c>
      <c r="D9" t="s">
        <v>160</v>
      </c>
      <c r="E9">
        <v>215</v>
      </c>
      <c r="F9">
        <v>5089</v>
      </c>
      <c r="G9">
        <v>4.2247985851837297E-2</v>
      </c>
      <c r="H9">
        <v>5890</v>
      </c>
      <c r="I9">
        <v>129814</v>
      </c>
      <c r="J9">
        <v>8</v>
      </c>
      <c r="K9" t="s">
        <v>907</v>
      </c>
      <c r="L9" s="90">
        <f t="shared" si="0"/>
        <v>3.6502546689303902E-2</v>
      </c>
    </row>
    <row r="10" spans="1:12" x14ac:dyDescent="0.3">
      <c r="A10">
        <v>1</v>
      </c>
      <c r="B10">
        <v>754</v>
      </c>
      <c r="C10" t="s">
        <v>713</v>
      </c>
      <c r="D10" t="s">
        <v>160</v>
      </c>
      <c r="E10">
        <v>194</v>
      </c>
      <c r="F10">
        <v>588</v>
      </c>
      <c r="G10">
        <v>0.32993197278911562</v>
      </c>
      <c r="H10">
        <v>5890</v>
      </c>
      <c r="I10">
        <v>129814</v>
      </c>
      <c r="J10">
        <v>9</v>
      </c>
      <c r="K10" t="s">
        <v>908</v>
      </c>
      <c r="L10" s="90">
        <f t="shared" si="0"/>
        <v>3.2937181663837009E-2</v>
      </c>
    </row>
    <row r="11" spans="1:12" x14ac:dyDescent="0.3">
      <c r="A11">
        <v>1</v>
      </c>
      <c r="B11">
        <v>302</v>
      </c>
      <c r="C11" t="s">
        <v>713</v>
      </c>
      <c r="D11" t="s">
        <v>160</v>
      </c>
      <c r="E11">
        <v>186</v>
      </c>
      <c r="F11">
        <v>1644</v>
      </c>
      <c r="G11">
        <v>0.11313868613138686</v>
      </c>
      <c r="H11">
        <v>5890</v>
      </c>
      <c r="I11">
        <v>129814</v>
      </c>
      <c r="J11">
        <v>10</v>
      </c>
      <c r="K11" t="s">
        <v>909</v>
      </c>
      <c r="L11" s="90">
        <f t="shared" si="0"/>
        <v>3.1578947368421054E-2</v>
      </c>
    </row>
    <row r="12" spans="1:12" x14ac:dyDescent="0.3">
      <c r="A12">
        <v>1</v>
      </c>
      <c r="B12">
        <v>140</v>
      </c>
      <c r="C12" t="s">
        <v>713</v>
      </c>
      <c r="D12" t="s">
        <v>160</v>
      </c>
      <c r="E12">
        <v>134</v>
      </c>
      <c r="F12">
        <v>1574</v>
      </c>
      <c r="G12">
        <v>8.5133418043202028E-2</v>
      </c>
      <c r="H12">
        <v>5890</v>
      </c>
      <c r="I12">
        <v>129814</v>
      </c>
      <c r="J12">
        <v>11</v>
      </c>
      <c r="K12" t="s">
        <v>910</v>
      </c>
      <c r="L12" s="90">
        <f t="shared" si="0"/>
        <v>2.2750424448217319E-2</v>
      </c>
    </row>
    <row r="13" spans="1:12" x14ac:dyDescent="0.3">
      <c r="A13">
        <v>1</v>
      </c>
      <c r="B13">
        <v>201</v>
      </c>
      <c r="C13" t="s">
        <v>713</v>
      </c>
      <c r="D13" t="s">
        <v>160</v>
      </c>
      <c r="E13">
        <v>120</v>
      </c>
      <c r="F13">
        <v>2562</v>
      </c>
      <c r="G13">
        <v>4.6838407494145202E-2</v>
      </c>
      <c r="H13">
        <v>5890</v>
      </c>
      <c r="I13">
        <v>129814</v>
      </c>
      <c r="J13">
        <v>12</v>
      </c>
      <c r="K13" t="s">
        <v>911</v>
      </c>
      <c r="L13" s="90">
        <f t="shared" si="0"/>
        <v>2.037351443123939E-2</v>
      </c>
    </row>
    <row r="14" spans="1:12" x14ac:dyDescent="0.3">
      <c r="A14">
        <v>1</v>
      </c>
      <c r="B14">
        <v>301</v>
      </c>
      <c r="C14" t="s">
        <v>713</v>
      </c>
      <c r="D14" t="s">
        <v>160</v>
      </c>
      <c r="E14">
        <v>118</v>
      </c>
      <c r="F14">
        <v>1737</v>
      </c>
      <c r="G14">
        <v>6.7933218192285552E-2</v>
      </c>
      <c r="H14">
        <v>5890</v>
      </c>
      <c r="I14">
        <v>129814</v>
      </c>
      <c r="J14">
        <v>13</v>
      </c>
      <c r="K14" t="s">
        <v>912</v>
      </c>
      <c r="L14" s="90">
        <f t="shared" si="0"/>
        <v>2.0033955857385398E-2</v>
      </c>
    </row>
    <row r="15" spans="1:12" x14ac:dyDescent="0.3">
      <c r="A15">
        <v>1</v>
      </c>
      <c r="B15">
        <v>139</v>
      </c>
      <c r="C15" t="s">
        <v>713</v>
      </c>
      <c r="D15" t="s">
        <v>160</v>
      </c>
      <c r="E15">
        <v>106</v>
      </c>
      <c r="F15">
        <v>2364</v>
      </c>
      <c r="G15">
        <v>4.4839255499153977E-2</v>
      </c>
      <c r="H15">
        <v>5890</v>
      </c>
      <c r="I15">
        <v>129814</v>
      </c>
      <c r="J15">
        <v>14</v>
      </c>
      <c r="K15" t="s">
        <v>913</v>
      </c>
      <c r="L15" s="90">
        <f t="shared" si="0"/>
        <v>1.7996604414261461E-2</v>
      </c>
    </row>
    <row r="16" spans="1:12" x14ac:dyDescent="0.3">
      <c r="A16">
        <v>1</v>
      </c>
      <c r="B16">
        <v>463</v>
      </c>
      <c r="C16" t="s">
        <v>713</v>
      </c>
      <c r="D16" t="s">
        <v>160</v>
      </c>
      <c r="E16">
        <v>106</v>
      </c>
      <c r="F16">
        <v>2411</v>
      </c>
      <c r="G16">
        <v>4.3965159684778099E-2</v>
      </c>
      <c r="H16">
        <v>5890</v>
      </c>
      <c r="I16">
        <v>129814</v>
      </c>
      <c r="J16">
        <v>14</v>
      </c>
      <c r="K16" t="s">
        <v>914</v>
      </c>
      <c r="L16" s="90">
        <f t="shared" si="0"/>
        <v>1.7996604414261461E-2</v>
      </c>
    </row>
    <row r="17" spans="1:12" x14ac:dyDescent="0.3">
      <c r="A17">
        <v>1</v>
      </c>
      <c r="B17">
        <v>775</v>
      </c>
      <c r="C17" t="s">
        <v>713</v>
      </c>
      <c r="D17" t="s">
        <v>160</v>
      </c>
      <c r="E17">
        <v>73</v>
      </c>
      <c r="F17">
        <v>1365</v>
      </c>
      <c r="G17">
        <v>5.3479853479853477E-2</v>
      </c>
      <c r="H17">
        <v>5890</v>
      </c>
      <c r="I17">
        <v>129814</v>
      </c>
      <c r="J17">
        <v>16</v>
      </c>
      <c r="K17" t="s">
        <v>915</v>
      </c>
      <c r="L17" s="90">
        <f t="shared" si="0"/>
        <v>1.2393887945670628E-2</v>
      </c>
    </row>
    <row r="18" spans="1:12" x14ac:dyDescent="0.3">
      <c r="A18">
        <v>1</v>
      </c>
      <c r="B18">
        <v>383</v>
      </c>
      <c r="C18" t="s">
        <v>713</v>
      </c>
      <c r="D18" t="s">
        <v>160</v>
      </c>
      <c r="E18">
        <v>67</v>
      </c>
      <c r="F18">
        <v>1759</v>
      </c>
      <c r="G18">
        <v>3.8089823763501993E-2</v>
      </c>
      <c r="H18">
        <v>5890</v>
      </c>
      <c r="I18">
        <v>129814</v>
      </c>
      <c r="J18">
        <v>17</v>
      </c>
      <c r="K18" t="s">
        <v>916</v>
      </c>
      <c r="L18" s="90">
        <f t="shared" si="0"/>
        <v>1.137521222410866E-2</v>
      </c>
    </row>
    <row r="19" spans="1:12" x14ac:dyDescent="0.3">
      <c r="A19">
        <v>1</v>
      </c>
      <c r="B19">
        <v>45</v>
      </c>
      <c r="C19" t="s">
        <v>713</v>
      </c>
      <c r="D19" t="s">
        <v>160</v>
      </c>
      <c r="E19">
        <v>63</v>
      </c>
      <c r="F19">
        <v>1865</v>
      </c>
      <c r="G19">
        <v>3.3780160857908845E-2</v>
      </c>
      <c r="H19">
        <v>5890</v>
      </c>
      <c r="I19">
        <v>129814</v>
      </c>
      <c r="J19">
        <v>18</v>
      </c>
      <c r="K19" t="s">
        <v>917</v>
      </c>
      <c r="L19" s="90">
        <f t="shared" si="0"/>
        <v>1.0696095076400678E-2</v>
      </c>
    </row>
    <row r="20" spans="1:12" x14ac:dyDescent="0.3">
      <c r="A20">
        <v>1</v>
      </c>
      <c r="B20">
        <v>750</v>
      </c>
      <c r="C20" t="s">
        <v>713</v>
      </c>
      <c r="D20" t="s">
        <v>160</v>
      </c>
      <c r="E20">
        <v>60</v>
      </c>
      <c r="F20">
        <v>1210</v>
      </c>
      <c r="G20">
        <v>4.9586776859504134E-2</v>
      </c>
      <c r="H20">
        <v>5890</v>
      </c>
      <c r="I20">
        <v>129814</v>
      </c>
      <c r="J20">
        <v>19</v>
      </c>
      <c r="K20" t="s">
        <v>918</v>
      </c>
      <c r="L20" s="90">
        <f t="shared" si="0"/>
        <v>1.0186757215619695E-2</v>
      </c>
    </row>
    <row r="21" spans="1:12" x14ac:dyDescent="0.3">
      <c r="A21">
        <v>1</v>
      </c>
      <c r="B21">
        <v>253</v>
      </c>
      <c r="C21" t="s">
        <v>713</v>
      </c>
      <c r="D21" t="s">
        <v>160</v>
      </c>
      <c r="E21">
        <v>57</v>
      </c>
      <c r="F21">
        <v>719</v>
      </c>
      <c r="G21">
        <v>7.9276773296244787E-2</v>
      </c>
      <c r="H21">
        <v>5890</v>
      </c>
      <c r="I21">
        <v>129814</v>
      </c>
      <c r="J21">
        <v>20</v>
      </c>
      <c r="K21" t="s">
        <v>919</v>
      </c>
      <c r="L21" s="90">
        <f t="shared" si="0"/>
        <v>9.6774193548387101E-3</v>
      </c>
    </row>
    <row r="22" spans="1:12" x14ac:dyDescent="0.3">
      <c r="A22">
        <v>1</v>
      </c>
      <c r="B22">
        <v>347</v>
      </c>
      <c r="C22" t="s">
        <v>713</v>
      </c>
      <c r="D22" t="s">
        <v>160</v>
      </c>
      <c r="E22">
        <v>53</v>
      </c>
      <c r="F22">
        <v>998</v>
      </c>
      <c r="G22">
        <v>5.3106212424849697E-2</v>
      </c>
      <c r="H22">
        <v>5890</v>
      </c>
      <c r="I22">
        <v>129814</v>
      </c>
      <c r="J22">
        <v>21</v>
      </c>
      <c r="K22" t="s">
        <v>920</v>
      </c>
      <c r="L22" s="90">
        <f t="shared" si="0"/>
        <v>8.9983022071307307E-3</v>
      </c>
    </row>
    <row r="23" spans="1:12" x14ac:dyDescent="0.3">
      <c r="A23">
        <v>1</v>
      </c>
      <c r="B23">
        <v>244</v>
      </c>
      <c r="C23" t="s">
        <v>713</v>
      </c>
      <c r="D23" t="s">
        <v>160</v>
      </c>
      <c r="E23">
        <v>52</v>
      </c>
      <c r="F23">
        <v>1236</v>
      </c>
      <c r="G23">
        <v>4.2071197411003236E-2</v>
      </c>
      <c r="H23">
        <v>5890</v>
      </c>
      <c r="I23">
        <v>129814</v>
      </c>
      <c r="J23">
        <v>22</v>
      </c>
      <c r="K23" t="s">
        <v>921</v>
      </c>
      <c r="L23" s="90">
        <f t="shared" si="0"/>
        <v>8.8285229202037345E-3</v>
      </c>
    </row>
    <row r="24" spans="1:12" x14ac:dyDescent="0.3">
      <c r="A24">
        <v>1</v>
      </c>
      <c r="B24">
        <v>460</v>
      </c>
      <c r="C24" t="s">
        <v>713</v>
      </c>
      <c r="D24" t="s">
        <v>160</v>
      </c>
      <c r="E24">
        <v>51</v>
      </c>
      <c r="F24">
        <v>2023</v>
      </c>
      <c r="G24">
        <v>2.5210084033613446E-2</v>
      </c>
      <c r="H24">
        <v>5890</v>
      </c>
      <c r="I24">
        <v>129814</v>
      </c>
      <c r="J24">
        <v>23</v>
      </c>
      <c r="K24" t="s">
        <v>922</v>
      </c>
      <c r="L24" s="90">
        <f t="shared" si="0"/>
        <v>8.6587436332767401E-3</v>
      </c>
    </row>
    <row r="25" spans="1:12" x14ac:dyDescent="0.3">
      <c r="A25">
        <v>1</v>
      </c>
      <c r="B25">
        <v>254</v>
      </c>
      <c r="C25" t="s">
        <v>713</v>
      </c>
      <c r="D25" t="s">
        <v>160</v>
      </c>
      <c r="E25">
        <v>50</v>
      </c>
      <c r="F25">
        <v>1166</v>
      </c>
      <c r="G25">
        <v>4.2881646655231559E-2</v>
      </c>
      <c r="H25">
        <v>5890</v>
      </c>
      <c r="I25">
        <v>129814</v>
      </c>
      <c r="J25">
        <v>24</v>
      </c>
      <c r="K25" t="s">
        <v>923</v>
      </c>
      <c r="L25" s="90">
        <f t="shared" si="0"/>
        <v>8.4889643463497456E-3</v>
      </c>
    </row>
    <row r="26" spans="1:12" x14ac:dyDescent="0.3">
      <c r="A26">
        <v>1</v>
      </c>
      <c r="B26">
        <v>241</v>
      </c>
      <c r="C26" t="s">
        <v>713</v>
      </c>
      <c r="D26" t="s">
        <v>160</v>
      </c>
      <c r="E26">
        <v>48</v>
      </c>
      <c r="F26">
        <v>788</v>
      </c>
      <c r="G26">
        <v>6.0913705583756347E-2</v>
      </c>
      <c r="H26">
        <v>5890</v>
      </c>
      <c r="I26">
        <v>129814</v>
      </c>
      <c r="J26">
        <v>25</v>
      </c>
      <c r="K26" t="s">
        <v>924</v>
      </c>
      <c r="L26" s="90">
        <f t="shared" si="0"/>
        <v>8.1494057724957551E-3</v>
      </c>
    </row>
    <row r="27" spans="1:12" x14ac:dyDescent="0.3">
      <c r="A27">
        <v>1</v>
      </c>
      <c r="B27">
        <v>710</v>
      </c>
      <c r="C27" t="s">
        <v>713</v>
      </c>
      <c r="D27" t="s">
        <v>160</v>
      </c>
      <c r="E27">
        <v>47</v>
      </c>
      <c r="F27">
        <v>1193</v>
      </c>
      <c r="G27">
        <v>3.9396479463537304E-2</v>
      </c>
      <c r="H27">
        <v>5890</v>
      </c>
      <c r="I27">
        <v>129814</v>
      </c>
      <c r="J27">
        <v>26</v>
      </c>
      <c r="K27" t="s">
        <v>925</v>
      </c>
      <c r="L27" s="90">
        <f t="shared" si="0"/>
        <v>7.9796264855687606E-3</v>
      </c>
    </row>
    <row r="28" spans="1:12" x14ac:dyDescent="0.3">
      <c r="A28">
        <v>1</v>
      </c>
      <c r="B28">
        <v>756</v>
      </c>
      <c r="C28" t="s">
        <v>713</v>
      </c>
      <c r="D28" t="s">
        <v>160</v>
      </c>
      <c r="E28">
        <v>47</v>
      </c>
      <c r="F28">
        <v>283</v>
      </c>
      <c r="G28">
        <v>0.16607773851590105</v>
      </c>
      <c r="H28">
        <v>5890</v>
      </c>
      <c r="I28">
        <v>129814</v>
      </c>
      <c r="J28">
        <v>26</v>
      </c>
      <c r="K28" t="s">
        <v>926</v>
      </c>
      <c r="L28" s="90">
        <f t="shared" si="0"/>
        <v>7.9796264855687606E-3</v>
      </c>
    </row>
    <row r="29" spans="1:12" x14ac:dyDescent="0.3">
      <c r="A29">
        <v>1</v>
      </c>
      <c r="B29">
        <v>282</v>
      </c>
      <c r="C29" t="s">
        <v>713</v>
      </c>
      <c r="D29" t="s">
        <v>160</v>
      </c>
      <c r="E29">
        <v>46</v>
      </c>
      <c r="F29">
        <v>1009</v>
      </c>
      <c r="G29">
        <v>4.5589692765113973E-2</v>
      </c>
      <c r="H29">
        <v>5890</v>
      </c>
      <c r="I29">
        <v>129814</v>
      </c>
      <c r="J29">
        <v>28</v>
      </c>
      <c r="K29" t="s">
        <v>927</v>
      </c>
      <c r="L29" s="90">
        <f t="shared" si="0"/>
        <v>7.8098471986417653E-3</v>
      </c>
    </row>
    <row r="30" spans="1:12" x14ac:dyDescent="0.3">
      <c r="A30">
        <v>1</v>
      </c>
      <c r="B30">
        <v>420</v>
      </c>
      <c r="C30" t="s">
        <v>713</v>
      </c>
      <c r="D30" t="s">
        <v>160</v>
      </c>
      <c r="E30">
        <v>46</v>
      </c>
      <c r="F30">
        <v>1232</v>
      </c>
      <c r="G30">
        <v>3.7337662337662336E-2</v>
      </c>
      <c r="H30">
        <v>5890</v>
      </c>
      <c r="I30">
        <v>129814</v>
      </c>
      <c r="J30">
        <v>28</v>
      </c>
      <c r="K30" t="s">
        <v>928</v>
      </c>
      <c r="L30" s="90">
        <f t="shared" si="0"/>
        <v>7.8098471986417653E-3</v>
      </c>
    </row>
    <row r="31" spans="1:12" x14ac:dyDescent="0.3">
      <c r="A31">
        <v>1</v>
      </c>
      <c r="B31">
        <v>308</v>
      </c>
      <c r="C31" t="s">
        <v>713</v>
      </c>
      <c r="D31" t="s">
        <v>160</v>
      </c>
      <c r="E31">
        <v>41</v>
      </c>
      <c r="F31">
        <v>979</v>
      </c>
      <c r="G31">
        <v>4.1879468845760978E-2</v>
      </c>
      <c r="H31">
        <v>5890</v>
      </c>
      <c r="I31">
        <v>129814</v>
      </c>
      <c r="J31">
        <v>30</v>
      </c>
      <c r="K31" t="s">
        <v>929</v>
      </c>
      <c r="L31" s="90">
        <f t="shared" si="0"/>
        <v>6.9609507640067915E-3</v>
      </c>
    </row>
    <row r="32" spans="1:12" x14ac:dyDescent="0.3">
      <c r="A32">
        <v>2</v>
      </c>
      <c r="B32">
        <v>140</v>
      </c>
      <c r="C32" t="s">
        <v>930</v>
      </c>
      <c r="D32" t="s">
        <v>179</v>
      </c>
      <c r="E32">
        <v>61</v>
      </c>
      <c r="F32">
        <v>1145</v>
      </c>
      <c r="G32">
        <v>5.3275109170305673E-2</v>
      </c>
      <c r="H32">
        <v>514</v>
      </c>
      <c r="I32">
        <v>70579</v>
      </c>
      <c r="J32">
        <v>1</v>
      </c>
      <c r="K32" t="s">
        <v>910</v>
      </c>
      <c r="L32" s="90">
        <f t="shared" si="0"/>
        <v>0.11867704280155641</v>
      </c>
    </row>
    <row r="33" spans="1:12" x14ac:dyDescent="0.3">
      <c r="A33">
        <v>2</v>
      </c>
      <c r="B33">
        <v>194</v>
      </c>
      <c r="C33" t="s">
        <v>930</v>
      </c>
      <c r="D33" t="s">
        <v>179</v>
      </c>
      <c r="E33">
        <v>52</v>
      </c>
      <c r="F33">
        <v>2352</v>
      </c>
      <c r="G33">
        <v>2.2108843537414966E-2</v>
      </c>
      <c r="H33">
        <v>514</v>
      </c>
      <c r="I33">
        <v>70579</v>
      </c>
      <c r="J33">
        <v>2</v>
      </c>
      <c r="K33" t="s">
        <v>907</v>
      </c>
      <c r="L33" s="90">
        <f t="shared" si="0"/>
        <v>0.10116731517509728</v>
      </c>
    </row>
    <row r="34" spans="1:12" x14ac:dyDescent="0.3">
      <c r="A34">
        <v>2</v>
      </c>
      <c r="B34">
        <v>139</v>
      </c>
      <c r="C34" t="s">
        <v>930</v>
      </c>
      <c r="D34" t="s">
        <v>179</v>
      </c>
      <c r="E34">
        <v>51</v>
      </c>
      <c r="F34">
        <v>1235</v>
      </c>
      <c r="G34">
        <v>4.1295546558704453E-2</v>
      </c>
      <c r="H34">
        <v>514</v>
      </c>
      <c r="I34">
        <v>70579</v>
      </c>
      <c r="J34">
        <v>3</v>
      </c>
      <c r="K34" t="s">
        <v>913</v>
      </c>
      <c r="L34" s="90">
        <f t="shared" si="0"/>
        <v>9.9221789883268477E-2</v>
      </c>
    </row>
    <row r="35" spans="1:12" x14ac:dyDescent="0.3">
      <c r="A35">
        <v>2</v>
      </c>
      <c r="B35">
        <v>860</v>
      </c>
      <c r="C35" t="s">
        <v>930</v>
      </c>
      <c r="D35" t="s">
        <v>179</v>
      </c>
      <c r="E35">
        <v>45</v>
      </c>
      <c r="F35">
        <v>45</v>
      </c>
      <c r="G35">
        <v>1</v>
      </c>
      <c r="H35">
        <v>514</v>
      </c>
      <c r="I35">
        <v>70579</v>
      </c>
      <c r="J35">
        <v>4</v>
      </c>
      <c r="K35" t="s">
        <v>931</v>
      </c>
      <c r="L35" s="90">
        <f t="shared" si="0"/>
        <v>8.7548638132295714E-2</v>
      </c>
    </row>
    <row r="36" spans="1:12" x14ac:dyDescent="0.3">
      <c r="A36">
        <v>2</v>
      </c>
      <c r="B36">
        <v>463</v>
      </c>
      <c r="C36" t="s">
        <v>930</v>
      </c>
      <c r="D36" t="s">
        <v>179</v>
      </c>
      <c r="E36">
        <v>27</v>
      </c>
      <c r="F36">
        <v>1065</v>
      </c>
      <c r="G36">
        <v>2.5352112676056339E-2</v>
      </c>
      <c r="H36">
        <v>514</v>
      </c>
      <c r="I36">
        <v>70579</v>
      </c>
      <c r="J36">
        <v>5</v>
      </c>
      <c r="K36" t="s">
        <v>914</v>
      </c>
      <c r="L36" s="90">
        <f t="shared" si="0"/>
        <v>5.2529182879377433E-2</v>
      </c>
    </row>
    <row r="37" spans="1:12" x14ac:dyDescent="0.3">
      <c r="A37">
        <v>2</v>
      </c>
      <c r="B37">
        <v>720</v>
      </c>
      <c r="C37" t="s">
        <v>930</v>
      </c>
      <c r="D37" t="s">
        <v>179</v>
      </c>
      <c r="E37">
        <v>25</v>
      </c>
      <c r="F37">
        <v>3739</v>
      </c>
      <c r="G37">
        <v>6.6862797539449055E-3</v>
      </c>
      <c r="H37">
        <v>514</v>
      </c>
      <c r="I37">
        <v>70579</v>
      </c>
      <c r="J37">
        <v>6</v>
      </c>
      <c r="K37" t="s">
        <v>901</v>
      </c>
      <c r="L37" s="90">
        <f t="shared" si="0"/>
        <v>4.8638132295719845E-2</v>
      </c>
    </row>
    <row r="38" spans="1:12" x14ac:dyDescent="0.3">
      <c r="A38">
        <v>5</v>
      </c>
      <c r="B38">
        <v>640</v>
      </c>
      <c r="C38" t="s">
        <v>715</v>
      </c>
      <c r="D38" t="s">
        <v>166</v>
      </c>
      <c r="E38">
        <v>381</v>
      </c>
      <c r="F38">
        <v>5893</v>
      </c>
      <c r="G38">
        <v>6.4652978109621589E-2</v>
      </c>
      <c r="H38">
        <v>4624</v>
      </c>
      <c r="I38">
        <v>88862</v>
      </c>
      <c r="J38">
        <v>1</v>
      </c>
      <c r="K38" t="s">
        <v>900</v>
      </c>
      <c r="L38" s="90">
        <f t="shared" si="0"/>
        <v>8.2396193771626297E-2</v>
      </c>
    </row>
    <row r="39" spans="1:12" x14ac:dyDescent="0.3">
      <c r="A39">
        <v>5</v>
      </c>
      <c r="B39">
        <v>720</v>
      </c>
      <c r="C39" t="s">
        <v>715</v>
      </c>
      <c r="D39" t="s">
        <v>166</v>
      </c>
      <c r="E39">
        <v>300</v>
      </c>
      <c r="F39">
        <v>5091</v>
      </c>
      <c r="G39">
        <v>5.8927519151443723E-2</v>
      </c>
      <c r="H39">
        <v>4624</v>
      </c>
      <c r="I39">
        <v>88862</v>
      </c>
      <c r="J39">
        <v>2</v>
      </c>
      <c r="K39" t="s">
        <v>901</v>
      </c>
      <c r="L39" s="90">
        <f t="shared" si="0"/>
        <v>6.4878892733564009E-2</v>
      </c>
    </row>
    <row r="40" spans="1:12" x14ac:dyDescent="0.3">
      <c r="A40">
        <v>5</v>
      </c>
      <c r="B40">
        <v>560</v>
      </c>
      <c r="C40" t="s">
        <v>715</v>
      </c>
      <c r="D40" t="s">
        <v>166</v>
      </c>
      <c r="E40">
        <v>267</v>
      </c>
      <c r="F40">
        <v>4514</v>
      </c>
      <c r="G40">
        <v>5.9149313247673904E-2</v>
      </c>
      <c r="H40">
        <v>4624</v>
      </c>
      <c r="I40">
        <v>88862</v>
      </c>
      <c r="J40">
        <v>3</v>
      </c>
      <c r="K40" t="s">
        <v>902</v>
      </c>
      <c r="L40" s="90">
        <f t="shared" si="0"/>
        <v>5.7742214532871976E-2</v>
      </c>
    </row>
    <row r="41" spans="1:12" x14ac:dyDescent="0.3">
      <c r="A41">
        <v>5</v>
      </c>
      <c r="B41">
        <v>194</v>
      </c>
      <c r="C41" t="s">
        <v>715</v>
      </c>
      <c r="D41" t="s">
        <v>166</v>
      </c>
      <c r="E41">
        <v>260</v>
      </c>
      <c r="F41">
        <v>4056</v>
      </c>
      <c r="G41">
        <v>6.4102564102564097E-2</v>
      </c>
      <c r="H41">
        <v>4624</v>
      </c>
      <c r="I41">
        <v>88862</v>
      </c>
      <c r="J41">
        <v>4</v>
      </c>
      <c r="K41" t="s">
        <v>907</v>
      </c>
      <c r="L41" s="90">
        <f t="shared" si="0"/>
        <v>5.6228373702422146E-2</v>
      </c>
    </row>
    <row r="42" spans="1:12" x14ac:dyDescent="0.3">
      <c r="A42">
        <v>5</v>
      </c>
      <c r="B42">
        <v>137</v>
      </c>
      <c r="C42" t="s">
        <v>715</v>
      </c>
      <c r="D42" t="s">
        <v>166</v>
      </c>
      <c r="E42">
        <v>228</v>
      </c>
      <c r="F42">
        <v>3602</v>
      </c>
      <c r="G42">
        <v>6.3298167684619655E-2</v>
      </c>
      <c r="H42">
        <v>4624</v>
      </c>
      <c r="I42">
        <v>88862</v>
      </c>
      <c r="J42">
        <v>5</v>
      </c>
      <c r="K42" t="s">
        <v>906</v>
      </c>
      <c r="L42" s="90">
        <f t="shared" si="0"/>
        <v>4.930795847750865E-2</v>
      </c>
    </row>
    <row r="43" spans="1:12" x14ac:dyDescent="0.3">
      <c r="A43">
        <v>5</v>
      </c>
      <c r="B43">
        <v>540</v>
      </c>
      <c r="C43" t="s">
        <v>715</v>
      </c>
      <c r="D43" t="s">
        <v>166</v>
      </c>
      <c r="E43">
        <v>134</v>
      </c>
      <c r="F43">
        <v>2195</v>
      </c>
      <c r="G43">
        <v>6.104783599088838E-2</v>
      </c>
      <c r="H43">
        <v>4624</v>
      </c>
      <c r="I43">
        <v>88862</v>
      </c>
      <c r="J43">
        <v>6</v>
      </c>
      <c r="K43" t="s">
        <v>905</v>
      </c>
      <c r="L43" s="90">
        <f t="shared" si="0"/>
        <v>2.8979238754325259E-2</v>
      </c>
    </row>
    <row r="44" spans="1:12" x14ac:dyDescent="0.3">
      <c r="A44">
        <v>5</v>
      </c>
      <c r="B44">
        <v>201</v>
      </c>
      <c r="C44" t="s">
        <v>715</v>
      </c>
      <c r="D44" t="s">
        <v>166</v>
      </c>
      <c r="E44">
        <v>115</v>
      </c>
      <c r="F44">
        <v>1314</v>
      </c>
      <c r="G44">
        <v>8.7519025875190254E-2</v>
      </c>
      <c r="H44">
        <v>4624</v>
      </c>
      <c r="I44">
        <v>88862</v>
      </c>
      <c r="J44">
        <v>7</v>
      </c>
      <c r="K44" t="s">
        <v>911</v>
      </c>
      <c r="L44" s="90">
        <f t="shared" si="0"/>
        <v>2.4870242214532871E-2</v>
      </c>
    </row>
    <row r="45" spans="1:12" x14ac:dyDescent="0.3">
      <c r="A45">
        <v>5</v>
      </c>
      <c r="B45">
        <v>753</v>
      </c>
      <c r="C45" t="s">
        <v>715</v>
      </c>
      <c r="D45" t="s">
        <v>166</v>
      </c>
      <c r="E45">
        <v>109</v>
      </c>
      <c r="F45">
        <v>1092</v>
      </c>
      <c r="G45">
        <v>9.9816849816849823E-2</v>
      </c>
      <c r="H45">
        <v>4624</v>
      </c>
      <c r="I45">
        <v>88862</v>
      </c>
      <c r="J45">
        <v>8</v>
      </c>
      <c r="K45" t="s">
        <v>903</v>
      </c>
      <c r="L45" s="90">
        <f t="shared" si="0"/>
        <v>2.3572664359861592E-2</v>
      </c>
    </row>
    <row r="46" spans="1:12" x14ac:dyDescent="0.3">
      <c r="A46">
        <v>5</v>
      </c>
      <c r="B46">
        <v>775</v>
      </c>
      <c r="C46" t="s">
        <v>715</v>
      </c>
      <c r="D46" t="s">
        <v>166</v>
      </c>
      <c r="E46">
        <v>104</v>
      </c>
      <c r="F46">
        <v>1103</v>
      </c>
      <c r="G46">
        <v>9.4288304623753399E-2</v>
      </c>
      <c r="H46">
        <v>4624</v>
      </c>
      <c r="I46">
        <v>88862</v>
      </c>
      <c r="J46">
        <v>9</v>
      </c>
      <c r="K46" t="s">
        <v>915</v>
      </c>
      <c r="L46" s="90">
        <f t="shared" si="0"/>
        <v>2.2491349480968859E-2</v>
      </c>
    </row>
    <row r="47" spans="1:12" x14ac:dyDescent="0.3">
      <c r="A47">
        <v>5</v>
      </c>
      <c r="B47">
        <v>463</v>
      </c>
      <c r="C47" t="s">
        <v>715</v>
      </c>
      <c r="D47" t="s">
        <v>166</v>
      </c>
      <c r="E47">
        <v>99</v>
      </c>
      <c r="F47">
        <v>1527</v>
      </c>
      <c r="G47">
        <v>6.4833005893909626E-2</v>
      </c>
      <c r="H47">
        <v>4624</v>
      </c>
      <c r="I47">
        <v>88862</v>
      </c>
      <c r="J47">
        <v>10</v>
      </c>
      <c r="K47" t="s">
        <v>914</v>
      </c>
      <c r="L47" s="90">
        <f t="shared" si="0"/>
        <v>2.1410034602076123E-2</v>
      </c>
    </row>
    <row r="48" spans="1:12" x14ac:dyDescent="0.3">
      <c r="A48">
        <v>5</v>
      </c>
      <c r="B48">
        <v>751</v>
      </c>
      <c r="C48" t="s">
        <v>715</v>
      </c>
      <c r="D48" t="s">
        <v>166</v>
      </c>
      <c r="E48">
        <v>98</v>
      </c>
      <c r="F48">
        <v>1493</v>
      </c>
      <c r="G48">
        <v>6.5639651707970523E-2</v>
      </c>
      <c r="H48">
        <v>4624</v>
      </c>
      <c r="I48">
        <v>88862</v>
      </c>
      <c r="J48">
        <v>11</v>
      </c>
      <c r="K48" t="s">
        <v>904</v>
      </c>
      <c r="L48" s="90">
        <f t="shared" si="0"/>
        <v>2.1193771626297576E-2</v>
      </c>
    </row>
    <row r="49" spans="1:12" x14ac:dyDescent="0.3">
      <c r="A49">
        <v>5</v>
      </c>
      <c r="B49">
        <v>750</v>
      </c>
      <c r="C49" t="s">
        <v>715</v>
      </c>
      <c r="D49" t="s">
        <v>166</v>
      </c>
      <c r="E49">
        <v>96</v>
      </c>
      <c r="F49">
        <v>957</v>
      </c>
      <c r="G49">
        <v>0.10031347962382445</v>
      </c>
      <c r="H49">
        <v>4624</v>
      </c>
      <c r="I49">
        <v>88862</v>
      </c>
      <c r="J49">
        <v>12</v>
      </c>
      <c r="K49" t="s">
        <v>918</v>
      </c>
      <c r="L49" s="90">
        <f t="shared" si="0"/>
        <v>2.0761245674740483E-2</v>
      </c>
    </row>
    <row r="50" spans="1:12" x14ac:dyDescent="0.3">
      <c r="A50">
        <v>5</v>
      </c>
      <c r="B50">
        <v>383</v>
      </c>
      <c r="C50" t="s">
        <v>715</v>
      </c>
      <c r="D50" t="s">
        <v>166</v>
      </c>
      <c r="E50">
        <v>93</v>
      </c>
      <c r="F50">
        <v>1025</v>
      </c>
      <c r="G50">
        <v>9.0731707317073168E-2</v>
      </c>
      <c r="H50">
        <v>4624</v>
      </c>
      <c r="I50">
        <v>88862</v>
      </c>
      <c r="J50">
        <v>13</v>
      </c>
      <c r="K50" t="s">
        <v>916</v>
      </c>
      <c r="L50" s="90">
        <f t="shared" si="0"/>
        <v>2.0112456747404844E-2</v>
      </c>
    </row>
    <row r="51" spans="1:12" x14ac:dyDescent="0.3">
      <c r="A51">
        <v>5</v>
      </c>
      <c r="B51">
        <v>460</v>
      </c>
      <c r="C51" t="s">
        <v>715</v>
      </c>
      <c r="D51" t="s">
        <v>166</v>
      </c>
      <c r="E51">
        <v>92</v>
      </c>
      <c r="F51">
        <v>1466</v>
      </c>
      <c r="G51">
        <v>6.2755798090040935E-2</v>
      </c>
      <c r="H51">
        <v>4624</v>
      </c>
      <c r="I51">
        <v>88862</v>
      </c>
      <c r="J51">
        <v>14</v>
      </c>
      <c r="K51" t="s">
        <v>922</v>
      </c>
      <c r="L51" s="90">
        <f t="shared" si="0"/>
        <v>1.9896193771626297E-2</v>
      </c>
    </row>
    <row r="52" spans="1:12" x14ac:dyDescent="0.3">
      <c r="A52">
        <v>5</v>
      </c>
      <c r="B52">
        <v>140</v>
      </c>
      <c r="C52" t="s">
        <v>715</v>
      </c>
      <c r="D52" t="s">
        <v>166</v>
      </c>
      <c r="E52">
        <v>87</v>
      </c>
      <c r="F52">
        <v>1184</v>
      </c>
      <c r="G52">
        <v>7.3479729729729729E-2</v>
      </c>
      <c r="H52">
        <v>4624</v>
      </c>
      <c r="I52">
        <v>88862</v>
      </c>
      <c r="J52">
        <v>15</v>
      </c>
      <c r="K52" t="s">
        <v>910</v>
      </c>
      <c r="L52" s="90">
        <f t="shared" si="0"/>
        <v>1.8814878892733564E-2</v>
      </c>
    </row>
    <row r="53" spans="1:12" x14ac:dyDescent="0.3">
      <c r="A53">
        <v>5</v>
      </c>
      <c r="B53">
        <v>754</v>
      </c>
      <c r="C53" t="s">
        <v>715</v>
      </c>
      <c r="D53" t="s">
        <v>166</v>
      </c>
      <c r="E53">
        <v>83</v>
      </c>
      <c r="F53">
        <v>503</v>
      </c>
      <c r="G53">
        <v>0.16500994035785288</v>
      </c>
      <c r="H53">
        <v>4624</v>
      </c>
      <c r="I53">
        <v>88862</v>
      </c>
      <c r="J53">
        <v>16</v>
      </c>
      <c r="K53" t="s">
        <v>908</v>
      </c>
      <c r="L53" s="90">
        <f t="shared" si="0"/>
        <v>1.7949826989619378E-2</v>
      </c>
    </row>
    <row r="54" spans="1:12" x14ac:dyDescent="0.3">
      <c r="A54">
        <v>5</v>
      </c>
      <c r="B54">
        <v>45</v>
      </c>
      <c r="C54" t="s">
        <v>715</v>
      </c>
      <c r="D54" t="s">
        <v>166</v>
      </c>
      <c r="E54">
        <v>77</v>
      </c>
      <c r="F54">
        <v>1230</v>
      </c>
      <c r="G54">
        <v>6.2601626016260167E-2</v>
      </c>
      <c r="H54">
        <v>4624</v>
      </c>
      <c r="I54">
        <v>88862</v>
      </c>
      <c r="J54">
        <v>17</v>
      </c>
      <c r="K54" t="s">
        <v>917</v>
      </c>
      <c r="L54" s="90">
        <f t="shared" si="0"/>
        <v>1.6652249134948095E-2</v>
      </c>
    </row>
    <row r="55" spans="1:12" x14ac:dyDescent="0.3">
      <c r="A55">
        <v>5</v>
      </c>
      <c r="B55">
        <v>139</v>
      </c>
      <c r="C55" t="s">
        <v>715</v>
      </c>
      <c r="D55" t="s">
        <v>166</v>
      </c>
      <c r="E55">
        <v>77</v>
      </c>
      <c r="F55">
        <v>1217</v>
      </c>
      <c r="G55">
        <v>6.3270336894001647E-2</v>
      </c>
      <c r="H55">
        <v>4624</v>
      </c>
      <c r="I55">
        <v>88862</v>
      </c>
      <c r="J55">
        <v>17</v>
      </c>
      <c r="K55" t="s">
        <v>913</v>
      </c>
      <c r="L55" s="90">
        <f t="shared" si="0"/>
        <v>1.6652249134948095E-2</v>
      </c>
    </row>
    <row r="56" spans="1:12" x14ac:dyDescent="0.3">
      <c r="A56">
        <v>5</v>
      </c>
      <c r="B56">
        <v>133</v>
      </c>
      <c r="C56" t="s">
        <v>715</v>
      </c>
      <c r="D56" t="s">
        <v>166</v>
      </c>
      <c r="E56">
        <v>74</v>
      </c>
      <c r="F56">
        <v>1378</v>
      </c>
      <c r="G56">
        <v>5.3701015965166909E-2</v>
      </c>
      <c r="H56">
        <v>4624</v>
      </c>
      <c r="I56">
        <v>88862</v>
      </c>
      <c r="J56">
        <v>19</v>
      </c>
      <c r="K56" t="s">
        <v>932</v>
      </c>
      <c r="L56" s="90">
        <f t="shared" si="0"/>
        <v>1.6003460207612456E-2</v>
      </c>
    </row>
    <row r="57" spans="1:12" x14ac:dyDescent="0.3">
      <c r="A57">
        <v>5</v>
      </c>
      <c r="B57">
        <v>254</v>
      </c>
      <c r="C57" t="s">
        <v>715</v>
      </c>
      <c r="D57" t="s">
        <v>166</v>
      </c>
      <c r="E57">
        <v>63</v>
      </c>
      <c r="F57">
        <v>644</v>
      </c>
      <c r="G57">
        <v>9.7826086956521743E-2</v>
      </c>
      <c r="H57">
        <v>4624</v>
      </c>
      <c r="I57">
        <v>88862</v>
      </c>
      <c r="J57">
        <v>20</v>
      </c>
      <c r="K57" t="s">
        <v>923</v>
      </c>
      <c r="L57" s="90">
        <f t="shared" si="0"/>
        <v>1.3624567474048443E-2</v>
      </c>
    </row>
    <row r="58" spans="1:12" x14ac:dyDescent="0.3">
      <c r="A58">
        <v>5</v>
      </c>
      <c r="B58">
        <v>282</v>
      </c>
      <c r="C58" t="s">
        <v>715</v>
      </c>
      <c r="D58" t="s">
        <v>166</v>
      </c>
      <c r="E58">
        <v>63</v>
      </c>
      <c r="F58">
        <v>781</v>
      </c>
      <c r="G58">
        <v>8.0665813060179253E-2</v>
      </c>
      <c r="H58">
        <v>4624</v>
      </c>
      <c r="I58">
        <v>88862</v>
      </c>
      <c r="J58">
        <v>20</v>
      </c>
      <c r="K58" t="s">
        <v>927</v>
      </c>
      <c r="L58" s="90">
        <f t="shared" si="0"/>
        <v>1.3624567474048443E-2</v>
      </c>
    </row>
    <row r="59" spans="1:12" x14ac:dyDescent="0.3">
      <c r="A59">
        <v>5</v>
      </c>
      <c r="B59">
        <v>244</v>
      </c>
      <c r="C59" t="s">
        <v>715</v>
      </c>
      <c r="D59" t="s">
        <v>166</v>
      </c>
      <c r="E59">
        <v>56</v>
      </c>
      <c r="F59">
        <v>614</v>
      </c>
      <c r="G59">
        <v>9.1205211726384364E-2</v>
      </c>
      <c r="H59">
        <v>4624</v>
      </c>
      <c r="I59">
        <v>88862</v>
      </c>
      <c r="J59">
        <v>22</v>
      </c>
      <c r="K59" t="s">
        <v>921</v>
      </c>
      <c r="L59" s="90">
        <f t="shared" si="0"/>
        <v>1.2110726643598616E-2</v>
      </c>
    </row>
    <row r="60" spans="1:12" x14ac:dyDescent="0.3">
      <c r="A60">
        <v>5</v>
      </c>
      <c r="B60">
        <v>247</v>
      </c>
      <c r="C60" t="s">
        <v>715</v>
      </c>
      <c r="D60" t="s">
        <v>166</v>
      </c>
      <c r="E60">
        <v>54</v>
      </c>
      <c r="F60">
        <v>624</v>
      </c>
      <c r="G60">
        <v>8.6538461538461536E-2</v>
      </c>
      <c r="H60">
        <v>4624</v>
      </c>
      <c r="I60">
        <v>88862</v>
      </c>
      <c r="J60">
        <v>23</v>
      </c>
      <c r="K60" t="s">
        <v>933</v>
      </c>
      <c r="L60" s="90">
        <f t="shared" si="0"/>
        <v>1.1678200692041523E-2</v>
      </c>
    </row>
    <row r="61" spans="1:12" x14ac:dyDescent="0.3">
      <c r="A61">
        <v>5</v>
      </c>
      <c r="B61">
        <v>425</v>
      </c>
      <c r="C61" t="s">
        <v>715</v>
      </c>
      <c r="D61" t="s">
        <v>166</v>
      </c>
      <c r="E61">
        <v>50</v>
      </c>
      <c r="F61">
        <v>627</v>
      </c>
      <c r="G61">
        <v>7.9744816586921854E-2</v>
      </c>
      <c r="H61">
        <v>4624</v>
      </c>
      <c r="I61">
        <v>88862</v>
      </c>
      <c r="J61">
        <v>24</v>
      </c>
      <c r="K61" t="s">
        <v>934</v>
      </c>
      <c r="L61" s="90">
        <f t="shared" si="0"/>
        <v>1.0813148788927335E-2</v>
      </c>
    </row>
    <row r="62" spans="1:12" x14ac:dyDescent="0.3">
      <c r="A62">
        <v>5</v>
      </c>
      <c r="B62">
        <v>466</v>
      </c>
      <c r="C62" t="s">
        <v>715</v>
      </c>
      <c r="D62" t="s">
        <v>166</v>
      </c>
      <c r="E62">
        <v>49</v>
      </c>
      <c r="F62">
        <v>726</v>
      </c>
      <c r="G62">
        <v>6.7493112947658404E-2</v>
      </c>
      <c r="H62">
        <v>4624</v>
      </c>
      <c r="I62">
        <v>88862</v>
      </c>
      <c r="J62">
        <v>25</v>
      </c>
      <c r="K62" t="s">
        <v>935</v>
      </c>
      <c r="L62" s="90">
        <f t="shared" si="0"/>
        <v>1.0596885813148788E-2</v>
      </c>
    </row>
    <row r="63" spans="1:12" x14ac:dyDescent="0.3">
      <c r="A63">
        <v>5</v>
      </c>
      <c r="B63">
        <v>420</v>
      </c>
      <c r="C63" t="s">
        <v>715</v>
      </c>
      <c r="D63" t="s">
        <v>166</v>
      </c>
      <c r="E63">
        <v>47</v>
      </c>
      <c r="F63">
        <v>937</v>
      </c>
      <c r="G63">
        <v>5.0160085378868728E-2</v>
      </c>
      <c r="H63">
        <v>4624</v>
      </c>
      <c r="I63">
        <v>88862</v>
      </c>
      <c r="J63">
        <v>26</v>
      </c>
      <c r="K63" t="s">
        <v>928</v>
      </c>
      <c r="L63" s="90">
        <f t="shared" si="0"/>
        <v>1.0164359861591695E-2</v>
      </c>
    </row>
    <row r="64" spans="1:12" x14ac:dyDescent="0.3">
      <c r="A64">
        <v>5</v>
      </c>
      <c r="B64">
        <v>249</v>
      </c>
      <c r="C64" t="s">
        <v>715</v>
      </c>
      <c r="D64" t="s">
        <v>166</v>
      </c>
      <c r="E64">
        <v>43</v>
      </c>
      <c r="F64">
        <v>568</v>
      </c>
      <c r="G64">
        <v>7.5704225352112672E-2</v>
      </c>
      <c r="H64">
        <v>4624</v>
      </c>
      <c r="I64">
        <v>88862</v>
      </c>
      <c r="J64">
        <v>27</v>
      </c>
      <c r="K64" t="s">
        <v>936</v>
      </c>
      <c r="L64" s="90">
        <f t="shared" si="0"/>
        <v>9.2993079584775089E-3</v>
      </c>
    </row>
    <row r="65" spans="1:12" x14ac:dyDescent="0.3">
      <c r="A65">
        <v>5</v>
      </c>
      <c r="B65">
        <v>351</v>
      </c>
      <c r="C65" t="s">
        <v>715</v>
      </c>
      <c r="D65" t="s">
        <v>166</v>
      </c>
      <c r="E65">
        <v>36</v>
      </c>
      <c r="F65">
        <v>439</v>
      </c>
      <c r="G65">
        <v>8.2004555808656038E-2</v>
      </c>
      <c r="H65">
        <v>4624</v>
      </c>
      <c r="I65">
        <v>88862</v>
      </c>
      <c r="J65">
        <v>28</v>
      </c>
      <c r="K65" t="s">
        <v>937</v>
      </c>
      <c r="L65" s="90">
        <f t="shared" si="0"/>
        <v>7.7854671280276812E-3</v>
      </c>
    </row>
    <row r="66" spans="1:12" x14ac:dyDescent="0.3">
      <c r="A66">
        <v>5</v>
      </c>
      <c r="B66">
        <v>422</v>
      </c>
      <c r="C66" t="s">
        <v>715</v>
      </c>
      <c r="D66" t="s">
        <v>166</v>
      </c>
      <c r="E66">
        <v>32</v>
      </c>
      <c r="F66">
        <v>510</v>
      </c>
      <c r="G66">
        <v>6.2745098039215685E-2</v>
      </c>
      <c r="H66">
        <v>4624</v>
      </c>
      <c r="I66">
        <v>88862</v>
      </c>
      <c r="J66">
        <v>29</v>
      </c>
      <c r="K66" t="s">
        <v>938</v>
      </c>
      <c r="L66" s="90">
        <f t="shared" si="0"/>
        <v>6.920415224913495E-3</v>
      </c>
    </row>
    <row r="67" spans="1:12" x14ac:dyDescent="0.3">
      <c r="A67">
        <v>5</v>
      </c>
      <c r="B67">
        <v>263</v>
      </c>
      <c r="C67" t="s">
        <v>715</v>
      </c>
      <c r="D67" t="s">
        <v>166</v>
      </c>
      <c r="E67">
        <v>31</v>
      </c>
      <c r="F67">
        <v>447</v>
      </c>
      <c r="G67">
        <v>6.9351230425055935E-2</v>
      </c>
      <c r="H67">
        <v>4624</v>
      </c>
      <c r="I67">
        <v>88862</v>
      </c>
      <c r="J67">
        <v>30</v>
      </c>
      <c r="K67" t="s">
        <v>939</v>
      </c>
      <c r="L67" s="90">
        <f t="shared" ref="L67:L130" si="1">E67/H67</f>
        <v>6.7041522491349485E-3</v>
      </c>
    </row>
    <row r="68" spans="1:12" x14ac:dyDescent="0.3">
      <c r="A68">
        <v>5</v>
      </c>
      <c r="B68">
        <v>812</v>
      </c>
      <c r="C68" t="s">
        <v>715</v>
      </c>
      <c r="D68" t="s">
        <v>166</v>
      </c>
      <c r="E68">
        <v>31</v>
      </c>
      <c r="F68">
        <v>610</v>
      </c>
      <c r="G68">
        <v>5.0819672131147541E-2</v>
      </c>
      <c r="H68">
        <v>4624</v>
      </c>
      <c r="I68">
        <v>88862</v>
      </c>
      <c r="J68">
        <v>30</v>
      </c>
      <c r="K68" t="s">
        <v>940</v>
      </c>
      <c r="L68" s="90">
        <f t="shared" si="1"/>
        <v>6.7041522491349485E-3</v>
      </c>
    </row>
    <row r="69" spans="1:12" x14ac:dyDescent="0.3">
      <c r="A69">
        <v>4</v>
      </c>
      <c r="B69">
        <v>640</v>
      </c>
      <c r="C69" t="s">
        <v>716</v>
      </c>
      <c r="D69" t="s">
        <v>166</v>
      </c>
      <c r="E69">
        <v>3562</v>
      </c>
      <c r="F69">
        <v>5893</v>
      </c>
      <c r="G69">
        <v>0.60444595282538605</v>
      </c>
      <c r="H69">
        <v>43174</v>
      </c>
      <c r="I69">
        <v>88862</v>
      </c>
      <c r="J69">
        <v>1</v>
      </c>
      <c r="K69" t="s">
        <v>900</v>
      </c>
      <c r="L69" s="90">
        <f t="shared" si="1"/>
        <v>8.2503358502802618E-2</v>
      </c>
    </row>
    <row r="70" spans="1:12" x14ac:dyDescent="0.3">
      <c r="A70">
        <v>4</v>
      </c>
      <c r="B70">
        <v>560</v>
      </c>
      <c r="C70" t="s">
        <v>716</v>
      </c>
      <c r="D70" t="s">
        <v>166</v>
      </c>
      <c r="E70">
        <v>2734</v>
      </c>
      <c r="F70">
        <v>4514</v>
      </c>
      <c r="G70">
        <v>0.60567124501550729</v>
      </c>
      <c r="H70">
        <v>43174</v>
      </c>
      <c r="I70">
        <v>88862</v>
      </c>
      <c r="J70">
        <v>2</v>
      </c>
      <c r="K70" t="s">
        <v>902</v>
      </c>
      <c r="L70" s="90">
        <f t="shared" si="1"/>
        <v>6.3325149395469502E-2</v>
      </c>
    </row>
    <row r="71" spans="1:12" x14ac:dyDescent="0.3">
      <c r="A71">
        <v>4</v>
      </c>
      <c r="B71">
        <v>720</v>
      </c>
      <c r="C71" t="s">
        <v>716</v>
      </c>
      <c r="D71" t="s">
        <v>166</v>
      </c>
      <c r="E71">
        <v>1887</v>
      </c>
      <c r="F71">
        <v>5091</v>
      </c>
      <c r="G71">
        <v>0.37065409546258105</v>
      </c>
      <c r="H71">
        <v>43174</v>
      </c>
      <c r="I71">
        <v>88862</v>
      </c>
      <c r="J71">
        <v>3</v>
      </c>
      <c r="K71" t="s">
        <v>901</v>
      </c>
      <c r="L71" s="90">
        <f t="shared" si="1"/>
        <v>4.370686061055265E-2</v>
      </c>
    </row>
    <row r="72" spans="1:12" x14ac:dyDescent="0.3">
      <c r="A72">
        <v>4</v>
      </c>
      <c r="B72">
        <v>194</v>
      </c>
      <c r="C72" t="s">
        <v>716</v>
      </c>
      <c r="D72" t="s">
        <v>166</v>
      </c>
      <c r="E72">
        <v>1627</v>
      </c>
      <c r="F72">
        <v>4056</v>
      </c>
      <c r="G72">
        <v>0.40113412228796846</v>
      </c>
      <c r="H72">
        <v>43174</v>
      </c>
      <c r="I72">
        <v>88862</v>
      </c>
      <c r="J72">
        <v>4</v>
      </c>
      <c r="K72" t="s">
        <v>907</v>
      </c>
      <c r="L72" s="90">
        <f t="shared" si="1"/>
        <v>3.7684717654143697E-2</v>
      </c>
    </row>
    <row r="73" spans="1:12" x14ac:dyDescent="0.3">
      <c r="A73">
        <v>4</v>
      </c>
      <c r="B73">
        <v>540</v>
      </c>
      <c r="C73" t="s">
        <v>716</v>
      </c>
      <c r="D73" t="s">
        <v>166</v>
      </c>
      <c r="E73">
        <v>1468</v>
      </c>
      <c r="F73">
        <v>2195</v>
      </c>
      <c r="G73">
        <v>0.66879271070615032</v>
      </c>
      <c r="H73">
        <v>43174</v>
      </c>
      <c r="I73">
        <v>88862</v>
      </c>
      <c r="J73">
        <v>5</v>
      </c>
      <c r="K73" t="s">
        <v>905</v>
      </c>
      <c r="L73" s="90">
        <f t="shared" si="1"/>
        <v>3.4001945615416689E-2</v>
      </c>
    </row>
    <row r="74" spans="1:12" x14ac:dyDescent="0.3">
      <c r="A74">
        <v>4</v>
      </c>
      <c r="B74">
        <v>137</v>
      </c>
      <c r="C74" t="s">
        <v>716</v>
      </c>
      <c r="D74" t="s">
        <v>166</v>
      </c>
      <c r="E74">
        <v>1367</v>
      </c>
      <c r="F74">
        <v>3602</v>
      </c>
      <c r="G74">
        <v>0.37951138256524153</v>
      </c>
      <c r="H74">
        <v>43174</v>
      </c>
      <c r="I74">
        <v>88862</v>
      </c>
      <c r="J74">
        <v>6</v>
      </c>
      <c r="K74" t="s">
        <v>906</v>
      </c>
      <c r="L74" s="90">
        <f t="shared" si="1"/>
        <v>3.1662574697734751E-2</v>
      </c>
    </row>
    <row r="75" spans="1:12" x14ac:dyDescent="0.3">
      <c r="A75">
        <v>4</v>
      </c>
      <c r="B75">
        <v>133</v>
      </c>
      <c r="C75" t="s">
        <v>716</v>
      </c>
      <c r="D75" t="s">
        <v>166</v>
      </c>
      <c r="E75">
        <v>822</v>
      </c>
      <c r="F75">
        <v>1378</v>
      </c>
      <c r="G75">
        <v>0.59651669085631354</v>
      </c>
      <c r="H75">
        <v>43174</v>
      </c>
      <c r="I75">
        <v>88862</v>
      </c>
      <c r="J75">
        <v>7</v>
      </c>
      <c r="K75" t="s">
        <v>932</v>
      </c>
      <c r="L75" s="90">
        <f t="shared" si="1"/>
        <v>1.9039236577569833E-2</v>
      </c>
    </row>
    <row r="76" spans="1:12" x14ac:dyDescent="0.3">
      <c r="A76">
        <v>4</v>
      </c>
      <c r="B76">
        <v>174</v>
      </c>
      <c r="C76" t="s">
        <v>716</v>
      </c>
      <c r="D76" t="s">
        <v>166</v>
      </c>
      <c r="E76">
        <v>764</v>
      </c>
      <c r="F76">
        <v>764</v>
      </c>
      <c r="G76">
        <v>1</v>
      </c>
      <c r="H76">
        <v>43174</v>
      </c>
      <c r="I76">
        <v>88862</v>
      </c>
      <c r="J76">
        <v>8</v>
      </c>
      <c r="K76" t="s">
        <v>941</v>
      </c>
      <c r="L76" s="90">
        <f t="shared" si="1"/>
        <v>1.7695835456524759E-2</v>
      </c>
    </row>
    <row r="77" spans="1:12" x14ac:dyDescent="0.3">
      <c r="A77">
        <v>4</v>
      </c>
      <c r="B77">
        <v>463</v>
      </c>
      <c r="C77" t="s">
        <v>716</v>
      </c>
      <c r="D77" t="s">
        <v>166</v>
      </c>
      <c r="E77">
        <v>722</v>
      </c>
      <c r="F77">
        <v>1527</v>
      </c>
      <c r="G77">
        <v>0.47282252783235101</v>
      </c>
      <c r="H77">
        <v>43174</v>
      </c>
      <c r="I77">
        <v>88862</v>
      </c>
      <c r="J77">
        <v>9</v>
      </c>
      <c r="K77" t="s">
        <v>914</v>
      </c>
      <c r="L77" s="90">
        <f t="shared" si="1"/>
        <v>1.6723027748181775E-2</v>
      </c>
    </row>
    <row r="78" spans="1:12" x14ac:dyDescent="0.3">
      <c r="A78">
        <v>4</v>
      </c>
      <c r="B78">
        <v>460</v>
      </c>
      <c r="C78" t="s">
        <v>716</v>
      </c>
      <c r="D78" t="s">
        <v>166</v>
      </c>
      <c r="E78">
        <v>617</v>
      </c>
      <c r="F78">
        <v>1466</v>
      </c>
      <c r="G78">
        <v>0.42087312414733968</v>
      </c>
      <c r="H78">
        <v>43174</v>
      </c>
      <c r="I78">
        <v>88862</v>
      </c>
      <c r="J78">
        <v>10</v>
      </c>
      <c r="K78" t="s">
        <v>922</v>
      </c>
      <c r="L78" s="90">
        <f t="shared" si="1"/>
        <v>1.4291008477324316E-2</v>
      </c>
    </row>
    <row r="79" spans="1:12" x14ac:dyDescent="0.3">
      <c r="A79">
        <v>4</v>
      </c>
      <c r="B79">
        <v>175</v>
      </c>
      <c r="C79" t="s">
        <v>716</v>
      </c>
      <c r="D79" t="s">
        <v>166</v>
      </c>
      <c r="E79">
        <v>602</v>
      </c>
      <c r="F79">
        <v>621</v>
      </c>
      <c r="G79">
        <v>0.96940418679549112</v>
      </c>
      <c r="H79">
        <v>43174</v>
      </c>
      <c r="I79">
        <v>88862</v>
      </c>
      <c r="J79">
        <v>11</v>
      </c>
      <c r="K79" t="s">
        <v>942</v>
      </c>
      <c r="L79" s="90">
        <f t="shared" si="1"/>
        <v>1.3943577152916107E-2</v>
      </c>
    </row>
    <row r="80" spans="1:12" x14ac:dyDescent="0.3">
      <c r="A80">
        <v>4</v>
      </c>
      <c r="B80">
        <v>710</v>
      </c>
      <c r="C80" t="s">
        <v>716</v>
      </c>
      <c r="D80" t="s">
        <v>166</v>
      </c>
      <c r="E80">
        <v>551</v>
      </c>
      <c r="F80">
        <v>1053</v>
      </c>
      <c r="G80">
        <v>0.5232668566001899</v>
      </c>
      <c r="H80">
        <v>43174</v>
      </c>
      <c r="I80">
        <v>88862</v>
      </c>
      <c r="J80">
        <v>12</v>
      </c>
      <c r="K80" t="s">
        <v>925</v>
      </c>
      <c r="L80" s="90">
        <f t="shared" si="1"/>
        <v>1.2762310649928197E-2</v>
      </c>
    </row>
    <row r="81" spans="1:12" x14ac:dyDescent="0.3">
      <c r="A81">
        <v>4</v>
      </c>
      <c r="B81">
        <v>45</v>
      </c>
      <c r="C81" t="s">
        <v>716</v>
      </c>
      <c r="D81" t="s">
        <v>166</v>
      </c>
      <c r="E81">
        <v>525</v>
      </c>
      <c r="F81">
        <v>1230</v>
      </c>
      <c r="G81">
        <v>0.42682926829268292</v>
      </c>
      <c r="H81">
        <v>43174</v>
      </c>
      <c r="I81">
        <v>88862</v>
      </c>
      <c r="J81">
        <v>13</v>
      </c>
      <c r="K81" t="s">
        <v>917</v>
      </c>
      <c r="L81" s="90">
        <f t="shared" si="1"/>
        <v>1.2160096354287303E-2</v>
      </c>
    </row>
    <row r="82" spans="1:12" x14ac:dyDescent="0.3">
      <c r="A82">
        <v>4</v>
      </c>
      <c r="B82">
        <v>302</v>
      </c>
      <c r="C82" t="s">
        <v>716</v>
      </c>
      <c r="D82" t="s">
        <v>166</v>
      </c>
      <c r="E82">
        <v>507</v>
      </c>
      <c r="F82">
        <v>850</v>
      </c>
      <c r="G82">
        <v>0.59647058823529409</v>
      </c>
      <c r="H82">
        <v>43174</v>
      </c>
      <c r="I82">
        <v>88862</v>
      </c>
      <c r="J82">
        <v>14</v>
      </c>
      <c r="K82" t="s">
        <v>909</v>
      </c>
      <c r="L82" s="90">
        <f t="shared" si="1"/>
        <v>1.1743178764997452E-2</v>
      </c>
    </row>
    <row r="83" spans="1:12" x14ac:dyDescent="0.3">
      <c r="A83">
        <v>4</v>
      </c>
      <c r="B83">
        <v>190</v>
      </c>
      <c r="C83" t="s">
        <v>716</v>
      </c>
      <c r="D83" t="s">
        <v>166</v>
      </c>
      <c r="E83">
        <v>503</v>
      </c>
      <c r="F83">
        <v>871</v>
      </c>
      <c r="G83">
        <v>0.5774971297359357</v>
      </c>
      <c r="H83">
        <v>43174</v>
      </c>
      <c r="I83">
        <v>88862</v>
      </c>
      <c r="J83">
        <v>15</v>
      </c>
      <c r="K83" t="s">
        <v>943</v>
      </c>
      <c r="L83" s="90">
        <f t="shared" si="1"/>
        <v>1.165053041182193E-2</v>
      </c>
    </row>
    <row r="84" spans="1:12" x14ac:dyDescent="0.3">
      <c r="A84">
        <v>4</v>
      </c>
      <c r="B84">
        <v>173</v>
      </c>
      <c r="C84" t="s">
        <v>716</v>
      </c>
      <c r="D84" t="s">
        <v>166</v>
      </c>
      <c r="E84">
        <v>478</v>
      </c>
      <c r="F84">
        <v>653</v>
      </c>
      <c r="G84">
        <v>0.73200612557427258</v>
      </c>
      <c r="H84">
        <v>43174</v>
      </c>
      <c r="I84">
        <v>88862</v>
      </c>
      <c r="J84">
        <v>16</v>
      </c>
      <c r="K84" t="s">
        <v>944</v>
      </c>
      <c r="L84" s="90">
        <f t="shared" si="1"/>
        <v>1.1071478204474915E-2</v>
      </c>
    </row>
    <row r="85" spans="1:12" x14ac:dyDescent="0.3">
      <c r="A85">
        <v>4</v>
      </c>
      <c r="B85">
        <v>201</v>
      </c>
      <c r="C85" t="s">
        <v>716</v>
      </c>
      <c r="D85" t="s">
        <v>166</v>
      </c>
      <c r="E85">
        <v>457</v>
      </c>
      <c r="F85">
        <v>1314</v>
      </c>
      <c r="G85">
        <v>0.34779299847792999</v>
      </c>
      <c r="H85">
        <v>43174</v>
      </c>
      <c r="I85">
        <v>88862</v>
      </c>
      <c r="J85">
        <v>17</v>
      </c>
      <c r="K85" t="s">
        <v>911</v>
      </c>
      <c r="L85" s="90">
        <f t="shared" si="1"/>
        <v>1.0585074350303423E-2</v>
      </c>
    </row>
    <row r="86" spans="1:12" x14ac:dyDescent="0.3">
      <c r="A86">
        <v>4</v>
      </c>
      <c r="B86">
        <v>420</v>
      </c>
      <c r="C86" t="s">
        <v>716</v>
      </c>
      <c r="D86" t="s">
        <v>166</v>
      </c>
      <c r="E86">
        <v>451</v>
      </c>
      <c r="F86">
        <v>937</v>
      </c>
      <c r="G86">
        <v>0.48132337246531481</v>
      </c>
      <c r="H86">
        <v>43174</v>
      </c>
      <c r="I86">
        <v>88862</v>
      </c>
      <c r="J86">
        <v>18</v>
      </c>
      <c r="K86" t="s">
        <v>928</v>
      </c>
      <c r="L86" s="90">
        <f t="shared" si="1"/>
        <v>1.044610182054014E-2</v>
      </c>
    </row>
    <row r="87" spans="1:12" x14ac:dyDescent="0.3">
      <c r="A87">
        <v>4</v>
      </c>
      <c r="B87">
        <v>53</v>
      </c>
      <c r="C87" t="s">
        <v>716</v>
      </c>
      <c r="D87" t="s">
        <v>166</v>
      </c>
      <c r="E87">
        <v>408</v>
      </c>
      <c r="F87">
        <v>671</v>
      </c>
      <c r="G87">
        <v>0.60804769001490311</v>
      </c>
      <c r="H87">
        <v>43174</v>
      </c>
      <c r="I87">
        <v>88862</v>
      </c>
      <c r="J87">
        <v>19</v>
      </c>
      <c r="K87" t="s">
        <v>945</v>
      </c>
      <c r="L87" s="90">
        <f t="shared" si="1"/>
        <v>9.4501320239032752E-3</v>
      </c>
    </row>
    <row r="88" spans="1:12" x14ac:dyDescent="0.3">
      <c r="A88">
        <v>4</v>
      </c>
      <c r="B88">
        <v>221</v>
      </c>
      <c r="C88" t="s">
        <v>716</v>
      </c>
      <c r="D88" t="s">
        <v>166</v>
      </c>
      <c r="E88">
        <v>396</v>
      </c>
      <c r="F88">
        <v>830</v>
      </c>
      <c r="G88">
        <v>0.47710843373493977</v>
      </c>
      <c r="H88">
        <v>43174</v>
      </c>
      <c r="I88">
        <v>88862</v>
      </c>
      <c r="J88">
        <v>20</v>
      </c>
      <c r="K88" t="s">
        <v>946</v>
      </c>
      <c r="L88" s="90">
        <f t="shared" si="1"/>
        <v>9.1721869643767075E-3</v>
      </c>
    </row>
    <row r="89" spans="1:12" x14ac:dyDescent="0.3">
      <c r="A89">
        <v>4</v>
      </c>
      <c r="B89">
        <v>301</v>
      </c>
      <c r="C89" t="s">
        <v>716</v>
      </c>
      <c r="D89" t="s">
        <v>166</v>
      </c>
      <c r="E89">
        <v>387</v>
      </c>
      <c r="F89">
        <v>771</v>
      </c>
      <c r="G89">
        <v>0.50194552529182879</v>
      </c>
      <c r="H89">
        <v>43174</v>
      </c>
      <c r="I89">
        <v>88862</v>
      </c>
      <c r="J89">
        <v>21</v>
      </c>
      <c r="K89" t="s">
        <v>912</v>
      </c>
      <c r="L89" s="90">
        <f t="shared" si="1"/>
        <v>8.9637281697317831E-3</v>
      </c>
    </row>
    <row r="90" spans="1:12" x14ac:dyDescent="0.3">
      <c r="A90">
        <v>4</v>
      </c>
      <c r="B90">
        <v>775</v>
      </c>
      <c r="C90" t="s">
        <v>716</v>
      </c>
      <c r="D90" t="s">
        <v>166</v>
      </c>
      <c r="E90">
        <v>383</v>
      </c>
      <c r="F90">
        <v>1103</v>
      </c>
      <c r="G90">
        <v>0.3472348141432457</v>
      </c>
      <c r="H90">
        <v>43174</v>
      </c>
      <c r="I90">
        <v>88862</v>
      </c>
      <c r="J90">
        <v>22</v>
      </c>
      <c r="K90" t="s">
        <v>915</v>
      </c>
      <c r="L90" s="90">
        <f t="shared" si="1"/>
        <v>8.8710798165562606E-3</v>
      </c>
    </row>
    <row r="91" spans="1:12" x14ac:dyDescent="0.3">
      <c r="A91">
        <v>4</v>
      </c>
      <c r="B91">
        <v>139</v>
      </c>
      <c r="C91" t="s">
        <v>716</v>
      </c>
      <c r="D91" t="s">
        <v>166</v>
      </c>
      <c r="E91">
        <v>362</v>
      </c>
      <c r="F91">
        <v>1217</v>
      </c>
      <c r="G91">
        <v>0.29745275267050125</v>
      </c>
      <c r="H91">
        <v>43174</v>
      </c>
      <c r="I91">
        <v>88862</v>
      </c>
      <c r="J91">
        <v>23</v>
      </c>
      <c r="K91" t="s">
        <v>913</v>
      </c>
      <c r="L91" s="90">
        <f t="shared" si="1"/>
        <v>8.3846759623847685E-3</v>
      </c>
    </row>
    <row r="92" spans="1:12" x14ac:dyDescent="0.3">
      <c r="A92">
        <v>4</v>
      </c>
      <c r="B92">
        <v>140</v>
      </c>
      <c r="C92" t="s">
        <v>716</v>
      </c>
      <c r="D92" t="s">
        <v>166</v>
      </c>
      <c r="E92">
        <v>359</v>
      </c>
      <c r="F92">
        <v>1184</v>
      </c>
      <c r="G92">
        <v>0.30320945945945948</v>
      </c>
      <c r="H92">
        <v>43174</v>
      </c>
      <c r="I92">
        <v>88862</v>
      </c>
      <c r="J92">
        <v>24</v>
      </c>
      <c r="K92" t="s">
        <v>910</v>
      </c>
      <c r="L92" s="90">
        <f t="shared" si="1"/>
        <v>8.315189697503127E-3</v>
      </c>
    </row>
    <row r="93" spans="1:12" x14ac:dyDescent="0.3">
      <c r="A93">
        <v>4</v>
      </c>
      <c r="B93">
        <v>466</v>
      </c>
      <c r="C93" t="s">
        <v>716</v>
      </c>
      <c r="D93" t="s">
        <v>166</v>
      </c>
      <c r="E93">
        <v>357</v>
      </c>
      <c r="F93">
        <v>726</v>
      </c>
      <c r="G93">
        <v>0.49173553719008267</v>
      </c>
      <c r="H93">
        <v>43174</v>
      </c>
      <c r="I93">
        <v>88862</v>
      </c>
      <c r="J93">
        <v>25</v>
      </c>
      <c r="K93" t="s">
        <v>935</v>
      </c>
      <c r="L93" s="90">
        <f t="shared" si="1"/>
        <v>8.2688655209153649E-3</v>
      </c>
    </row>
    <row r="94" spans="1:12" x14ac:dyDescent="0.3">
      <c r="A94">
        <v>4</v>
      </c>
      <c r="B94">
        <v>191</v>
      </c>
      <c r="C94" t="s">
        <v>716</v>
      </c>
      <c r="D94" t="s">
        <v>166</v>
      </c>
      <c r="E94">
        <v>351</v>
      </c>
      <c r="F94">
        <v>452</v>
      </c>
      <c r="G94">
        <v>0.77654867256637172</v>
      </c>
      <c r="H94">
        <v>43174</v>
      </c>
      <c r="I94">
        <v>88862</v>
      </c>
      <c r="J94">
        <v>26</v>
      </c>
      <c r="K94" t="s">
        <v>947</v>
      </c>
      <c r="L94" s="90">
        <f t="shared" si="1"/>
        <v>8.129892991152082E-3</v>
      </c>
    </row>
    <row r="95" spans="1:12" x14ac:dyDescent="0.3">
      <c r="A95">
        <v>4</v>
      </c>
      <c r="B95">
        <v>24</v>
      </c>
      <c r="C95" t="s">
        <v>716</v>
      </c>
      <c r="D95" t="s">
        <v>166</v>
      </c>
      <c r="E95">
        <v>348</v>
      </c>
      <c r="F95">
        <v>420</v>
      </c>
      <c r="G95">
        <v>0.82857142857142863</v>
      </c>
      <c r="H95">
        <v>43174</v>
      </c>
      <c r="I95">
        <v>88862</v>
      </c>
      <c r="J95">
        <v>27</v>
      </c>
      <c r="K95" t="s">
        <v>948</v>
      </c>
      <c r="L95" s="90">
        <f t="shared" si="1"/>
        <v>8.0604067262704405E-3</v>
      </c>
    </row>
    <row r="96" spans="1:12" x14ac:dyDescent="0.3">
      <c r="A96">
        <v>4</v>
      </c>
      <c r="B96">
        <v>951</v>
      </c>
      <c r="C96" t="s">
        <v>716</v>
      </c>
      <c r="D96" t="s">
        <v>166</v>
      </c>
      <c r="E96">
        <v>338</v>
      </c>
      <c r="F96">
        <v>542</v>
      </c>
      <c r="G96">
        <v>0.62361623616236161</v>
      </c>
      <c r="H96">
        <v>43174</v>
      </c>
      <c r="I96">
        <v>88862</v>
      </c>
      <c r="J96">
        <v>28</v>
      </c>
      <c r="K96" t="s">
        <v>949</v>
      </c>
      <c r="L96" s="90">
        <f t="shared" si="1"/>
        <v>7.828785843331635E-3</v>
      </c>
    </row>
    <row r="97" spans="1:12" x14ac:dyDescent="0.3">
      <c r="A97">
        <v>4</v>
      </c>
      <c r="B97">
        <v>751</v>
      </c>
      <c r="C97" t="s">
        <v>716</v>
      </c>
      <c r="D97" t="s">
        <v>166</v>
      </c>
      <c r="E97">
        <v>337</v>
      </c>
      <c r="F97">
        <v>1493</v>
      </c>
      <c r="G97">
        <v>0.22572002679169456</v>
      </c>
      <c r="H97">
        <v>43174</v>
      </c>
      <c r="I97">
        <v>88862</v>
      </c>
      <c r="J97">
        <v>29</v>
      </c>
      <c r="K97" t="s">
        <v>904</v>
      </c>
      <c r="L97" s="90">
        <f t="shared" si="1"/>
        <v>7.8056237550377539E-3</v>
      </c>
    </row>
    <row r="98" spans="1:12" x14ac:dyDescent="0.3">
      <c r="A98">
        <v>4</v>
      </c>
      <c r="B98">
        <v>383</v>
      </c>
      <c r="C98" t="s">
        <v>716</v>
      </c>
      <c r="D98" t="s">
        <v>166</v>
      </c>
      <c r="E98">
        <v>330</v>
      </c>
      <c r="F98">
        <v>1025</v>
      </c>
      <c r="G98">
        <v>0.32195121951219513</v>
      </c>
      <c r="H98">
        <v>43174</v>
      </c>
      <c r="I98">
        <v>88862</v>
      </c>
      <c r="J98">
        <v>30</v>
      </c>
      <c r="K98" t="s">
        <v>916</v>
      </c>
      <c r="L98" s="90">
        <f t="shared" si="1"/>
        <v>7.6434891369805899E-3</v>
      </c>
    </row>
    <row r="99" spans="1:12" x14ac:dyDescent="0.3">
      <c r="A99">
        <v>106</v>
      </c>
      <c r="B99">
        <v>720</v>
      </c>
      <c r="C99" t="s">
        <v>717</v>
      </c>
      <c r="D99" t="s">
        <v>166</v>
      </c>
      <c r="E99">
        <v>294</v>
      </c>
      <c r="F99">
        <v>5091</v>
      </c>
      <c r="G99">
        <v>5.774896876841485E-2</v>
      </c>
      <c r="H99">
        <v>3321</v>
      </c>
      <c r="I99">
        <v>88862</v>
      </c>
      <c r="J99">
        <v>1</v>
      </c>
      <c r="K99" t="s">
        <v>901</v>
      </c>
      <c r="L99" s="90">
        <f t="shared" si="1"/>
        <v>8.8527551942186089E-2</v>
      </c>
    </row>
    <row r="100" spans="1:12" x14ac:dyDescent="0.3">
      <c r="A100">
        <v>106</v>
      </c>
      <c r="B100">
        <v>137</v>
      </c>
      <c r="C100" t="s">
        <v>717</v>
      </c>
      <c r="D100" t="s">
        <v>166</v>
      </c>
      <c r="E100">
        <v>232</v>
      </c>
      <c r="F100">
        <v>3602</v>
      </c>
      <c r="G100">
        <v>6.4408661854525262E-2</v>
      </c>
      <c r="H100">
        <v>3321</v>
      </c>
      <c r="I100">
        <v>88862</v>
      </c>
      <c r="J100">
        <v>2</v>
      </c>
      <c r="K100" t="s">
        <v>906</v>
      </c>
      <c r="L100" s="90">
        <f t="shared" si="1"/>
        <v>6.9858476362541402E-2</v>
      </c>
    </row>
    <row r="101" spans="1:12" x14ac:dyDescent="0.3">
      <c r="A101">
        <v>106</v>
      </c>
      <c r="B101">
        <v>194</v>
      </c>
      <c r="C101" t="s">
        <v>717</v>
      </c>
      <c r="D101" t="s">
        <v>166</v>
      </c>
      <c r="E101">
        <v>198</v>
      </c>
      <c r="F101">
        <v>4056</v>
      </c>
      <c r="G101">
        <v>4.8816568047337278E-2</v>
      </c>
      <c r="H101">
        <v>3321</v>
      </c>
      <c r="I101">
        <v>88862</v>
      </c>
      <c r="J101">
        <v>3</v>
      </c>
      <c r="K101" t="s">
        <v>907</v>
      </c>
      <c r="L101" s="90">
        <f t="shared" si="1"/>
        <v>5.9620596205962058E-2</v>
      </c>
    </row>
    <row r="102" spans="1:12" x14ac:dyDescent="0.3">
      <c r="A102">
        <v>106</v>
      </c>
      <c r="B102">
        <v>753</v>
      </c>
      <c r="C102" t="s">
        <v>717</v>
      </c>
      <c r="D102" t="s">
        <v>166</v>
      </c>
      <c r="E102">
        <v>148</v>
      </c>
      <c r="F102">
        <v>1092</v>
      </c>
      <c r="G102">
        <v>0.13553113553113552</v>
      </c>
      <c r="H102">
        <v>3321</v>
      </c>
      <c r="I102">
        <v>88862</v>
      </c>
      <c r="J102">
        <v>4</v>
      </c>
      <c r="K102" t="s">
        <v>903</v>
      </c>
      <c r="L102" s="90">
        <f t="shared" si="1"/>
        <v>4.4564890093345376E-2</v>
      </c>
    </row>
    <row r="103" spans="1:12" x14ac:dyDescent="0.3">
      <c r="A103">
        <v>106</v>
      </c>
      <c r="B103">
        <v>463</v>
      </c>
      <c r="C103" t="s">
        <v>717</v>
      </c>
      <c r="D103" t="s">
        <v>166</v>
      </c>
      <c r="E103">
        <v>127</v>
      </c>
      <c r="F103">
        <v>1527</v>
      </c>
      <c r="G103">
        <v>8.3169613621480024E-2</v>
      </c>
      <c r="H103">
        <v>3321</v>
      </c>
      <c r="I103">
        <v>88862</v>
      </c>
      <c r="J103">
        <v>5</v>
      </c>
      <c r="K103" t="s">
        <v>914</v>
      </c>
      <c r="L103" s="90">
        <f t="shared" si="1"/>
        <v>3.8241493526046375E-2</v>
      </c>
    </row>
    <row r="104" spans="1:12" x14ac:dyDescent="0.3">
      <c r="A104">
        <v>106</v>
      </c>
      <c r="B104">
        <v>751</v>
      </c>
      <c r="C104" t="s">
        <v>717</v>
      </c>
      <c r="D104" t="s">
        <v>166</v>
      </c>
      <c r="E104">
        <v>121</v>
      </c>
      <c r="F104">
        <v>1493</v>
      </c>
      <c r="G104">
        <v>8.1044876088412598E-2</v>
      </c>
      <c r="H104">
        <v>3321</v>
      </c>
      <c r="I104">
        <v>88862</v>
      </c>
      <c r="J104">
        <v>6</v>
      </c>
      <c r="K104" t="s">
        <v>904</v>
      </c>
      <c r="L104" s="90">
        <f t="shared" si="1"/>
        <v>3.6434808792532372E-2</v>
      </c>
    </row>
    <row r="105" spans="1:12" x14ac:dyDescent="0.3">
      <c r="A105">
        <v>106</v>
      </c>
      <c r="B105">
        <v>750</v>
      </c>
      <c r="C105" t="s">
        <v>717</v>
      </c>
      <c r="D105" t="s">
        <v>166</v>
      </c>
      <c r="E105">
        <v>120</v>
      </c>
      <c r="F105">
        <v>957</v>
      </c>
      <c r="G105">
        <v>0.12539184952978055</v>
      </c>
      <c r="H105">
        <v>3321</v>
      </c>
      <c r="I105">
        <v>88862</v>
      </c>
      <c r="J105">
        <v>7</v>
      </c>
      <c r="K105" t="s">
        <v>918</v>
      </c>
      <c r="L105" s="90">
        <f t="shared" si="1"/>
        <v>3.6133694670280034E-2</v>
      </c>
    </row>
    <row r="106" spans="1:12" x14ac:dyDescent="0.3">
      <c r="A106">
        <v>106</v>
      </c>
      <c r="B106">
        <v>133</v>
      </c>
      <c r="C106" t="s">
        <v>717</v>
      </c>
      <c r="D106" t="s">
        <v>166</v>
      </c>
      <c r="E106">
        <v>102</v>
      </c>
      <c r="F106">
        <v>1378</v>
      </c>
      <c r="G106">
        <v>7.4020319303338175E-2</v>
      </c>
      <c r="H106">
        <v>3321</v>
      </c>
      <c r="I106">
        <v>88862</v>
      </c>
      <c r="J106">
        <v>8</v>
      </c>
      <c r="K106" t="s">
        <v>932</v>
      </c>
      <c r="L106" s="90">
        <f t="shared" si="1"/>
        <v>3.071364046973803E-2</v>
      </c>
    </row>
    <row r="107" spans="1:12" x14ac:dyDescent="0.3">
      <c r="A107">
        <v>106</v>
      </c>
      <c r="B107">
        <v>383</v>
      </c>
      <c r="C107" t="s">
        <v>717</v>
      </c>
      <c r="D107" t="s">
        <v>166</v>
      </c>
      <c r="E107">
        <v>95</v>
      </c>
      <c r="F107">
        <v>1025</v>
      </c>
      <c r="G107">
        <v>9.2682926829268292E-2</v>
      </c>
      <c r="H107">
        <v>3321</v>
      </c>
      <c r="I107">
        <v>88862</v>
      </c>
      <c r="J107">
        <v>9</v>
      </c>
      <c r="K107" t="s">
        <v>916</v>
      </c>
      <c r="L107" s="90">
        <f t="shared" si="1"/>
        <v>2.8605841613971696E-2</v>
      </c>
    </row>
    <row r="108" spans="1:12" x14ac:dyDescent="0.3">
      <c r="A108">
        <v>106</v>
      </c>
      <c r="B108">
        <v>460</v>
      </c>
      <c r="C108" t="s">
        <v>717</v>
      </c>
      <c r="D108" t="s">
        <v>166</v>
      </c>
      <c r="E108">
        <v>91</v>
      </c>
      <c r="F108">
        <v>1466</v>
      </c>
      <c r="G108">
        <v>6.207366984993179E-2</v>
      </c>
      <c r="H108">
        <v>3321</v>
      </c>
      <c r="I108">
        <v>88862</v>
      </c>
      <c r="J108">
        <v>10</v>
      </c>
      <c r="K108" t="s">
        <v>922</v>
      </c>
      <c r="L108" s="90">
        <f t="shared" si="1"/>
        <v>2.740138512496236E-2</v>
      </c>
    </row>
    <row r="109" spans="1:12" x14ac:dyDescent="0.3">
      <c r="A109">
        <v>106</v>
      </c>
      <c r="B109">
        <v>862</v>
      </c>
      <c r="C109" t="s">
        <v>717</v>
      </c>
      <c r="D109" t="s">
        <v>166</v>
      </c>
      <c r="E109">
        <v>81</v>
      </c>
      <c r="F109">
        <v>368</v>
      </c>
      <c r="G109">
        <v>0.22010869565217392</v>
      </c>
      <c r="H109">
        <v>3321</v>
      </c>
      <c r="I109">
        <v>88862</v>
      </c>
      <c r="J109">
        <v>11</v>
      </c>
      <c r="K109" t="s">
        <v>950</v>
      </c>
      <c r="L109" s="90">
        <f t="shared" si="1"/>
        <v>2.4390243902439025E-2</v>
      </c>
    </row>
    <row r="110" spans="1:12" x14ac:dyDescent="0.3">
      <c r="A110">
        <v>106</v>
      </c>
      <c r="B110">
        <v>139</v>
      </c>
      <c r="C110" t="s">
        <v>717</v>
      </c>
      <c r="D110" t="s">
        <v>166</v>
      </c>
      <c r="E110">
        <v>75</v>
      </c>
      <c r="F110">
        <v>1217</v>
      </c>
      <c r="G110">
        <v>6.1626951520131472E-2</v>
      </c>
      <c r="H110">
        <v>3321</v>
      </c>
      <c r="I110">
        <v>88862</v>
      </c>
      <c r="J110">
        <v>12</v>
      </c>
      <c r="K110" t="s">
        <v>913</v>
      </c>
      <c r="L110" s="90">
        <f t="shared" si="1"/>
        <v>2.2583559168925023E-2</v>
      </c>
    </row>
    <row r="111" spans="1:12" x14ac:dyDescent="0.3">
      <c r="A111">
        <v>106</v>
      </c>
      <c r="B111">
        <v>775</v>
      </c>
      <c r="C111" t="s">
        <v>717</v>
      </c>
      <c r="D111" t="s">
        <v>166</v>
      </c>
      <c r="E111">
        <v>74</v>
      </c>
      <c r="F111">
        <v>1103</v>
      </c>
      <c r="G111">
        <v>6.708975521305531E-2</v>
      </c>
      <c r="H111">
        <v>3321</v>
      </c>
      <c r="I111">
        <v>88862</v>
      </c>
      <c r="J111">
        <v>13</v>
      </c>
      <c r="K111" t="s">
        <v>915</v>
      </c>
      <c r="L111" s="90">
        <f t="shared" si="1"/>
        <v>2.2282445046672688E-2</v>
      </c>
    </row>
    <row r="112" spans="1:12" x14ac:dyDescent="0.3">
      <c r="A112">
        <v>106</v>
      </c>
      <c r="B112">
        <v>58</v>
      </c>
      <c r="C112" t="s">
        <v>717</v>
      </c>
      <c r="D112" t="s">
        <v>166</v>
      </c>
      <c r="E112">
        <v>72</v>
      </c>
      <c r="F112">
        <v>481</v>
      </c>
      <c r="G112">
        <v>0.1496881496881497</v>
      </c>
      <c r="H112">
        <v>3321</v>
      </c>
      <c r="I112">
        <v>88862</v>
      </c>
      <c r="J112">
        <v>14</v>
      </c>
      <c r="K112" t="s">
        <v>951</v>
      </c>
      <c r="L112" s="90">
        <f t="shared" si="1"/>
        <v>2.1680216802168022E-2</v>
      </c>
    </row>
    <row r="113" spans="1:12" x14ac:dyDescent="0.3">
      <c r="A113">
        <v>106</v>
      </c>
      <c r="B113">
        <v>282</v>
      </c>
      <c r="C113" t="s">
        <v>717</v>
      </c>
      <c r="D113" t="s">
        <v>166</v>
      </c>
      <c r="E113">
        <v>72</v>
      </c>
      <c r="F113">
        <v>781</v>
      </c>
      <c r="G113">
        <v>9.2189500640204869E-2</v>
      </c>
      <c r="H113">
        <v>3321</v>
      </c>
      <c r="I113">
        <v>88862</v>
      </c>
      <c r="J113">
        <v>14</v>
      </c>
      <c r="K113" t="s">
        <v>927</v>
      </c>
      <c r="L113" s="90">
        <f t="shared" si="1"/>
        <v>2.1680216802168022E-2</v>
      </c>
    </row>
    <row r="114" spans="1:12" x14ac:dyDescent="0.3">
      <c r="A114">
        <v>106</v>
      </c>
      <c r="B114">
        <v>201</v>
      </c>
      <c r="C114" t="s">
        <v>717</v>
      </c>
      <c r="D114" t="s">
        <v>166</v>
      </c>
      <c r="E114">
        <v>65</v>
      </c>
      <c r="F114">
        <v>1314</v>
      </c>
      <c r="G114">
        <v>4.9467275494672752E-2</v>
      </c>
      <c r="H114">
        <v>3321</v>
      </c>
      <c r="I114">
        <v>88862</v>
      </c>
      <c r="J114">
        <v>16</v>
      </c>
      <c r="K114" t="s">
        <v>911</v>
      </c>
      <c r="L114" s="90">
        <f t="shared" si="1"/>
        <v>1.9572417946401688E-2</v>
      </c>
    </row>
    <row r="115" spans="1:12" x14ac:dyDescent="0.3">
      <c r="A115">
        <v>106</v>
      </c>
      <c r="B115">
        <v>420</v>
      </c>
      <c r="C115" t="s">
        <v>717</v>
      </c>
      <c r="D115" t="s">
        <v>166</v>
      </c>
      <c r="E115">
        <v>58</v>
      </c>
      <c r="F115">
        <v>937</v>
      </c>
      <c r="G115">
        <v>6.1899679829242264E-2</v>
      </c>
      <c r="H115">
        <v>3321</v>
      </c>
      <c r="I115">
        <v>88862</v>
      </c>
      <c r="J115">
        <v>17</v>
      </c>
      <c r="K115" t="s">
        <v>928</v>
      </c>
      <c r="L115" s="90">
        <f t="shared" si="1"/>
        <v>1.7464619090635351E-2</v>
      </c>
    </row>
    <row r="116" spans="1:12" x14ac:dyDescent="0.3">
      <c r="A116">
        <v>106</v>
      </c>
      <c r="B116">
        <v>140</v>
      </c>
      <c r="C116" t="s">
        <v>717</v>
      </c>
      <c r="D116" t="s">
        <v>166</v>
      </c>
      <c r="E116">
        <v>56</v>
      </c>
      <c r="F116">
        <v>1184</v>
      </c>
      <c r="G116">
        <v>4.72972972972973E-2</v>
      </c>
      <c r="H116">
        <v>3321</v>
      </c>
      <c r="I116">
        <v>88862</v>
      </c>
      <c r="J116">
        <v>18</v>
      </c>
      <c r="K116" t="s">
        <v>910</v>
      </c>
      <c r="L116" s="90">
        <f t="shared" si="1"/>
        <v>1.6862390846130684E-2</v>
      </c>
    </row>
    <row r="117" spans="1:12" x14ac:dyDescent="0.3">
      <c r="A117">
        <v>106</v>
      </c>
      <c r="B117">
        <v>45</v>
      </c>
      <c r="C117" t="s">
        <v>717</v>
      </c>
      <c r="D117" t="s">
        <v>166</v>
      </c>
      <c r="E117">
        <v>53</v>
      </c>
      <c r="F117">
        <v>1230</v>
      </c>
      <c r="G117">
        <v>4.3089430894308944E-2</v>
      </c>
      <c r="H117">
        <v>3321</v>
      </c>
      <c r="I117">
        <v>88862</v>
      </c>
      <c r="J117">
        <v>19</v>
      </c>
      <c r="K117" t="s">
        <v>917</v>
      </c>
      <c r="L117" s="90">
        <f t="shared" si="1"/>
        <v>1.5959048479373683E-2</v>
      </c>
    </row>
    <row r="118" spans="1:12" x14ac:dyDescent="0.3">
      <c r="A118">
        <v>106</v>
      </c>
      <c r="B118">
        <v>663</v>
      </c>
      <c r="C118" t="s">
        <v>717</v>
      </c>
      <c r="D118" t="s">
        <v>166</v>
      </c>
      <c r="E118">
        <v>45</v>
      </c>
      <c r="F118">
        <v>526</v>
      </c>
      <c r="G118">
        <v>8.5551330798479083E-2</v>
      </c>
      <c r="H118">
        <v>3321</v>
      </c>
      <c r="I118">
        <v>88862</v>
      </c>
      <c r="J118">
        <v>20</v>
      </c>
      <c r="K118" t="s">
        <v>952</v>
      </c>
      <c r="L118" s="90">
        <f t="shared" si="1"/>
        <v>1.3550135501355014E-2</v>
      </c>
    </row>
    <row r="119" spans="1:12" x14ac:dyDescent="0.3">
      <c r="A119">
        <v>106</v>
      </c>
      <c r="B119">
        <v>466</v>
      </c>
      <c r="C119" t="s">
        <v>717</v>
      </c>
      <c r="D119" t="s">
        <v>166</v>
      </c>
      <c r="E119">
        <v>40</v>
      </c>
      <c r="F119">
        <v>726</v>
      </c>
      <c r="G119">
        <v>5.5096418732782371E-2</v>
      </c>
      <c r="H119">
        <v>3321</v>
      </c>
      <c r="I119">
        <v>88862</v>
      </c>
      <c r="J119">
        <v>21</v>
      </c>
      <c r="K119" t="s">
        <v>935</v>
      </c>
      <c r="L119" s="90">
        <f t="shared" si="1"/>
        <v>1.2044564890093345E-2</v>
      </c>
    </row>
    <row r="120" spans="1:12" x14ac:dyDescent="0.3">
      <c r="A120">
        <v>106</v>
      </c>
      <c r="B120">
        <v>244</v>
      </c>
      <c r="C120" t="s">
        <v>717</v>
      </c>
      <c r="D120" t="s">
        <v>166</v>
      </c>
      <c r="E120">
        <v>39</v>
      </c>
      <c r="F120">
        <v>614</v>
      </c>
      <c r="G120">
        <v>6.3517915309446255E-2</v>
      </c>
      <c r="H120">
        <v>3321</v>
      </c>
      <c r="I120">
        <v>88862</v>
      </c>
      <c r="J120">
        <v>22</v>
      </c>
      <c r="K120" t="s">
        <v>921</v>
      </c>
      <c r="L120" s="90">
        <f t="shared" si="1"/>
        <v>1.1743450767841012E-2</v>
      </c>
    </row>
    <row r="121" spans="1:12" x14ac:dyDescent="0.3">
      <c r="A121">
        <v>106</v>
      </c>
      <c r="B121">
        <v>425</v>
      </c>
      <c r="C121" t="s">
        <v>717</v>
      </c>
      <c r="D121" t="s">
        <v>166</v>
      </c>
      <c r="E121">
        <v>36</v>
      </c>
      <c r="F121">
        <v>627</v>
      </c>
      <c r="G121">
        <v>5.7416267942583733E-2</v>
      </c>
      <c r="H121">
        <v>3321</v>
      </c>
      <c r="I121">
        <v>88862</v>
      </c>
      <c r="J121">
        <v>23</v>
      </c>
      <c r="K121" t="s">
        <v>934</v>
      </c>
      <c r="L121" s="90">
        <f t="shared" si="1"/>
        <v>1.0840108401084011E-2</v>
      </c>
    </row>
    <row r="122" spans="1:12" x14ac:dyDescent="0.3">
      <c r="A122">
        <v>106</v>
      </c>
      <c r="B122">
        <v>197</v>
      </c>
      <c r="C122" t="s">
        <v>717</v>
      </c>
      <c r="D122" t="s">
        <v>166</v>
      </c>
      <c r="E122">
        <v>32</v>
      </c>
      <c r="F122">
        <v>453</v>
      </c>
      <c r="G122">
        <v>7.0640176600441501E-2</v>
      </c>
      <c r="H122">
        <v>3321</v>
      </c>
      <c r="I122">
        <v>88862</v>
      </c>
      <c r="J122">
        <v>24</v>
      </c>
      <c r="K122" t="s">
        <v>953</v>
      </c>
      <c r="L122" s="90">
        <f t="shared" si="1"/>
        <v>9.6356519120746765E-3</v>
      </c>
    </row>
    <row r="123" spans="1:12" x14ac:dyDescent="0.3">
      <c r="A123">
        <v>106</v>
      </c>
      <c r="B123">
        <v>249</v>
      </c>
      <c r="C123" t="s">
        <v>717</v>
      </c>
      <c r="D123" t="s">
        <v>166</v>
      </c>
      <c r="E123">
        <v>32</v>
      </c>
      <c r="F123">
        <v>568</v>
      </c>
      <c r="G123">
        <v>5.6338028169014086E-2</v>
      </c>
      <c r="H123">
        <v>3321</v>
      </c>
      <c r="I123">
        <v>88862</v>
      </c>
      <c r="J123">
        <v>24</v>
      </c>
      <c r="K123" t="s">
        <v>936</v>
      </c>
      <c r="L123" s="90">
        <f t="shared" si="1"/>
        <v>9.6356519120746765E-3</v>
      </c>
    </row>
    <row r="124" spans="1:12" x14ac:dyDescent="0.3">
      <c r="A124">
        <v>106</v>
      </c>
      <c r="B124">
        <v>422</v>
      </c>
      <c r="C124" t="s">
        <v>717</v>
      </c>
      <c r="D124" t="s">
        <v>166</v>
      </c>
      <c r="E124">
        <v>32</v>
      </c>
      <c r="F124">
        <v>510</v>
      </c>
      <c r="G124">
        <v>6.2745098039215685E-2</v>
      </c>
      <c r="H124">
        <v>3321</v>
      </c>
      <c r="I124">
        <v>88862</v>
      </c>
      <c r="J124">
        <v>24</v>
      </c>
      <c r="K124" t="s">
        <v>938</v>
      </c>
      <c r="L124" s="90">
        <f t="shared" si="1"/>
        <v>9.6356519120746765E-3</v>
      </c>
    </row>
    <row r="125" spans="1:12" x14ac:dyDescent="0.3">
      <c r="A125">
        <v>106</v>
      </c>
      <c r="B125">
        <v>754</v>
      </c>
      <c r="C125" t="s">
        <v>717</v>
      </c>
      <c r="D125" t="s">
        <v>166</v>
      </c>
      <c r="E125">
        <v>32</v>
      </c>
      <c r="F125">
        <v>503</v>
      </c>
      <c r="G125">
        <v>6.3618290258449298E-2</v>
      </c>
      <c r="H125">
        <v>3321</v>
      </c>
      <c r="I125">
        <v>88862</v>
      </c>
      <c r="J125">
        <v>24</v>
      </c>
      <c r="K125" t="s">
        <v>908</v>
      </c>
      <c r="L125" s="90">
        <f t="shared" si="1"/>
        <v>9.6356519120746765E-3</v>
      </c>
    </row>
    <row r="126" spans="1:12" x14ac:dyDescent="0.3">
      <c r="A126">
        <v>106</v>
      </c>
      <c r="B126">
        <v>351</v>
      </c>
      <c r="C126" t="s">
        <v>717</v>
      </c>
      <c r="D126" t="s">
        <v>166</v>
      </c>
      <c r="E126">
        <v>29</v>
      </c>
      <c r="F126">
        <v>439</v>
      </c>
      <c r="G126">
        <v>6.6059225512528477E-2</v>
      </c>
      <c r="H126">
        <v>3321</v>
      </c>
      <c r="I126">
        <v>88862</v>
      </c>
      <c r="J126">
        <v>28</v>
      </c>
      <c r="K126" t="s">
        <v>937</v>
      </c>
      <c r="L126" s="90">
        <f t="shared" si="1"/>
        <v>8.7323095453176753E-3</v>
      </c>
    </row>
    <row r="127" spans="1:12" x14ac:dyDescent="0.3">
      <c r="A127">
        <v>106</v>
      </c>
      <c r="B127">
        <v>347</v>
      </c>
      <c r="C127" t="s">
        <v>717</v>
      </c>
      <c r="D127" t="s">
        <v>166</v>
      </c>
      <c r="E127">
        <v>28</v>
      </c>
      <c r="F127">
        <v>380</v>
      </c>
      <c r="G127">
        <v>7.3684210526315783E-2</v>
      </c>
      <c r="H127">
        <v>3321</v>
      </c>
      <c r="I127">
        <v>88862</v>
      </c>
      <c r="J127">
        <v>29</v>
      </c>
      <c r="K127" t="s">
        <v>920</v>
      </c>
      <c r="L127" s="90">
        <f t="shared" si="1"/>
        <v>8.4311954230653421E-3</v>
      </c>
    </row>
    <row r="128" spans="1:12" x14ac:dyDescent="0.3">
      <c r="A128">
        <v>106</v>
      </c>
      <c r="B128">
        <v>53</v>
      </c>
      <c r="C128" t="s">
        <v>717</v>
      </c>
      <c r="D128" t="s">
        <v>166</v>
      </c>
      <c r="E128">
        <v>26</v>
      </c>
      <c r="F128">
        <v>671</v>
      </c>
      <c r="G128">
        <v>3.8748137108792845E-2</v>
      </c>
      <c r="H128">
        <v>3321</v>
      </c>
      <c r="I128">
        <v>88862</v>
      </c>
      <c r="J128">
        <v>30</v>
      </c>
      <c r="K128" t="s">
        <v>945</v>
      </c>
      <c r="L128" s="90">
        <f t="shared" si="1"/>
        <v>7.8289671785606741E-3</v>
      </c>
    </row>
    <row r="129" spans="1:12" x14ac:dyDescent="0.3">
      <c r="A129">
        <v>106</v>
      </c>
      <c r="B129">
        <v>247</v>
      </c>
      <c r="C129" t="s">
        <v>717</v>
      </c>
      <c r="D129" t="s">
        <v>166</v>
      </c>
      <c r="E129">
        <v>26</v>
      </c>
      <c r="F129">
        <v>624</v>
      </c>
      <c r="G129">
        <v>4.1666666666666664E-2</v>
      </c>
      <c r="H129">
        <v>3321</v>
      </c>
      <c r="I129">
        <v>88862</v>
      </c>
      <c r="J129">
        <v>30</v>
      </c>
      <c r="K129" t="s">
        <v>933</v>
      </c>
      <c r="L129" s="90">
        <f t="shared" si="1"/>
        <v>7.8289671785606741E-3</v>
      </c>
    </row>
    <row r="130" spans="1:12" x14ac:dyDescent="0.3">
      <c r="A130">
        <v>14495</v>
      </c>
      <c r="B130">
        <v>720</v>
      </c>
      <c r="C130" t="s">
        <v>718</v>
      </c>
      <c r="D130" t="s">
        <v>166</v>
      </c>
      <c r="E130">
        <v>457</v>
      </c>
      <c r="F130">
        <v>5091</v>
      </c>
      <c r="G130">
        <v>8.9766254174032611E-2</v>
      </c>
      <c r="H130">
        <v>3541</v>
      </c>
      <c r="I130">
        <v>88862</v>
      </c>
      <c r="J130">
        <v>1</v>
      </c>
      <c r="K130" t="s">
        <v>901</v>
      </c>
      <c r="L130" s="90">
        <f t="shared" si="1"/>
        <v>0.12905958768709405</v>
      </c>
    </row>
    <row r="131" spans="1:12" x14ac:dyDescent="0.3">
      <c r="A131">
        <v>14495</v>
      </c>
      <c r="B131">
        <v>194</v>
      </c>
      <c r="C131" t="s">
        <v>718</v>
      </c>
      <c r="D131" t="s">
        <v>166</v>
      </c>
      <c r="E131">
        <v>326</v>
      </c>
      <c r="F131">
        <v>4056</v>
      </c>
      <c r="G131">
        <v>8.0374753451676523E-2</v>
      </c>
      <c r="H131">
        <v>3541</v>
      </c>
      <c r="I131">
        <v>88862</v>
      </c>
      <c r="J131">
        <v>2</v>
      </c>
      <c r="K131" t="s">
        <v>907</v>
      </c>
      <c r="L131" s="90">
        <f t="shared" ref="L131:L194" si="2">E131/H131</f>
        <v>9.2064388590793564E-2</v>
      </c>
    </row>
    <row r="132" spans="1:12" x14ac:dyDescent="0.3">
      <c r="A132">
        <v>14495</v>
      </c>
      <c r="B132">
        <v>137</v>
      </c>
      <c r="C132" t="s">
        <v>718</v>
      </c>
      <c r="D132" t="s">
        <v>166</v>
      </c>
      <c r="E132">
        <v>282</v>
      </c>
      <c r="F132">
        <v>3602</v>
      </c>
      <c r="G132">
        <v>7.8289838978345364E-2</v>
      </c>
      <c r="H132">
        <v>3541</v>
      </c>
      <c r="I132">
        <v>88862</v>
      </c>
      <c r="J132">
        <v>3</v>
      </c>
      <c r="K132" t="s">
        <v>906</v>
      </c>
      <c r="L132" s="90">
        <f t="shared" si="2"/>
        <v>7.9638520192036141E-2</v>
      </c>
    </row>
    <row r="133" spans="1:12" x14ac:dyDescent="0.3">
      <c r="A133">
        <v>14495</v>
      </c>
      <c r="B133">
        <v>751</v>
      </c>
      <c r="C133" t="s">
        <v>718</v>
      </c>
      <c r="D133" t="s">
        <v>166</v>
      </c>
      <c r="E133">
        <v>161</v>
      </c>
      <c r="F133">
        <v>1493</v>
      </c>
      <c r="G133">
        <v>0.10783657066309445</v>
      </c>
      <c r="H133">
        <v>3541</v>
      </c>
      <c r="I133">
        <v>88862</v>
      </c>
      <c r="J133">
        <v>4</v>
      </c>
      <c r="K133" t="s">
        <v>904</v>
      </c>
      <c r="L133" s="90">
        <f t="shared" si="2"/>
        <v>4.5467382095453264E-2</v>
      </c>
    </row>
    <row r="134" spans="1:12" x14ac:dyDescent="0.3">
      <c r="A134">
        <v>14495</v>
      </c>
      <c r="B134">
        <v>753</v>
      </c>
      <c r="C134" t="s">
        <v>718</v>
      </c>
      <c r="D134" t="s">
        <v>166</v>
      </c>
      <c r="E134">
        <v>103</v>
      </c>
      <c r="F134">
        <v>1092</v>
      </c>
      <c r="G134">
        <v>9.432234432234432E-2</v>
      </c>
      <c r="H134">
        <v>3541</v>
      </c>
      <c r="I134">
        <v>88862</v>
      </c>
      <c r="J134">
        <v>5</v>
      </c>
      <c r="K134" t="s">
        <v>903</v>
      </c>
      <c r="L134" s="90">
        <f t="shared" si="2"/>
        <v>2.9087828297091216E-2</v>
      </c>
    </row>
    <row r="135" spans="1:12" x14ac:dyDescent="0.3">
      <c r="A135">
        <v>14495</v>
      </c>
      <c r="B135">
        <v>133</v>
      </c>
      <c r="C135" t="s">
        <v>718</v>
      </c>
      <c r="D135" t="s">
        <v>166</v>
      </c>
      <c r="E135">
        <v>86</v>
      </c>
      <c r="F135">
        <v>1378</v>
      </c>
      <c r="G135">
        <v>6.2409288824383166E-2</v>
      </c>
      <c r="H135">
        <v>3541</v>
      </c>
      <c r="I135">
        <v>88862</v>
      </c>
      <c r="J135">
        <v>6</v>
      </c>
      <c r="K135" t="s">
        <v>932</v>
      </c>
      <c r="L135" s="90">
        <f t="shared" si="2"/>
        <v>2.4286924597571306E-2</v>
      </c>
    </row>
    <row r="136" spans="1:12" x14ac:dyDescent="0.3">
      <c r="A136">
        <v>14495</v>
      </c>
      <c r="B136">
        <v>140</v>
      </c>
      <c r="C136" t="s">
        <v>718</v>
      </c>
      <c r="D136" t="s">
        <v>166</v>
      </c>
      <c r="E136">
        <v>84</v>
      </c>
      <c r="F136">
        <v>1184</v>
      </c>
      <c r="G136">
        <v>7.0945945945945943E-2</v>
      </c>
      <c r="H136">
        <v>3541</v>
      </c>
      <c r="I136">
        <v>88862</v>
      </c>
      <c r="J136">
        <v>7</v>
      </c>
      <c r="K136" t="s">
        <v>910</v>
      </c>
      <c r="L136" s="90">
        <f t="shared" si="2"/>
        <v>2.3722112397627788E-2</v>
      </c>
    </row>
    <row r="137" spans="1:12" x14ac:dyDescent="0.3">
      <c r="A137">
        <v>14495</v>
      </c>
      <c r="B137">
        <v>201</v>
      </c>
      <c r="C137" t="s">
        <v>718</v>
      </c>
      <c r="D137" t="s">
        <v>166</v>
      </c>
      <c r="E137">
        <v>83</v>
      </c>
      <c r="F137">
        <v>1314</v>
      </c>
      <c r="G137">
        <v>6.3165905631659053E-2</v>
      </c>
      <c r="H137">
        <v>3541</v>
      </c>
      <c r="I137">
        <v>88862</v>
      </c>
      <c r="J137">
        <v>8</v>
      </c>
      <c r="K137" t="s">
        <v>911</v>
      </c>
      <c r="L137" s="90">
        <f t="shared" si="2"/>
        <v>2.3439706297656029E-2</v>
      </c>
    </row>
    <row r="138" spans="1:12" x14ac:dyDescent="0.3">
      <c r="A138">
        <v>14495</v>
      </c>
      <c r="B138">
        <v>282</v>
      </c>
      <c r="C138" t="s">
        <v>718</v>
      </c>
      <c r="D138" t="s">
        <v>166</v>
      </c>
      <c r="E138">
        <v>79</v>
      </c>
      <c r="F138">
        <v>781</v>
      </c>
      <c r="G138">
        <v>0.10115236875800256</v>
      </c>
      <c r="H138">
        <v>3541</v>
      </c>
      <c r="I138">
        <v>88862</v>
      </c>
      <c r="J138">
        <v>9</v>
      </c>
      <c r="K138" t="s">
        <v>927</v>
      </c>
      <c r="L138" s="90">
        <f t="shared" si="2"/>
        <v>2.2310081897768994E-2</v>
      </c>
    </row>
    <row r="139" spans="1:12" x14ac:dyDescent="0.3">
      <c r="A139">
        <v>14495</v>
      </c>
      <c r="B139">
        <v>460</v>
      </c>
      <c r="C139" t="s">
        <v>718</v>
      </c>
      <c r="D139" t="s">
        <v>166</v>
      </c>
      <c r="E139">
        <v>79</v>
      </c>
      <c r="F139">
        <v>1466</v>
      </c>
      <c r="G139">
        <v>5.3888130968622099E-2</v>
      </c>
      <c r="H139">
        <v>3541</v>
      </c>
      <c r="I139">
        <v>88862</v>
      </c>
      <c r="J139">
        <v>9</v>
      </c>
      <c r="K139" t="s">
        <v>922</v>
      </c>
      <c r="L139" s="90">
        <f t="shared" si="2"/>
        <v>2.2310081897768994E-2</v>
      </c>
    </row>
    <row r="140" spans="1:12" x14ac:dyDescent="0.3">
      <c r="A140">
        <v>14495</v>
      </c>
      <c r="B140">
        <v>463</v>
      </c>
      <c r="C140" t="s">
        <v>718</v>
      </c>
      <c r="D140" t="s">
        <v>166</v>
      </c>
      <c r="E140">
        <v>79</v>
      </c>
      <c r="F140">
        <v>1527</v>
      </c>
      <c r="G140">
        <v>5.1735428945645055E-2</v>
      </c>
      <c r="H140">
        <v>3541</v>
      </c>
      <c r="I140">
        <v>88862</v>
      </c>
      <c r="J140">
        <v>9</v>
      </c>
      <c r="K140" t="s">
        <v>914</v>
      </c>
      <c r="L140" s="90">
        <f t="shared" si="2"/>
        <v>2.2310081897768994E-2</v>
      </c>
    </row>
    <row r="141" spans="1:12" x14ac:dyDescent="0.3">
      <c r="A141">
        <v>14495</v>
      </c>
      <c r="B141">
        <v>383</v>
      </c>
      <c r="C141" t="s">
        <v>718</v>
      </c>
      <c r="D141" t="s">
        <v>166</v>
      </c>
      <c r="E141">
        <v>78</v>
      </c>
      <c r="F141">
        <v>1025</v>
      </c>
      <c r="G141">
        <v>7.6097560975609754E-2</v>
      </c>
      <c r="H141">
        <v>3541</v>
      </c>
      <c r="I141">
        <v>88862</v>
      </c>
      <c r="J141">
        <v>12</v>
      </c>
      <c r="K141" t="s">
        <v>916</v>
      </c>
      <c r="L141" s="90">
        <f t="shared" si="2"/>
        <v>2.2027675797797231E-2</v>
      </c>
    </row>
    <row r="142" spans="1:12" x14ac:dyDescent="0.3">
      <c r="A142">
        <v>14495</v>
      </c>
      <c r="B142">
        <v>139</v>
      </c>
      <c r="C142" t="s">
        <v>718</v>
      </c>
      <c r="D142" t="s">
        <v>166</v>
      </c>
      <c r="E142">
        <v>71</v>
      </c>
      <c r="F142">
        <v>1217</v>
      </c>
      <c r="G142">
        <v>5.8340180772391129E-2</v>
      </c>
      <c r="H142">
        <v>3541</v>
      </c>
      <c r="I142">
        <v>88862</v>
      </c>
      <c r="J142">
        <v>13</v>
      </c>
      <c r="K142" t="s">
        <v>913</v>
      </c>
      <c r="L142" s="90">
        <f t="shared" si="2"/>
        <v>2.0050833097994918E-2</v>
      </c>
    </row>
    <row r="143" spans="1:12" x14ac:dyDescent="0.3">
      <c r="A143">
        <v>14495</v>
      </c>
      <c r="B143">
        <v>775</v>
      </c>
      <c r="C143" t="s">
        <v>718</v>
      </c>
      <c r="D143" t="s">
        <v>166</v>
      </c>
      <c r="E143">
        <v>71</v>
      </c>
      <c r="F143">
        <v>1103</v>
      </c>
      <c r="G143">
        <v>6.4369900271985497E-2</v>
      </c>
      <c r="H143">
        <v>3541</v>
      </c>
      <c r="I143">
        <v>88862</v>
      </c>
      <c r="J143">
        <v>13</v>
      </c>
      <c r="K143" t="s">
        <v>915</v>
      </c>
      <c r="L143" s="90">
        <f t="shared" si="2"/>
        <v>2.0050833097994918E-2</v>
      </c>
    </row>
    <row r="144" spans="1:12" x14ac:dyDescent="0.3">
      <c r="A144">
        <v>14495</v>
      </c>
      <c r="B144">
        <v>757</v>
      </c>
      <c r="C144" t="s">
        <v>718</v>
      </c>
      <c r="D144" t="s">
        <v>166</v>
      </c>
      <c r="E144">
        <v>70</v>
      </c>
      <c r="F144">
        <v>300</v>
      </c>
      <c r="G144">
        <v>0.23333333333333334</v>
      </c>
      <c r="H144">
        <v>3541</v>
      </c>
      <c r="I144">
        <v>88862</v>
      </c>
      <c r="J144">
        <v>15</v>
      </c>
      <c r="K144" t="s">
        <v>954</v>
      </c>
      <c r="L144" s="90">
        <f t="shared" si="2"/>
        <v>1.9768426998023156E-2</v>
      </c>
    </row>
    <row r="145" spans="1:12" x14ac:dyDescent="0.3">
      <c r="A145">
        <v>14495</v>
      </c>
      <c r="B145">
        <v>420</v>
      </c>
      <c r="C145" t="s">
        <v>718</v>
      </c>
      <c r="D145" t="s">
        <v>166</v>
      </c>
      <c r="E145">
        <v>63</v>
      </c>
      <c r="F145">
        <v>937</v>
      </c>
      <c r="G145">
        <v>6.7235859124866598E-2</v>
      </c>
      <c r="H145">
        <v>3541</v>
      </c>
      <c r="I145">
        <v>88862</v>
      </c>
      <c r="J145">
        <v>16</v>
      </c>
      <c r="K145" t="s">
        <v>928</v>
      </c>
      <c r="L145" s="90">
        <f t="shared" si="2"/>
        <v>1.7791584298220843E-2</v>
      </c>
    </row>
    <row r="146" spans="1:12" x14ac:dyDescent="0.3">
      <c r="A146">
        <v>14495</v>
      </c>
      <c r="B146">
        <v>750</v>
      </c>
      <c r="C146" t="s">
        <v>718</v>
      </c>
      <c r="D146" t="s">
        <v>166</v>
      </c>
      <c r="E146">
        <v>60</v>
      </c>
      <c r="F146">
        <v>957</v>
      </c>
      <c r="G146">
        <v>6.2695924764890276E-2</v>
      </c>
      <c r="H146">
        <v>3541</v>
      </c>
      <c r="I146">
        <v>88862</v>
      </c>
      <c r="J146">
        <v>17</v>
      </c>
      <c r="K146" t="s">
        <v>918</v>
      </c>
      <c r="L146" s="90">
        <f t="shared" si="2"/>
        <v>1.6944365998305563E-2</v>
      </c>
    </row>
    <row r="147" spans="1:12" x14ac:dyDescent="0.3">
      <c r="A147">
        <v>14495</v>
      </c>
      <c r="B147">
        <v>45</v>
      </c>
      <c r="C147" t="s">
        <v>718</v>
      </c>
      <c r="D147" t="s">
        <v>166</v>
      </c>
      <c r="E147">
        <v>49</v>
      </c>
      <c r="F147">
        <v>1230</v>
      </c>
      <c r="G147">
        <v>3.9837398373983743E-2</v>
      </c>
      <c r="H147">
        <v>3541</v>
      </c>
      <c r="I147">
        <v>88862</v>
      </c>
      <c r="J147">
        <v>18</v>
      </c>
      <c r="K147" t="s">
        <v>917</v>
      </c>
      <c r="L147" s="90">
        <f t="shared" si="2"/>
        <v>1.383789889861621E-2</v>
      </c>
    </row>
    <row r="148" spans="1:12" x14ac:dyDescent="0.3">
      <c r="A148">
        <v>14495</v>
      </c>
      <c r="B148">
        <v>249</v>
      </c>
      <c r="C148" t="s">
        <v>718</v>
      </c>
      <c r="D148" t="s">
        <v>166</v>
      </c>
      <c r="E148">
        <v>44</v>
      </c>
      <c r="F148">
        <v>568</v>
      </c>
      <c r="G148">
        <v>7.746478873239436E-2</v>
      </c>
      <c r="H148">
        <v>3541</v>
      </c>
      <c r="I148">
        <v>88862</v>
      </c>
      <c r="J148">
        <v>19</v>
      </c>
      <c r="K148" t="s">
        <v>936</v>
      </c>
      <c r="L148" s="90">
        <f t="shared" si="2"/>
        <v>1.2425868398757414E-2</v>
      </c>
    </row>
    <row r="149" spans="1:12" x14ac:dyDescent="0.3">
      <c r="A149">
        <v>14495</v>
      </c>
      <c r="B149">
        <v>244</v>
      </c>
      <c r="C149" t="s">
        <v>718</v>
      </c>
      <c r="D149" t="s">
        <v>166</v>
      </c>
      <c r="E149">
        <v>41</v>
      </c>
      <c r="F149">
        <v>614</v>
      </c>
      <c r="G149">
        <v>6.6775244299674269E-2</v>
      </c>
      <c r="H149">
        <v>3541</v>
      </c>
      <c r="I149">
        <v>88862</v>
      </c>
      <c r="J149">
        <v>20</v>
      </c>
      <c r="K149" t="s">
        <v>921</v>
      </c>
      <c r="L149" s="90">
        <f t="shared" si="2"/>
        <v>1.1578650098842135E-2</v>
      </c>
    </row>
    <row r="150" spans="1:12" x14ac:dyDescent="0.3">
      <c r="A150">
        <v>14495</v>
      </c>
      <c r="B150">
        <v>663</v>
      </c>
      <c r="C150" t="s">
        <v>718</v>
      </c>
      <c r="D150" t="s">
        <v>166</v>
      </c>
      <c r="E150">
        <v>40</v>
      </c>
      <c r="F150">
        <v>526</v>
      </c>
      <c r="G150">
        <v>7.6045627376425853E-2</v>
      </c>
      <c r="H150">
        <v>3541</v>
      </c>
      <c r="I150">
        <v>88862</v>
      </c>
      <c r="J150">
        <v>21</v>
      </c>
      <c r="K150" t="s">
        <v>952</v>
      </c>
      <c r="L150" s="90">
        <f t="shared" si="2"/>
        <v>1.1296243998870376E-2</v>
      </c>
    </row>
    <row r="151" spans="1:12" x14ac:dyDescent="0.3">
      <c r="A151">
        <v>14495</v>
      </c>
      <c r="B151">
        <v>422</v>
      </c>
      <c r="C151" t="s">
        <v>718</v>
      </c>
      <c r="D151" t="s">
        <v>166</v>
      </c>
      <c r="E151">
        <v>39</v>
      </c>
      <c r="F151">
        <v>510</v>
      </c>
      <c r="G151">
        <v>7.6470588235294124E-2</v>
      </c>
      <c r="H151">
        <v>3541</v>
      </c>
      <c r="I151">
        <v>88862</v>
      </c>
      <c r="J151">
        <v>22</v>
      </c>
      <c r="K151" t="s">
        <v>938</v>
      </c>
      <c r="L151" s="90">
        <f t="shared" si="2"/>
        <v>1.1013837898898616E-2</v>
      </c>
    </row>
    <row r="152" spans="1:12" x14ac:dyDescent="0.3">
      <c r="A152">
        <v>14495</v>
      </c>
      <c r="B152">
        <v>425</v>
      </c>
      <c r="C152" t="s">
        <v>718</v>
      </c>
      <c r="D152" t="s">
        <v>166</v>
      </c>
      <c r="E152">
        <v>35</v>
      </c>
      <c r="F152">
        <v>627</v>
      </c>
      <c r="G152">
        <v>5.5821371610845293E-2</v>
      </c>
      <c r="H152">
        <v>3541</v>
      </c>
      <c r="I152">
        <v>88862</v>
      </c>
      <c r="J152">
        <v>23</v>
      </c>
      <c r="K152" t="s">
        <v>934</v>
      </c>
      <c r="L152" s="90">
        <f t="shared" si="2"/>
        <v>9.8842134990115779E-3</v>
      </c>
    </row>
    <row r="153" spans="1:12" x14ac:dyDescent="0.3">
      <c r="A153">
        <v>14495</v>
      </c>
      <c r="B153">
        <v>247</v>
      </c>
      <c r="C153" t="s">
        <v>718</v>
      </c>
      <c r="D153" t="s">
        <v>166</v>
      </c>
      <c r="E153">
        <v>33</v>
      </c>
      <c r="F153">
        <v>624</v>
      </c>
      <c r="G153">
        <v>5.2884615384615384E-2</v>
      </c>
      <c r="H153">
        <v>3541</v>
      </c>
      <c r="I153">
        <v>88862</v>
      </c>
      <c r="J153">
        <v>24</v>
      </c>
      <c r="K153" t="s">
        <v>933</v>
      </c>
      <c r="L153" s="90">
        <f t="shared" si="2"/>
        <v>9.31940129906806E-3</v>
      </c>
    </row>
    <row r="154" spans="1:12" x14ac:dyDescent="0.3">
      <c r="A154">
        <v>14495</v>
      </c>
      <c r="B154">
        <v>42</v>
      </c>
      <c r="C154" t="s">
        <v>718</v>
      </c>
      <c r="D154" t="s">
        <v>166</v>
      </c>
      <c r="E154">
        <v>32</v>
      </c>
      <c r="F154">
        <v>213</v>
      </c>
      <c r="G154">
        <v>0.15023474178403756</v>
      </c>
      <c r="H154">
        <v>3541</v>
      </c>
      <c r="I154">
        <v>88862</v>
      </c>
      <c r="J154">
        <v>25</v>
      </c>
      <c r="K154" t="s">
        <v>955</v>
      </c>
      <c r="L154" s="90">
        <f t="shared" si="2"/>
        <v>9.036995199096301E-3</v>
      </c>
    </row>
    <row r="155" spans="1:12" x14ac:dyDescent="0.3">
      <c r="A155">
        <v>14495</v>
      </c>
      <c r="B155">
        <v>308</v>
      </c>
      <c r="C155" t="s">
        <v>718</v>
      </c>
      <c r="D155" t="s">
        <v>166</v>
      </c>
      <c r="E155">
        <v>31</v>
      </c>
      <c r="F155">
        <v>656</v>
      </c>
      <c r="G155">
        <v>4.725609756097561E-2</v>
      </c>
      <c r="H155">
        <v>3541</v>
      </c>
      <c r="I155">
        <v>88862</v>
      </c>
      <c r="J155">
        <v>26</v>
      </c>
      <c r="K155" t="s">
        <v>929</v>
      </c>
      <c r="L155" s="90">
        <f t="shared" si="2"/>
        <v>8.7545890991245403E-3</v>
      </c>
    </row>
    <row r="156" spans="1:12" x14ac:dyDescent="0.3">
      <c r="A156">
        <v>14495</v>
      </c>
      <c r="B156">
        <v>466</v>
      </c>
      <c r="C156" t="s">
        <v>718</v>
      </c>
      <c r="D156" t="s">
        <v>166</v>
      </c>
      <c r="E156">
        <v>30</v>
      </c>
      <c r="F156">
        <v>726</v>
      </c>
      <c r="G156">
        <v>4.1322314049586778E-2</v>
      </c>
      <c r="H156">
        <v>3541</v>
      </c>
      <c r="I156">
        <v>88862</v>
      </c>
      <c r="J156">
        <v>27</v>
      </c>
      <c r="K156" t="s">
        <v>935</v>
      </c>
      <c r="L156" s="90">
        <f t="shared" si="2"/>
        <v>8.4721829991527813E-3</v>
      </c>
    </row>
    <row r="157" spans="1:12" x14ac:dyDescent="0.3">
      <c r="A157">
        <v>14495</v>
      </c>
      <c r="B157">
        <v>351</v>
      </c>
      <c r="C157" t="s">
        <v>718</v>
      </c>
      <c r="D157" t="s">
        <v>166</v>
      </c>
      <c r="E157">
        <v>28</v>
      </c>
      <c r="F157">
        <v>439</v>
      </c>
      <c r="G157">
        <v>6.3781321184510256E-2</v>
      </c>
      <c r="H157">
        <v>3541</v>
      </c>
      <c r="I157">
        <v>88862</v>
      </c>
      <c r="J157">
        <v>28</v>
      </c>
      <c r="K157" t="s">
        <v>937</v>
      </c>
      <c r="L157" s="90">
        <f t="shared" si="2"/>
        <v>7.9073707992092634E-3</v>
      </c>
    </row>
    <row r="158" spans="1:12" x14ac:dyDescent="0.3">
      <c r="A158">
        <v>14495</v>
      </c>
      <c r="B158">
        <v>241</v>
      </c>
      <c r="C158" t="s">
        <v>718</v>
      </c>
      <c r="D158" t="s">
        <v>166</v>
      </c>
      <c r="E158">
        <v>27</v>
      </c>
      <c r="F158">
        <v>555</v>
      </c>
      <c r="G158">
        <v>4.8648648648648651E-2</v>
      </c>
      <c r="H158">
        <v>3541</v>
      </c>
      <c r="I158">
        <v>88862</v>
      </c>
      <c r="J158">
        <v>29</v>
      </c>
      <c r="K158" t="s">
        <v>924</v>
      </c>
      <c r="L158" s="90">
        <f t="shared" si="2"/>
        <v>7.6249646992375035E-3</v>
      </c>
    </row>
    <row r="159" spans="1:12" x14ac:dyDescent="0.3">
      <c r="A159">
        <v>14495</v>
      </c>
      <c r="B159">
        <v>254</v>
      </c>
      <c r="C159" t="s">
        <v>718</v>
      </c>
      <c r="D159" t="s">
        <v>166</v>
      </c>
      <c r="E159">
        <v>27</v>
      </c>
      <c r="F159">
        <v>644</v>
      </c>
      <c r="G159">
        <v>4.192546583850932E-2</v>
      </c>
      <c r="H159">
        <v>3541</v>
      </c>
      <c r="I159">
        <v>88862</v>
      </c>
      <c r="J159">
        <v>29</v>
      </c>
      <c r="K159" t="s">
        <v>923</v>
      </c>
      <c r="L159" s="90">
        <f t="shared" si="2"/>
        <v>7.6249646992375035E-3</v>
      </c>
    </row>
    <row r="160" spans="1:12" x14ac:dyDescent="0.3">
      <c r="A160">
        <v>6309</v>
      </c>
      <c r="B160">
        <v>720</v>
      </c>
      <c r="C160" t="s">
        <v>719</v>
      </c>
      <c r="D160" t="s">
        <v>166</v>
      </c>
      <c r="E160">
        <v>856</v>
      </c>
      <c r="F160">
        <v>5091</v>
      </c>
      <c r="G160">
        <v>0.16813985464545275</v>
      </c>
      <c r="H160">
        <v>11877</v>
      </c>
      <c r="I160">
        <v>88862</v>
      </c>
      <c r="J160">
        <v>1</v>
      </c>
      <c r="K160" t="s">
        <v>901</v>
      </c>
      <c r="L160" s="90">
        <f t="shared" si="2"/>
        <v>7.2072072072072071E-2</v>
      </c>
    </row>
    <row r="161" spans="1:12" x14ac:dyDescent="0.3">
      <c r="A161">
        <v>6309</v>
      </c>
      <c r="B161">
        <v>770</v>
      </c>
      <c r="C161" t="s">
        <v>719</v>
      </c>
      <c r="D161" t="s">
        <v>166</v>
      </c>
      <c r="E161">
        <v>770</v>
      </c>
      <c r="F161">
        <v>922</v>
      </c>
      <c r="G161">
        <v>0.83514099783080264</v>
      </c>
      <c r="H161">
        <v>11877</v>
      </c>
      <c r="I161">
        <v>88862</v>
      </c>
      <c r="J161">
        <v>2</v>
      </c>
      <c r="K161" t="s">
        <v>956</v>
      </c>
      <c r="L161" s="90">
        <f t="shared" si="2"/>
        <v>6.4831186326513426E-2</v>
      </c>
    </row>
    <row r="162" spans="1:12" x14ac:dyDescent="0.3">
      <c r="A162">
        <v>6309</v>
      </c>
      <c r="B162">
        <v>772</v>
      </c>
      <c r="C162" t="s">
        <v>719</v>
      </c>
      <c r="D162" t="s">
        <v>166</v>
      </c>
      <c r="E162">
        <v>719</v>
      </c>
      <c r="F162">
        <v>728</v>
      </c>
      <c r="G162">
        <v>0.98763736263736268</v>
      </c>
      <c r="H162">
        <v>11877</v>
      </c>
      <c r="I162">
        <v>88862</v>
      </c>
      <c r="J162">
        <v>3</v>
      </c>
      <c r="K162" t="s">
        <v>957</v>
      </c>
      <c r="L162" s="90">
        <f t="shared" si="2"/>
        <v>6.0537172686705394E-2</v>
      </c>
    </row>
    <row r="163" spans="1:12" x14ac:dyDescent="0.3">
      <c r="A163">
        <v>6309</v>
      </c>
      <c r="B163">
        <v>194</v>
      </c>
      <c r="C163" t="s">
        <v>719</v>
      </c>
      <c r="D163" t="s">
        <v>166</v>
      </c>
      <c r="E163">
        <v>527</v>
      </c>
      <c r="F163">
        <v>4056</v>
      </c>
      <c r="G163">
        <v>0.12993096646942801</v>
      </c>
      <c r="H163">
        <v>11877</v>
      </c>
      <c r="I163">
        <v>88862</v>
      </c>
      <c r="J163">
        <v>4</v>
      </c>
      <c r="K163" t="s">
        <v>907</v>
      </c>
      <c r="L163" s="90">
        <f t="shared" si="2"/>
        <v>4.4371474278016333E-2</v>
      </c>
    </row>
    <row r="164" spans="1:12" x14ac:dyDescent="0.3">
      <c r="A164">
        <v>6309</v>
      </c>
      <c r="B164">
        <v>640</v>
      </c>
      <c r="C164" t="s">
        <v>719</v>
      </c>
      <c r="D164" t="s">
        <v>166</v>
      </c>
      <c r="E164">
        <v>487</v>
      </c>
      <c r="F164">
        <v>5893</v>
      </c>
      <c r="G164">
        <v>8.2640420838282713E-2</v>
      </c>
      <c r="H164">
        <v>11877</v>
      </c>
      <c r="I164">
        <v>88862</v>
      </c>
      <c r="J164">
        <v>5</v>
      </c>
      <c r="K164" t="s">
        <v>900</v>
      </c>
      <c r="L164" s="90">
        <f t="shared" si="2"/>
        <v>4.1003620442872778E-2</v>
      </c>
    </row>
    <row r="165" spans="1:12" x14ac:dyDescent="0.3">
      <c r="A165">
        <v>6309</v>
      </c>
      <c r="B165">
        <v>137</v>
      </c>
      <c r="C165" t="s">
        <v>719</v>
      </c>
      <c r="D165" t="s">
        <v>166</v>
      </c>
      <c r="E165">
        <v>450</v>
      </c>
      <c r="F165">
        <v>3602</v>
      </c>
      <c r="G165">
        <v>0.1249305941143809</v>
      </c>
      <c r="H165">
        <v>11877</v>
      </c>
      <c r="I165">
        <v>88862</v>
      </c>
      <c r="J165">
        <v>6</v>
      </c>
      <c r="K165" t="s">
        <v>906</v>
      </c>
      <c r="L165" s="90">
        <f t="shared" si="2"/>
        <v>3.7888355645364989E-2</v>
      </c>
    </row>
    <row r="166" spans="1:12" x14ac:dyDescent="0.3">
      <c r="A166">
        <v>6309</v>
      </c>
      <c r="B166">
        <v>560</v>
      </c>
      <c r="C166" t="s">
        <v>719</v>
      </c>
      <c r="D166" t="s">
        <v>166</v>
      </c>
      <c r="E166">
        <v>393</v>
      </c>
      <c r="F166">
        <v>4514</v>
      </c>
      <c r="G166">
        <v>8.7062472308373953E-2</v>
      </c>
      <c r="H166">
        <v>11877</v>
      </c>
      <c r="I166">
        <v>88862</v>
      </c>
      <c r="J166">
        <v>7</v>
      </c>
      <c r="K166" t="s">
        <v>902</v>
      </c>
      <c r="L166" s="90">
        <f t="shared" si="2"/>
        <v>3.3089163930285423E-2</v>
      </c>
    </row>
    <row r="167" spans="1:12" x14ac:dyDescent="0.3">
      <c r="A167">
        <v>6309</v>
      </c>
      <c r="B167">
        <v>775</v>
      </c>
      <c r="C167" t="s">
        <v>719</v>
      </c>
      <c r="D167" t="s">
        <v>166</v>
      </c>
      <c r="E167">
        <v>266</v>
      </c>
      <c r="F167">
        <v>1103</v>
      </c>
      <c r="G167">
        <v>0.24116047144152311</v>
      </c>
      <c r="H167">
        <v>11877</v>
      </c>
      <c r="I167">
        <v>88862</v>
      </c>
      <c r="J167">
        <v>8</v>
      </c>
      <c r="K167" t="s">
        <v>915</v>
      </c>
      <c r="L167" s="90">
        <f t="shared" si="2"/>
        <v>2.2396228003704638E-2</v>
      </c>
    </row>
    <row r="168" spans="1:12" x14ac:dyDescent="0.3">
      <c r="A168">
        <v>6309</v>
      </c>
      <c r="B168">
        <v>773</v>
      </c>
      <c r="C168" t="s">
        <v>719</v>
      </c>
      <c r="D168" t="s">
        <v>166</v>
      </c>
      <c r="E168">
        <v>252</v>
      </c>
      <c r="F168">
        <v>460</v>
      </c>
      <c r="G168">
        <v>0.54782608695652169</v>
      </c>
      <c r="H168">
        <v>11877</v>
      </c>
      <c r="I168">
        <v>88862</v>
      </c>
      <c r="J168">
        <v>9</v>
      </c>
      <c r="K168" t="s">
        <v>958</v>
      </c>
      <c r="L168" s="90">
        <f t="shared" si="2"/>
        <v>2.1217479161404394E-2</v>
      </c>
    </row>
    <row r="169" spans="1:12" x14ac:dyDescent="0.3">
      <c r="A169">
        <v>6309</v>
      </c>
      <c r="B169">
        <v>754</v>
      </c>
      <c r="C169" t="s">
        <v>719</v>
      </c>
      <c r="D169" t="s">
        <v>166</v>
      </c>
      <c r="E169">
        <v>200</v>
      </c>
      <c r="F169">
        <v>503</v>
      </c>
      <c r="G169">
        <v>0.39761431411530818</v>
      </c>
      <c r="H169">
        <v>11877</v>
      </c>
      <c r="I169">
        <v>88862</v>
      </c>
      <c r="J169">
        <v>10</v>
      </c>
      <c r="K169" t="s">
        <v>908</v>
      </c>
      <c r="L169" s="90">
        <f t="shared" si="2"/>
        <v>1.6839269175717774E-2</v>
      </c>
    </row>
    <row r="170" spans="1:12" x14ac:dyDescent="0.3">
      <c r="A170">
        <v>6309</v>
      </c>
      <c r="B170">
        <v>710</v>
      </c>
      <c r="C170" t="s">
        <v>719</v>
      </c>
      <c r="D170" t="s">
        <v>166</v>
      </c>
      <c r="E170">
        <v>188</v>
      </c>
      <c r="F170">
        <v>1053</v>
      </c>
      <c r="G170">
        <v>0.17853751187084521</v>
      </c>
      <c r="H170">
        <v>11877</v>
      </c>
      <c r="I170">
        <v>88862</v>
      </c>
      <c r="J170">
        <v>11</v>
      </c>
      <c r="K170" t="s">
        <v>925</v>
      </c>
      <c r="L170" s="90">
        <f t="shared" si="2"/>
        <v>1.5828913025174706E-2</v>
      </c>
    </row>
    <row r="171" spans="1:12" x14ac:dyDescent="0.3">
      <c r="A171">
        <v>6309</v>
      </c>
      <c r="B171">
        <v>45</v>
      </c>
      <c r="C171" t="s">
        <v>719</v>
      </c>
      <c r="D171" t="s">
        <v>166</v>
      </c>
      <c r="E171">
        <v>186</v>
      </c>
      <c r="F171">
        <v>1230</v>
      </c>
      <c r="G171">
        <v>0.15121951219512195</v>
      </c>
      <c r="H171">
        <v>11877</v>
      </c>
      <c r="I171">
        <v>88862</v>
      </c>
      <c r="J171">
        <v>12</v>
      </c>
      <c r="K171" t="s">
        <v>917</v>
      </c>
      <c r="L171" s="90">
        <f t="shared" si="2"/>
        <v>1.566052033341753E-2</v>
      </c>
    </row>
    <row r="172" spans="1:12" x14ac:dyDescent="0.3">
      <c r="A172">
        <v>6309</v>
      </c>
      <c r="B172">
        <v>139</v>
      </c>
      <c r="C172" t="s">
        <v>719</v>
      </c>
      <c r="D172" t="s">
        <v>166</v>
      </c>
      <c r="E172">
        <v>186</v>
      </c>
      <c r="F172">
        <v>1217</v>
      </c>
      <c r="G172">
        <v>0.15283483976992604</v>
      </c>
      <c r="H172">
        <v>11877</v>
      </c>
      <c r="I172">
        <v>88862</v>
      </c>
      <c r="J172">
        <v>12</v>
      </c>
      <c r="K172" t="s">
        <v>913</v>
      </c>
      <c r="L172" s="90">
        <f t="shared" si="2"/>
        <v>1.566052033341753E-2</v>
      </c>
    </row>
    <row r="173" spans="1:12" x14ac:dyDescent="0.3">
      <c r="A173">
        <v>6309</v>
      </c>
      <c r="B173">
        <v>201</v>
      </c>
      <c r="C173" t="s">
        <v>719</v>
      </c>
      <c r="D173" t="s">
        <v>166</v>
      </c>
      <c r="E173">
        <v>171</v>
      </c>
      <c r="F173">
        <v>1314</v>
      </c>
      <c r="G173">
        <v>0.13013698630136986</v>
      </c>
      <c r="H173">
        <v>11877</v>
      </c>
      <c r="I173">
        <v>88862</v>
      </c>
      <c r="J173">
        <v>14</v>
      </c>
      <c r="K173" t="s">
        <v>911</v>
      </c>
      <c r="L173" s="90">
        <f t="shared" si="2"/>
        <v>1.4397575145238697E-2</v>
      </c>
    </row>
    <row r="174" spans="1:12" x14ac:dyDescent="0.3">
      <c r="A174">
        <v>6309</v>
      </c>
      <c r="B174">
        <v>540</v>
      </c>
      <c r="C174" t="s">
        <v>719</v>
      </c>
      <c r="D174" t="s">
        <v>166</v>
      </c>
      <c r="E174">
        <v>171</v>
      </c>
      <c r="F174">
        <v>2195</v>
      </c>
      <c r="G174">
        <v>7.7904328018223237E-2</v>
      </c>
      <c r="H174">
        <v>11877</v>
      </c>
      <c r="I174">
        <v>88862</v>
      </c>
      <c r="J174">
        <v>14</v>
      </c>
      <c r="K174" t="s">
        <v>905</v>
      </c>
      <c r="L174" s="90">
        <f t="shared" si="2"/>
        <v>1.4397575145238697E-2</v>
      </c>
    </row>
    <row r="175" spans="1:12" x14ac:dyDescent="0.3">
      <c r="A175">
        <v>6309</v>
      </c>
      <c r="B175">
        <v>460</v>
      </c>
      <c r="C175" t="s">
        <v>719</v>
      </c>
      <c r="D175" t="s">
        <v>166</v>
      </c>
      <c r="E175">
        <v>164</v>
      </c>
      <c r="F175">
        <v>1466</v>
      </c>
      <c r="G175">
        <v>0.11186903137789904</v>
      </c>
      <c r="H175">
        <v>11877</v>
      </c>
      <c r="I175">
        <v>88862</v>
      </c>
      <c r="J175">
        <v>16</v>
      </c>
      <c r="K175" t="s">
        <v>922</v>
      </c>
      <c r="L175" s="90">
        <f t="shared" si="2"/>
        <v>1.3808200724088575E-2</v>
      </c>
    </row>
    <row r="176" spans="1:12" x14ac:dyDescent="0.3">
      <c r="A176">
        <v>6309</v>
      </c>
      <c r="B176">
        <v>221</v>
      </c>
      <c r="C176" t="s">
        <v>719</v>
      </c>
      <c r="D176" t="s">
        <v>166</v>
      </c>
      <c r="E176">
        <v>151</v>
      </c>
      <c r="F176">
        <v>830</v>
      </c>
      <c r="G176">
        <v>0.1819277108433735</v>
      </c>
      <c r="H176">
        <v>11877</v>
      </c>
      <c r="I176">
        <v>88862</v>
      </c>
      <c r="J176">
        <v>17</v>
      </c>
      <c r="K176" t="s">
        <v>946</v>
      </c>
      <c r="L176" s="90">
        <f t="shared" si="2"/>
        <v>1.2713648227666919E-2</v>
      </c>
    </row>
    <row r="177" spans="1:12" x14ac:dyDescent="0.3">
      <c r="A177">
        <v>6309</v>
      </c>
      <c r="B177">
        <v>750</v>
      </c>
      <c r="C177" t="s">
        <v>719</v>
      </c>
      <c r="D177" t="s">
        <v>166</v>
      </c>
      <c r="E177">
        <v>123</v>
      </c>
      <c r="F177">
        <v>957</v>
      </c>
      <c r="G177">
        <v>0.12852664576802508</v>
      </c>
      <c r="H177">
        <v>11877</v>
      </c>
      <c r="I177">
        <v>88862</v>
      </c>
      <c r="J177">
        <v>18</v>
      </c>
      <c r="K177" t="s">
        <v>918</v>
      </c>
      <c r="L177" s="90">
        <f t="shared" si="2"/>
        <v>1.035615054306643E-2</v>
      </c>
    </row>
    <row r="178" spans="1:12" x14ac:dyDescent="0.3">
      <c r="A178">
        <v>6309</v>
      </c>
      <c r="B178">
        <v>308</v>
      </c>
      <c r="C178" t="s">
        <v>719</v>
      </c>
      <c r="D178" t="s">
        <v>166</v>
      </c>
      <c r="E178">
        <v>122</v>
      </c>
      <c r="F178">
        <v>656</v>
      </c>
      <c r="G178">
        <v>0.18597560975609756</v>
      </c>
      <c r="H178">
        <v>11877</v>
      </c>
      <c r="I178">
        <v>88862</v>
      </c>
      <c r="J178">
        <v>19</v>
      </c>
      <c r="K178" t="s">
        <v>929</v>
      </c>
      <c r="L178" s="90">
        <f t="shared" si="2"/>
        <v>1.0271954197187842E-2</v>
      </c>
    </row>
    <row r="179" spans="1:12" x14ac:dyDescent="0.3">
      <c r="A179">
        <v>6309</v>
      </c>
      <c r="B179">
        <v>753</v>
      </c>
      <c r="C179" t="s">
        <v>719</v>
      </c>
      <c r="D179" t="s">
        <v>166</v>
      </c>
      <c r="E179">
        <v>119</v>
      </c>
      <c r="F179">
        <v>1092</v>
      </c>
      <c r="G179">
        <v>0.10897435897435898</v>
      </c>
      <c r="H179">
        <v>11877</v>
      </c>
      <c r="I179">
        <v>88862</v>
      </c>
      <c r="J179">
        <v>20</v>
      </c>
      <c r="K179" t="s">
        <v>903</v>
      </c>
      <c r="L179" s="90">
        <f t="shared" si="2"/>
        <v>1.0019365159552075E-2</v>
      </c>
    </row>
    <row r="180" spans="1:12" x14ac:dyDescent="0.3">
      <c r="A180">
        <v>6309</v>
      </c>
      <c r="B180">
        <v>133</v>
      </c>
      <c r="C180" t="s">
        <v>719</v>
      </c>
      <c r="D180" t="s">
        <v>166</v>
      </c>
      <c r="E180">
        <v>115</v>
      </c>
      <c r="F180">
        <v>1378</v>
      </c>
      <c r="G180">
        <v>8.3454281567489116E-2</v>
      </c>
      <c r="H180">
        <v>11877</v>
      </c>
      <c r="I180">
        <v>88862</v>
      </c>
      <c r="J180">
        <v>21</v>
      </c>
      <c r="K180" t="s">
        <v>932</v>
      </c>
      <c r="L180" s="90">
        <f t="shared" si="2"/>
        <v>9.6825797760377204E-3</v>
      </c>
    </row>
    <row r="181" spans="1:12" x14ac:dyDescent="0.3">
      <c r="A181">
        <v>6309</v>
      </c>
      <c r="B181">
        <v>463</v>
      </c>
      <c r="C181" t="s">
        <v>719</v>
      </c>
      <c r="D181" t="s">
        <v>166</v>
      </c>
      <c r="E181">
        <v>115</v>
      </c>
      <c r="F181">
        <v>1527</v>
      </c>
      <c r="G181">
        <v>7.531106745252128E-2</v>
      </c>
      <c r="H181">
        <v>11877</v>
      </c>
      <c r="I181">
        <v>88862</v>
      </c>
      <c r="J181">
        <v>21</v>
      </c>
      <c r="K181" t="s">
        <v>914</v>
      </c>
      <c r="L181" s="90">
        <f t="shared" si="2"/>
        <v>9.6825797760377204E-3</v>
      </c>
    </row>
    <row r="182" spans="1:12" x14ac:dyDescent="0.3">
      <c r="A182">
        <v>6309</v>
      </c>
      <c r="B182">
        <v>466</v>
      </c>
      <c r="C182" t="s">
        <v>719</v>
      </c>
      <c r="D182" t="s">
        <v>166</v>
      </c>
      <c r="E182">
        <v>114</v>
      </c>
      <c r="F182">
        <v>726</v>
      </c>
      <c r="G182">
        <v>0.15702479338842976</v>
      </c>
      <c r="H182">
        <v>11877</v>
      </c>
      <c r="I182">
        <v>88862</v>
      </c>
      <c r="J182">
        <v>23</v>
      </c>
      <c r="K182" t="s">
        <v>935</v>
      </c>
      <c r="L182" s="90">
        <f t="shared" si="2"/>
        <v>9.5983834301591308E-3</v>
      </c>
    </row>
    <row r="183" spans="1:12" x14ac:dyDescent="0.3">
      <c r="A183">
        <v>6309</v>
      </c>
      <c r="B183">
        <v>282</v>
      </c>
      <c r="C183" t="s">
        <v>719</v>
      </c>
      <c r="D183" t="s">
        <v>166</v>
      </c>
      <c r="E183">
        <v>112</v>
      </c>
      <c r="F183">
        <v>781</v>
      </c>
      <c r="G183">
        <v>0.14340588988476313</v>
      </c>
      <c r="H183">
        <v>11877</v>
      </c>
      <c r="I183">
        <v>88862</v>
      </c>
      <c r="J183">
        <v>24</v>
      </c>
      <c r="K183" t="s">
        <v>927</v>
      </c>
      <c r="L183" s="90">
        <f t="shared" si="2"/>
        <v>9.4299907384019534E-3</v>
      </c>
    </row>
    <row r="184" spans="1:12" x14ac:dyDescent="0.3">
      <c r="A184">
        <v>6309</v>
      </c>
      <c r="B184">
        <v>247</v>
      </c>
      <c r="C184" t="s">
        <v>719</v>
      </c>
      <c r="D184" t="s">
        <v>166</v>
      </c>
      <c r="E184">
        <v>110</v>
      </c>
      <c r="F184">
        <v>624</v>
      </c>
      <c r="G184">
        <v>0.17628205128205129</v>
      </c>
      <c r="H184">
        <v>11877</v>
      </c>
      <c r="I184">
        <v>88862</v>
      </c>
      <c r="J184">
        <v>25</v>
      </c>
      <c r="K184" t="s">
        <v>933</v>
      </c>
      <c r="L184" s="90">
        <f t="shared" si="2"/>
        <v>9.2615980466447759E-3</v>
      </c>
    </row>
    <row r="185" spans="1:12" x14ac:dyDescent="0.3">
      <c r="A185">
        <v>6309</v>
      </c>
      <c r="B185">
        <v>383</v>
      </c>
      <c r="C185" t="s">
        <v>719</v>
      </c>
      <c r="D185" t="s">
        <v>166</v>
      </c>
      <c r="E185">
        <v>102</v>
      </c>
      <c r="F185">
        <v>1025</v>
      </c>
      <c r="G185">
        <v>9.9512195121951225E-2</v>
      </c>
      <c r="H185">
        <v>11877</v>
      </c>
      <c r="I185">
        <v>88862</v>
      </c>
      <c r="J185">
        <v>26</v>
      </c>
      <c r="K185" t="s">
        <v>916</v>
      </c>
      <c r="L185" s="90">
        <f t="shared" si="2"/>
        <v>8.5880272796160645E-3</v>
      </c>
    </row>
    <row r="186" spans="1:12" x14ac:dyDescent="0.3">
      <c r="A186">
        <v>6309</v>
      </c>
      <c r="B186">
        <v>812</v>
      </c>
      <c r="C186" t="s">
        <v>719</v>
      </c>
      <c r="D186" t="s">
        <v>166</v>
      </c>
      <c r="E186">
        <v>101</v>
      </c>
      <c r="F186">
        <v>610</v>
      </c>
      <c r="G186">
        <v>0.16557377049180327</v>
      </c>
      <c r="H186">
        <v>11877</v>
      </c>
      <c r="I186">
        <v>88862</v>
      </c>
      <c r="J186">
        <v>27</v>
      </c>
      <c r="K186" t="s">
        <v>940</v>
      </c>
      <c r="L186" s="90">
        <f t="shared" si="2"/>
        <v>8.5038309337374766E-3</v>
      </c>
    </row>
    <row r="187" spans="1:12" x14ac:dyDescent="0.3">
      <c r="A187">
        <v>6309</v>
      </c>
      <c r="B187">
        <v>860</v>
      </c>
      <c r="C187" t="s">
        <v>719</v>
      </c>
      <c r="D187" t="s">
        <v>166</v>
      </c>
      <c r="E187">
        <v>98</v>
      </c>
      <c r="F187">
        <v>98</v>
      </c>
      <c r="G187">
        <v>1</v>
      </c>
      <c r="H187">
        <v>11877</v>
      </c>
      <c r="I187">
        <v>88862</v>
      </c>
      <c r="J187">
        <v>28</v>
      </c>
      <c r="K187" t="s">
        <v>931</v>
      </c>
      <c r="L187" s="90">
        <f t="shared" si="2"/>
        <v>8.2512418961017096E-3</v>
      </c>
    </row>
    <row r="188" spans="1:12" x14ac:dyDescent="0.3">
      <c r="A188">
        <v>6309</v>
      </c>
      <c r="B188">
        <v>140</v>
      </c>
      <c r="C188" t="s">
        <v>719</v>
      </c>
      <c r="D188" t="s">
        <v>166</v>
      </c>
      <c r="E188">
        <v>95</v>
      </c>
      <c r="F188">
        <v>1184</v>
      </c>
      <c r="G188">
        <v>8.0236486486486486E-2</v>
      </c>
      <c r="H188">
        <v>11877</v>
      </c>
      <c r="I188">
        <v>88862</v>
      </c>
      <c r="J188">
        <v>29</v>
      </c>
      <c r="K188" t="s">
        <v>910</v>
      </c>
      <c r="L188" s="90">
        <f t="shared" si="2"/>
        <v>7.9986528584659426E-3</v>
      </c>
    </row>
    <row r="189" spans="1:12" x14ac:dyDescent="0.3">
      <c r="A189">
        <v>6309</v>
      </c>
      <c r="B189">
        <v>244</v>
      </c>
      <c r="C189" t="s">
        <v>719</v>
      </c>
      <c r="D189" t="s">
        <v>166</v>
      </c>
      <c r="E189">
        <v>95</v>
      </c>
      <c r="F189">
        <v>614</v>
      </c>
      <c r="G189">
        <v>0.15472312703583063</v>
      </c>
      <c r="H189">
        <v>11877</v>
      </c>
      <c r="I189">
        <v>88862</v>
      </c>
      <c r="J189">
        <v>29</v>
      </c>
      <c r="K189" t="s">
        <v>921</v>
      </c>
      <c r="L189" s="90">
        <f t="shared" si="2"/>
        <v>7.9986528584659426E-3</v>
      </c>
    </row>
    <row r="190" spans="1:12" x14ac:dyDescent="0.3">
      <c r="A190">
        <v>6309</v>
      </c>
      <c r="B190">
        <v>755</v>
      </c>
      <c r="C190" t="s">
        <v>719</v>
      </c>
      <c r="D190" t="s">
        <v>166</v>
      </c>
      <c r="E190">
        <v>95</v>
      </c>
      <c r="F190">
        <v>342</v>
      </c>
      <c r="G190">
        <v>0.27777777777777779</v>
      </c>
      <c r="H190">
        <v>11877</v>
      </c>
      <c r="I190">
        <v>88862</v>
      </c>
      <c r="J190">
        <v>29</v>
      </c>
      <c r="K190" t="s">
        <v>959</v>
      </c>
      <c r="L190" s="90">
        <f t="shared" si="2"/>
        <v>7.9986528584659426E-3</v>
      </c>
    </row>
    <row r="191" spans="1:12" x14ac:dyDescent="0.3">
      <c r="A191">
        <v>6309</v>
      </c>
      <c r="B191">
        <v>951</v>
      </c>
      <c r="C191" t="s">
        <v>719</v>
      </c>
      <c r="D191" t="s">
        <v>166</v>
      </c>
      <c r="E191">
        <v>95</v>
      </c>
      <c r="F191">
        <v>542</v>
      </c>
      <c r="G191">
        <v>0.17527675276752769</v>
      </c>
      <c r="H191">
        <v>11877</v>
      </c>
      <c r="I191">
        <v>88862</v>
      </c>
      <c r="J191">
        <v>29</v>
      </c>
      <c r="K191" t="s">
        <v>949</v>
      </c>
      <c r="L191" s="90">
        <f t="shared" si="2"/>
        <v>7.9986528584659426E-3</v>
      </c>
    </row>
    <row r="192" spans="1:12" x14ac:dyDescent="0.3">
      <c r="A192">
        <v>53</v>
      </c>
      <c r="B192">
        <v>720</v>
      </c>
      <c r="C192" t="s">
        <v>721</v>
      </c>
      <c r="D192" t="s">
        <v>170</v>
      </c>
      <c r="E192">
        <v>404</v>
      </c>
      <c r="F192">
        <v>6425</v>
      </c>
      <c r="G192">
        <v>6.2879377431906608E-2</v>
      </c>
      <c r="H192">
        <v>4025</v>
      </c>
      <c r="I192">
        <v>274058</v>
      </c>
      <c r="J192">
        <v>1</v>
      </c>
      <c r="K192" t="s">
        <v>901</v>
      </c>
      <c r="L192" s="90">
        <f t="shared" si="2"/>
        <v>0.10037267080745342</v>
      </c>
    </row>
    <row r="193" spans="1:12" x14ac:dyDescent="0.3">
      <c r="A193">
        <v>53</v>
      </c>
      <c r="B193">
        <v>194</v>
      </c>
      <c r="C193" t="s">
        <v>721</v>
      </c>
      <c r="D193" t="s">
        <v>170</v>
      </c>
      <c r="E193">
        <v>350</v>
      </c>
      <c r="F193">
        <v>7034</v>
      </c>
      <c r="G193">
        <v>4.9758316747227749E-2</v>
      </c>
      <c r="H193">
        <v>4025</v>
      </c>
      <c r="I193">
        <v>274058</v>
      </c>
      <c r="J193">
        <v>2</v>
      </c>
      <c r="K193" t="s">
        <v>907</v>
      </c>
      <c r="L193" s="90">
        <f t="shared" si="2"/>
        <v>8.6956521739130432E-2</v>
      </c>
    </row>
    <row r="194" spans="1:12" x14ac:dyDescent="0.3">
      <c r="A194">
        <v>53</v>
      </c>
      <c r="B194">
        <v>137</v>
      </c>
      <c r="C194" t="s">
        <v>721</v>
      </c>
      <c r="D194" t="s">
        <v>170</v>
      </c>
      <c r="E194">
        <v>320</v>
      </c>
      <c r="F194">
        <v>7947</v>
      </c>
      <c r="G194">
        <v>4.0266767333585002E-2</v>
      </c>
      <c r="H194">
        <v>4025</v>
      </c>
      <c r="I194">
        <v>274058</v>
      </c>
      <c r="J194">
        <v>3</v>
      </c>
      <c r="K194" t="s">
        <v>906</v>
      </c>
      <c r="L194" s="90">
        <f t="shared" si="2"/>
        <v>7.9503105590062115E-2</v>
      </c>
    </row>
    <row r="195" spans="1:12" x14ac:dyDescent="0.3">
      <c r="A195">
        <v>53</v>
      </c>
      <c r="B195">
        <v>463</v>
      </c>
      <c r="C195" t="s">
        <v>721</v>
      </c>
      <c r="D195" t="s">
        <v>170</v>
      </c>
      <c r="E195">
        <v>176</v>
      </c>
      <c r="F195">
        <v>2949</v>
      </c>
      <c r="G195">
        <v>5.9681247880637507E-2</v>
      </c>
      <c r="H195">
        <v>4025</v>
      </c>
      <c r="I195">
        <v>274058</v>
      </c>
      <c r="J195">
        <v>4</v>
      </c>
      <c r="K195" t="s">
        <v>914</v>
      </c>
      <c r="L195" s="90">
        <f t="shared" ref="L195:L258" si="3">E195/H195</f>
        <v>4.372670807453416E-2</v>
      </c>
    </row>
    <row r="196" spans="1:12" x14ac:dyDescent="0.3">
      <c r="A196">
        <v>53</v>
      </c>
      <c r="B196">
        <v>139</v>
      </c>
      <c r="C196" t="s">
        <v>721</v>
      </c>
      <c r="D196" t="s">
        <v>170</v>
      </c>
      <c r="E196">
        <v>164</v>
      </c>
      <c r="F196">
        <v>2502</v>
      </c>
      <c r="G196">
        <v>6.5547561950439648E-2</v>
      </c>
      <c r="H196">
        <v>4025</v>
      </c>
      <c r="I196">
        <v>274058</v>
      </c>
      <c r="J196">
        <v>5</v>
      </c>
      <c r="K196" t="s">
        <v>913</v>
      </c>
      <c r="L196" s="90">
        <f t="shared" si="3"/>
        <v>4.0745341614906831E-2</v>
      </c>
    </row>
    <row r="197" spans="1:12" x14ac:dyDescent="0.3">
      <c r="A197">
        <v>53</v>
      </c>
      <c r="B197">
        <v>460</v>
      </c>
      <c r="C197" t="s">
        <v>721</v>
      </c>
      <c r="D197" t="s">
        <v>170</v>
      </c>
      <c r="E197">
        <v>142</v>
      </c>
      <c r="F197">
        <v>2906</v>
      </c>
      <c r="G197">
        <v>4.8864418444597386E-2</v>
      </c>
      <c r="H197">
        <v>4025</v>
      </c>
      <c r="I197">
        <v>274058</v>
      </c>
      <c r="J197">
        <v>6</v>
      </c>
      <c r="K197" t="s">
        <v>922</v>
      </c>
      <c r="L197" s="90">
        <f t="shared" si="3"/>
        <v>3.5279503105590061E-2</v>
      </c>
    </row>
    <row r="198" spans="1:12" x14ac:dyDescent="0.3">
      <c r="A198">
        <v>53</v>
      </c>
      <c r="B198">
        <v>383</v>
      </c>
      <c r="C198" t="s">
        <v>721</v>
      </c>
      <c r="D198" t="s">
        <v>170</v>
      </c>
      <c r="E198">
        <v>99</v>
      </c>
      <c r="F198">
        <v>2219</v>
      </c>
      <c r="G198">
        <v>4.4614691302388466E-2</v>
      </c>
      <c r="H198">
        <v>4025</v>
      </c>
      <c r="I198">
        <v>274058</v>
      </c>
      <c r="J198">
        <v>7</v>
      </c>
      <c r="K198" t="s">
        <v>916</v>
      </c>
      <c r="L198" s="90">
        <f t="shared" si="3"/>
        <v>2.4596273291925465E-2</v>
      </c>
    </row>
    <row r="199" spans="1:12" x14ac:dyDescent="0.3">
      <c r="A199">
        <v>53</v>
      </c>
      <c r="B199">
        <v>45</v>
      </c>
      <c r="C199" t="s">
        <v>721</v>
      </c>
      <c r="D199" t="s">
        <v>170</v>
      </c>
      <c r="E199">
        <v>98</v>
      </c>
      <c r="F199">
        <v>2529</v>
      </c>
      <c r="G199">
        <v>3.8750494266508499E-2</v>
      </c>
      <c r="H199">
        <v>4025</v>
      </c>
      <c r="I199">
        <v>274058</v>
      </c>
      <c r="J199">
        <v>8</v>
      </c>
      <c r="K199" t="s">
        <v>917</v>
      </c>
      <c r="L199" s="90">
        <f t="shared" si="3"/>
        <v>2.4347826086956521E-2</v>
      </c>
    </row>
    <row r="200" spans="1:12" x14ac:dyDescent="0.3">
      <c r="A200">
        <v>53</v>
      </c>
      <c r="B200">
        <v>301</v>
      </c>
      <c r="C200" t="s">
        <v>721</v>
      </c>
      <c r="D200" t="s">
        <v>170</v>
      </c>
      <c r="E200">
        <v>88</v>
      </c>
      <c r="F200">
        <v>3561</v>
      </c>
      <c r="G200">
        <v>2.4712159505756809E-2</v>
      </c>
      <c r="H200">
        <v>4025</v>
      </c>
      <c r="I200">
        <v>274058</v>
      </c>
      <c r="J200">
        <v>9</v>
      </c>
      <c r="K200" t="s">
        <v>912</v>
      </c>
      <c r="L200" s="90">
        <f t="shared" si="3"/>
        <v>2.186335403726708E-2</v>
      </c>
    </row>
    <row r="201" spans="1:12" x14ac:dyDescent="0.3">
      <c r="A201">
        <v>53</v>
      </c>
      <c r="B201">
        <v>140</v>
      </c>
      <c r="C201" t="s">
        <v>721</v>
      </c>
      <c r="D201" t="s">
        <v>170</v>
      </c>
      <c r="E201">
        <v>82</v>
      </c>
      <c r="F201">
        <v>1851</v>
      </c>
      <c r="G201">
        <v>4.4300378173960021E-2</v>
      </c>
      <c r="H201">
        <v>4025</v>
      </c>
      <c r="I201">
        <v>274058</v>
      </c>
      <c r="J201">
        <v>10</v>
      </c>
      <c r="K201" t="s">
        <v>910</v>
      </c>
      <c r="L201" s="90">
        <f t="shared" si="3"/>
        <v>2.0372670807453416E-2</v>
      </c>
    </row>
    <row r="202" spans="1:12" x14ac:dyDescent="0.3">
      <c r="A202">
        <v>53</v>
      </c>
      <c r="B202">
        <v>201</v>
      </c>
      <c r="C202" t="s">
        <v>721</v>
      </c>
      <c r="D202" t="s">
        <v>170</v>
      </c>
      <c r="E202">
        <v>77</v>
      </c>
      <c r="F202">
        <v>2794</v>
      </c>
      <c r="G202">
        <v>2.7559055118110236E-2</v>
      </c>
      <c r="H202">
        <v>4025</v>
      </c>
      <c r="I202">
        <v>274058</v>
      </c>
      <c r="J202">
        <v>11</v>
      </c>
      <c r="K202" t="s">
        <v>911</v>
      </c>
      <c r="L202" s="90">
        <f t="shared" si="3"/>
        <v>1.9130434782608695E-2</v>
      </c>
    </row>
    <row r="203" spans="1:12" x14ac:dyDescent="0.3">
      <c r="A203">
        <v>53</v>
      </c>
      <c r="B203">
        <v>663</v>
      </c>
      <c r="C203" t="s">
        <v>721</v>
      </c>
      <c r="D203" t="s">
        <v>170</v>
      </c>
      <c r="E203">
        <v>74</v>
      </c>
      <c r="F203">
        <v>1185</v>
      </c>
      <c r="G203">
        <v>6.2447257383966247E-2</v>
      </c>
      <c r="H203">
        <v>4025</v>
      </c>
      <c r="I203">
        <v>274058</v>
      </c>
      <c r="J203">
        <v>12</v>
      </c>
      <c r="K203" t="s">
        <v>952</v>
      </c>
      <c r="L203" s="90">
        <f t="shared" si="3"/>
        <v>1.8385093167701864E-2</v>
      </c>
    </row>
    <row r="204" spans="1:12" x14ac:dyDescent="0.3">
      <c r="A204">
        <v>53</v>
      </c>
      <c r="B204">
        <v>244</v>
      </c>
      <c r="C204" t="s">
        <v>721</v>
      </c>
      <c r="D204" t="s">
        <v>170</v>
      </c>
      <c r="E204">
        <v>73</v>
      </c>
      <c r="F204">
        <v>1441</v>
      </c>
      <c r="G204">
        <v>5.0659264399722417E-2</v>
      </c>
      <c r="H204">
        <v>4025</v>
      </c>
      <c r="I204">
        <v>274058</v>
      </c>
      <c r="J204">
        <v>13</v>
      </c>
      <c r="K204" t="s">
        <v>921</v>
      </c>
      <c r="L204" s="90">
        <f t="shared" si="3"/>
        <v>1.8136645962732918E-2</v>
      </c>
    </row>
    <row r="205" spans="1:12" x14ac:dyDescent="0.3">
      <c r="A205">
        <v>53</v>
      </c>
      <c r="B205">
        <v>420</v>
      </c>
      <c r="C205" t="s">
        <v>721</v>
      </c>
      <c r="D205" t="s">
        <v>170</v>
      </c>
      <c r="E205">
        <v>67</v>
      </c>
      <c r="F205">
        <v>1904</v>
      </c>
      <c r="G205">
        <v>3.5189075630252101E-2</v>
      </c>
      <c r="H205">
        <v>4025</v>
      </c>
      <c r="I205">
        <v>274058</v>
      </c>
      <c r="J205">
        <v>14</v>
      </c>
      <c r="K205" t="s">
        <v>928</v>
      </c>
      <c r="L205" s="90">
        <f t="shared" si="3"/>
        <v>1.6645962732919253E-2</v>
      </c>
    </row>
    <row r="206" spans="1:12" x14ac:dyDescent="0.3">
      <c r="A206">
        <v>53</v>
      </c>
      <c r="B206">
        <v>254</v>
      </c>
      <c r="C206" t="s">
        <v>721</v>
      </c>
      <c r="D206" t="s">
        <v>170</v>
      </c>
      <c r="E206">
        <v>65</v>
      </c>
      <c r="F206">
        <v>2562</v>
      </c>
      <c r="G206">
        <v>2.537080405932865E-2</v>
      </c>
      <c r="H206">
        <v>4025</v>
      </c>
      <c r="I206">
        <v>274058</v>
      </c>
      <c r="J206">
        <v>15</v>
      </c>
      <c r="K206" t="s">
        <v>923</v>
      </c>
      <c r="L206" s="90">
        <f t="shared" si="3"/>
        <v>1.6149068322981366E-2</v>
      </c>
    </row>
    <row r="207" spans="1:12" x14ac:dyDescent="0.3">
      <c r="A207">
        <v>53</v>
      </c>
      <c r="B207">
        <v>466</v>
      </c>
      <c r="C207" t="s">
        <v>721</v>
      </c>
      <c r="D207" t="s">
        <v>170</v>
      </c>
      <c r="E207">
        <v>60</v>
      </c>
      <c r="F207">
        <v>1901</v>
      </c>
      <c r="G207">
        <v>3.1562335612835349E-2</v>
      </c>
      <c r="H207">
        <v>4025</v>
      </c>
      <c r="I207">
        <v>274058</v>
      </c>
      <c r="J207">
        <v>16</v>
      </c>
      <c r="K207" t="s">
        <v>935</v>
      </c>
      <c r="L207" s="90">
        <f t="shared" si="3"/>
        <v>1.4906832298136646E-2</v>
      </c>
    </row>
    <row r="208" spans="1:12" x14ac:dyDescent="0.3">
      <c r="A208">
        <v>53</v>
      </c>
      <c r="B208">
        <v>710</v>
      </c>
      <c r="C208" t="s">
        <v>721</v>
      </c>
      <c r="D208" t="s">
        <v>170</v>
      </c>
      <c r="E208">
        <v>52</v>
      </c>
      <c r="F208">
        <v>2684</v>
      </c>
      <c r="G208">
        <v>1.9374068554396422E-2</v>
      </c>
      <c r="H208">
        <v>4025</v>
      </c>
      <c r="I208">
        <v>274058</v>
      </c>
      <c r="J208">
        <v>17</v>
      </c>
      <c r="K208" t="s">
        <v>925</v>
      </c>
      <c r="L208" s="90">
        <f t="shared" si="3"/>
        <v>1.2919254658385093E-2</v>
      </c>
    </row>
    <row r="209" spans="1:12" x14ac:dyDescent="0.3">
      <c r="A209">
        <v>53</v>
      </c>
      <c r="B209">
        <v>133</v>
      </c>
      <c r="C209" t="s">
        <v>721</v>
      </c>
      <c r="D209" t="s">
        <v>170</v>
      </c>
      <c r="E209">
        <v>51</v>
      </c>
      <c r="F209">
        <v>1381</v>
      </c>
      <c r="G209">
        <v>3.6929761042722664E-2</v>
      </c>
      <c r="H209">
        <v>4025</v>
      </c>
      <c r="I209">
        <v>274058</v>
      </c>
      <c r="J209">
        <v>18</v>
      </c>
      <c r="K209" t="s">
        <v>932</v>
      </c>
      <c r="L209" s="90">
        <f t="shared" si="3"/>
        <v>1.2670807453416149E-2</v>
      </c>
    </row>
    <row r="210" spans="1:12" x14ac:dyDescent="0.3">
      <c r="A210">
        <v>53</v>
      </c>
      <c r="B210">
        <v>247</v>
      </c>
      <c r="C210" t="s">
        <v>721</v>
      </c>
      <c r="D210" t="s">
        <v>170</v>
      </c>
      <c r="E210">
        <v>51</v>
      </c>
      <c r="F210">
        <v>1419</v>
      </c>
      <c r="G210">
        <v>3.5940803382663845E-2</v>
      </c>
      <c r="H210">
        <v>4025</v>
      </c>
      <c r="I210">
        <v>274058</v>
      </c>
      <c r="J210">
        <v>18</v>
      </c>
      <c r="K210" t="s">
        <v>933</v>
      </c>
      <c r="L210" s="90">
        <f t="shared" si="3"/>
        <v>1.2670807453416149E-2</v>
      </c>
    </row>
    <row r="211" spans="1:12" x14ac:dyDescent="0.3">
      <c r="A211">
        <v>53</v>
      </c>
      <c r="B211">
        <v>302</v>
      </c>
      <c r="C211" t="s">
        <v>721</v>
      </c>
      <c r="D211" t="s">
        <v>170</v>
      </c>
      <c r="E211">
        <v>51</v>
      </c>
      <c r="F211">
        <v>3743</v>
      </c>
      <c r="G211">
        <v>1.3625434143734972E-2</v>
      </c>
      <c r="H211">
        <v>4025</v>
      </c>
      <c r="I211">
        <v>274058</v>
      </c>
      <c r="J211">
        <v>18</v>
      </c>
      <c r="K211" t="s">
        <v>909</v>
      </c>
      <c r="L211" s="90">
        <f t="shared" si="3"/>
        <v>1.2670807453416149E-2</v>
      </c>
    </row>
    <row r="212" spans="1:12" x14ac:dyDescent="0.3">
      <c r="A212">
        <v>53</v>
      </c>
      <c r="B212">
        <v>221</v>
      </c>
      <c r="C212" t="s">
        <v>721</v>
      </c>
      <c r="D212" t="s">
        <v>170</v>
      </c>
      <c r="E212">
        <v>49</v>
      </c>
      <c r="F212">
        <v>3174</v>
      </c>
      <c r="G212">
        <v>1.5437933207309389E-2</v>
      </c>
      <c r="H212">
        <v>4025</v>
      </c>
      <c r="I212">
        <v>274058</v>
      </c>
      <c r="J212">
        <v>21</v>
      </c>
      <c r="K212" t="s">
        <v>946</v>
      </c>
      <c r="L212" s="90">
        <f t="shared" si="3"/>
        <v>1.2173913043478261E-2</v>
      </c>
    </row>
    <row r="213" spans="1:12" x14ac:dyDescent="0.3">
      <c r="A213">
        <v>53</v>
      </c>
      <c r="B213">
        <v>249</v>
      </c>
      <c r="C213" t="s">
        <v>721</v>
      </c>
      <c r="D213" t="s">
        <v>170</v>
      </c>
      <c r="E213">
        <v>47</v>
      </c>
      <c r="F213">
        <v>1752</v>
      </c>
      <c r="G213">
        <v>2.6826484018264839E-2</v>
      </c>
      <c r="H213">
        <v>4025</v>
      </c>
      <c r="I213">
        <v>274058</v>
      </c>
      <c r="J213">
        <v>22</v>
      </c>
      <c r="K213" t="s">
        <v>936</v>
      </c>
      <c r="L213" s="90">
        <f t="shared" si="3"/>
        <v>1.1677018633540372E-2</v>
      </c>
    </row>
    <row r="214" spans="1:12" x14ac:dyDescent="0.3">
      <c r="A214">
        <v>53</v>
      </c>
      <c r="B214">
        <v>424</v>
      </c>
      <c r="C214" t="s">
        <v>721</v>
      </c>
      <c r="D214" t="s">
        <v>170</v>
      </c>
      <c r="E214">
        <v>44</v>
      </c>
      <c r="F214">
        <v>1101</v>
      </c>
      <c r="G214">
        <v>3.9963669391462307E-2</v>
      </c>
      <c r="H214">
        <v>4025</v>
      </c>
      <c r="I214">
        <v>274058</v>
      </c>
      <c r="J214">
        <v>23</v>
      </c>
      <c r="K214" t="s">
        <v>960</v>
      </c>
      <c r="L214" s="90">
        <f t="shared" si="3"/>
        <v>1.093167701863354E-2</v>
      </c>
    </row>
    <row r="215" spans="1:12" x14ac:dyDescent="0.3">
      <c r="A215">
        <v>53</v>
      </c>
      <c r="B215">
        <v>204</v>
      </c>
      <c r="C215" t="s">
        <v>721</v>
      </c>
      <c r="D215" t="s">
        <v>170</v>
      </c>
      <c r="E215">
        <v>42</v>
      </c>
      <c r="F215">
        <v>861</v>
      </c>
      <c r="G215">
        <v>4.878048780487805E-2</v>
      </c>
      <c r="H215">
        <v>4025</v>
      </c>
      <c r="I215">
        <v>274058</v>
      </c>
      <c r="J215">
        <v>24</v>
      </c>
      <c r="K215" t="s">
        <v>961</v>
      </c>
      <c r="L215" s="90">
        <f t="shared" si="3"/>
        <v>1.0434782608695653E-2</v>
      </c>
    </row>
    <row r="216" spans="1:12" x14ac:dyDescent="0.3">
      <c r="A216">
        <v>53</v>
      </c>
      <c r="B216">
        <v>425</v>
      </c>
      <c r="C216" t="s">
        <v>721</v>
      </c>
      <c r="D216" t="s">
        <v>170</v>
      </c>
      <c r="E216">
        <v>41</v>
      </c>
      <c r="F216">
        <v>1148</v>
      </c>
      <c r="G216">
        <v>3.5714285714285712E-2</v>
      </c>
      <c r="H216">
        <v>4025</v>
      </c>
      <c r="I216">
        <v>274058</v>
      </c>
      <c r="J216">
        <v>25</v>
      </c>
      <c r="K216" t="s">
        <v>934</v>
      </c>
      <c r="L216" s="90">
        <f t="shared" si="3"/>
        <v>1.0186335403726708E-2</v>
      </c>
    </row>
    <row r="217" spans="1:12" x14ac:dyDescent="0.3">
      <c r="A217">
        <v>53</v>
      </c>
      <c r="B217">
        <v>53</v>
      </c>
      <c r="C217" t="s">
        <v>721</v>
      </c>
      <c r="D217" t="s">
        <v>170</v>
      </c>
      <c r="E217">
        <v>40</v>
      </c>
      <c r="F217">
        <v>2308</v>
      </c>
      <c r="G217">
        <v>1.7331022530329289E-2</v>
      </c>
      <c r="H217">
        <v>4025</v>
      </c>
      <c r="I217">
        <v>274058</v>
      </c>
      <c r="J217">
        <v>26</v>
      </c>
      <c r="K217" t="s">
        <v>945</v>
      </c>
      <c r="L217" s="90">
        <f t="shared" si="3"/>
        <v>9.9378881987577643E-3</v>
      </c>
    </row>
    <row r="218" spans="1:12" x14ac:dyDescent="0.3">
      <c r="A218">
        <v>53</v>
      </c>
      <c r="B218">
        <v>52</v>
      </c>
      <c r="C218" t="s">
        <v>721</v>
      </c>
      <c r="D218" t="s">
        <v>170</v>
      </c>
      <c r="E218">
        <v>39</v>
      </c>
      <c r="F218">
        <v>713</v>
      </c>
      <c r="G218">
        <v>5.4698457223001401E-2</v>
      </c>
      <c r="H218">
        <v>4025</v>
      </c>
      <c r="I218">
        <v>274058</v>
      </c>
      <c r="J218">
        <v>27</v>
      </c>
      <c r="K218" t="s">
        <v>962</v>
      </c>
      <c r="L218" s="90">
        <f t="shared" si="3"/>
        <v>9.6894409937888192E-3</v>
      </c>
    </row>
    <row r="219" spans="1:12" x14ac:dyDescent="0.3">
      <c r="A219">
        <v>53</v>
      </c>
      <c r="B219">
        <v>351</v>
      </c>
      <c r="C219" t="s">
        <v>721</v>
      </c>
      <c r="D219" t="s">
        <v>170</v>
      </c>
      <c r="E219">
        <v>39</v>
      </c>
      <c r="F219">
        <v>1182</v>
      </c>
      <c r="G219">
        <v>3.2994923857868022E-2</v>
      </c>
      <c r="H219">
        <v>4025</v>
      </c>
      <c r="I219">
        <v>274058</v>
      </c>
      <c r="J219">
        <v>27</v>
      </c>
      <c r="K219" t="s">
        <v>937</v>
      </c>
      <c r="L219" s="90">
        <f t="shared" si="3"/>
        <v>9.6894409937888192E-3</v>
      </c>
    </row>
    <row r="220" spans="1:12" x14ac:dyDescent="0.3">
      <c r="A220">
        <v>53</v>
      </c>
      <c r="B220">
        <v>775</v>
      </c>
      <c r="C220" t="s">
        <v>721</v>
      </c>
      <c r="D220" t="s">
        <v>170</v>
      </c>
      <c r="E220">
        <v>38</v>
      </c>
      <c r="F220">
        <v>2343</v>
      </c>
      <c r="G220">
        <v>1.6218523260776781E-2</v>
      </c>
      <c r="H220">
        <v>4025</v>
      </c>
      <c r="I220">
        <v>274058</v>
      </c>
      <c r="J220">
        <v>29</v>
      </c>
      <c r="K220" t="s">
        <v>915</v>
      </c>
      <c r="L220" s="90">
        <f t="shared" si="3"/>
        <v>9.4409937888198757E-3</v>
      </c>
    </row>
    <row r="221" spans="1:12" x14ac:dyDescent="0.3">
      <c r="A221">
        <v>53</v>
      </c>
      <c r="B221">
        <v>951</v>
      </c>
      <c r="C221" t="s">
        <v>721</v>
      </c>
      <c r="D221" t="s">
        <v>170</v>
      </c>
      <c r="E221">
        <v>37</v>
      </c>
      <c r="F221">
        <v>2471</v>
      </c>
      <c r="G221">
        <v>1.4973694860380412E-2</v>
      </c>
      <c r="H221">
        <v>4025</v>
      </c>
      <c r="I221">
        <v>274058</v>
      </c>
      <c r="J221">
        <v>30</v>
      </c>
      <c r="K221" t="s">
        <v>949</v>
      </c>
      <c r="L221" s="90">
        <f t="shared" si="3"/>
        <v>9.1925465838509322E-3</v>
      </c>
    </row>
    <row r="222" spans="1:12" x14ac:dyDescent="0.3">
      <c r="A222">
        <v>79</v>
      </c>
      <c r="B222">
        <v>720</v>
      </c>
      <c r="C222" t="s">
        <v>722</v>
      </c>
      <c r="D222" t="s">
        <v>155</v>
      </c>
      <c r="E222">
        <v>1103</v>
      </c>
      <c r="F222">
        <v>4001</v>
      </c>
      <c r="G222">
        <v>0.2756810797300675</v>
      </c>
      <c r="H222">
        <v>11599</v>
      </c>
      <c r="I222">
        <v>72791</v>
      </c>
      <c r="J222">
        <v>1</v>
      </c>
      <c r="K222" t="s">
        <v>901</v>
      </c>
      <c r="L222" s="90">
        <f t="shared" si="3"/>
        <v>9.5094404690059489E-2</v>
      </c>
    </row>
    <row r="223" spans="1:12" x14ac:dyDescent="0.3">
      <c r="A223">
        <v>79</v>
      </c>
      <c r="B223">
        <v>640</v>
      </c>
      <c r="C223" t="s">
        <v>722</v>
      </c>
      <c r="D223" t="s">
        <v>155</v>
      </c>
      <c r="E223">
        <v>914</v>
      </c>
      <c r="F223">
        <v>5354</v>
      </c>
      <c r="G223">
        <v>0.17071348524467689</v>
      </c>
      <c r="H223">
        <v>11599</v>
      </c>
      <c r="I223">
        <v>72791</v>
      </c>
      <c r="J223">
        <v>2</v>
      </c>
      <c r="K223" t="s">
        <v>900</v>
      </c>
      <c r="L223" s="90">
        <f t="shared" si="3"/>
        <v>7.879989654280542E-2</v>
      </c>
    </row>
    <row r="224" spans="1:12" x14ac:dyDescent="0.3">
      <c r="A224">
        <v>79</v>
      </c>
      <c r="B224">
        <v>560</v>
      </c>
      <c r="C224" t="s">
        <v>722</v>
      </c>
      <c r="D224" t="s">
        <v>155</v>
      </c>
      <c r="E224">
        <v>672</v>
      </c>
      <c r="F224">
        <v>3892</v>
      </c>
      <c r="G224">
        <v>0.17266187050359713</v>
      </c>
      <c r="H224">
        <v>11599</v>
      </c>
      <c r="I224">
        <v>72791</v>
      </c>
      <c r="J224">
        <v>3</v>
      </c>
      <c r="K224" t="s">
        <v>902</v>
      </c>
      <c r="L224" s="90">
        <f t="shared" si="3"/>
        <v>5.7936028968014482E-2</v>
      </c>
    </row>
    <row r="225" spans="1:12" x14ac:dyDescent="0.3">
      <c r="A225">
        <v>79</v>
      </c>
      <c r="B225">
        <v>137</v>
      </c>
      <c r="C225" t="s">
        <v>722</v>
      </c>
      <c r="D225" t="s">
        <v>155</v>
      </c>
      <c r="E225">
        <v>569</v>
      </c>
      <c r="F225">
        <v>3725</v>
      </c>
      <c r="G225">
        <v>0.152751677852349</v>
      </c>
      <c r="H225">
        <v>11599</v>
      </c>
      <c r="I225">
        <v>72791</v>
      </c>
      <c r="J225">
        <v>4</v>
      </c>
      <c r="K225" t="s">
        <v>906</v>
      </c>
      <c r="L225" s="90">
        <f t="shared" si="3"/>
        <v>4.9055953099405122E-2</v>
      </c>
    </row>
    <row r="226" spans="1:12" x14ac:dyDescent="0.3">
      <c r="A226">
        <v>79</v>
      </c>
      <c r="B226">
        <v>194</v>
      </c>
      <c r="C226" t="s">
        <v>722</v>
      </c>
      <c r="D226" t="s">
        <v>155</v>
      </c>
      <c r="E226">
        <v>420</v>
      </c>
      <c r="F226">
        <v>2654</v>
      </c>
      <c r="G226">
        <v>0.15825169555388094</v>
      </c>
      <c r="H226">
        <v>11599</v>
      </c>
      <c r="I226">
        <v>72791</v>
      </c>
      <c r="J226">
        <v>5</v>
      </c>
      <c r="K226" t="s">
        <v>907</v>
      </c>
      <c r="L226" s="90">
        <f t="shared" si="3"/>
        <v>3.6210018105009054E-2</v>
      </c>
    </row>
    <row r="227" spans="1:12" x14ac:dyDescent="0.3">
      <c r="A227">
        <v>79</v>
      </c>
      <c r="B227">
        <v>540</v>
      </c>
      <c r="C227" t="s">
        <v>722</v>
      </c>
      <c r="D227" t="s">
        <v>155</v>
      </c>
      <c r="E227">
        <v>292</v>
      </c>
      <c r="F227">
        <v>2058</v>
      </c>
      <c r="G227">
        <v>0.14188532555879493</v>
      </c>
      <c r="H227">
        <v>11599</v>
      </c>
      <c r="I227">
        <v>72791</v>
      </c>
      <c r="J227">
        <v>6</v>
      </c>
      <c r="K227" t="s">
        <v>905</v>
      </c>
      <c r="L227" s="90">
        <f t="shared" si="3"/>
        <v>2.5174584015863435E-2</v>
      </c>
    </row>
    <row r="228" spans="1:12" x14ac:dyDescent="0.3">
      <c r="A228">
        <v>79</v>
      </c>
      <c r="B228">
        <v>775</v>
      </c>
      <c r="C228" t="s">
        <v>722</v>
      </c>
      <c r="D228" t="s">
        <v>155</v>
      </c>
      <c r="E228">
        <v>255</v>
      </c>
      <c r="F228">
        <v>1318</v>
      </c>
      <c r="G228">
        <v>0.19347496206373294</v>
      </c>
      <c r="H228">
        <v>11599</v>
      </c>
      <c r="I228">
        <v>72791</v>
      </c>
      <c r="J228">
        <v>7</v>
      </c>
      <c r="K228" t="s">
        <v>915</v>
      </c>
      <c r="L228" s="90">
        <f t="shared" si="3"/>
        <v>2.1984653849469783E-2</v>
      </c>
    </row>
    <row r="229" spans="1:12" x14ac:dyDescent="0.3">
      <c r="A229">
        <v>79</v>
      </c>
      <c r="B229">
        <v>460</v>
      </c>
      <c r="C229" t="s">
        <v>722</v>
      </c>
      <c r="D229" t="s">
        <v>155</v>
      </c>
      <c r="E229">
        <v>219</v>
      </c>
      <c r="F229">
        <v>1131</v>
      </c>
      <c r="G229">
        <v>0.19363395225464192</v>
      </c>
      <c r="H229">
        <v>11599</v>
      </c>
      <c r="I229">
        <v>72791</v>
      </c>
      <c r="J229">
        <v>8</v>
      </c>
      <c r="K229" t="s">
        <v>922</v>
      </c>
      <c r="L229" s="90">
        <f t="shared" si="3"/>
        <v>1.8880938011897577E-2</v>
      </c>
    </row>
    <row r="230" spans="1:12" x14ac:dyDescent="0.3">
      <c r="A230">
        <v>79</v>
      </c>
      <c r="B230">
        <v>302</v>
      </c>
      <c r="C230" t="s">
        <v>722</v>
      </c>
      <c r="D230" t="s">
        <v>155</v>
      </c>
      <c r="E230">
        <v>217</v>
      </c>
      <c r="F230">
        <v>1095</v>
      </c>
      <c r="G230">
        <v>0.19817351598173516</v>
      </c>
      <c r="H230">
        <v>11599</v>
      </c>
      <c r="I230">
        <v>72791</v>
      </c>
      <c r="J230">
        <v>9</v>
      </c>
      <c r="K230" t="s">
        <v>909</v>
      </c>
      <c r="L230" s="90">
        <f t="shared" si="3"/>
        <v>1.8708509354254676E-2</v>
      </c>
    </row>
    <row r="231" spans="1:12" x14ac:dyDescent="0.3">
      <c r="A231">
        <v>79</v>
      </c>
      <c r="B231">
        <v>133</v>
      </c>
      <c r="C231" t="s">
        <v>722</v>
      </c>
      <c r="D231" t="s">
        <v>155</v>
      </c>
      <c r="E231">
        <v>196</v>
      </c>
      <c r="F231">
        <v>683</v>
      </c>
      <c r="G231">
        <v>0.28696925329428991</v>
      </c>
      <c r="H231">
        <v>11599</v>
      </c>
      <c r="I231">
        <v>72791</v>
      </c>
      <c r="J231">
        <v>10</v>
      </c>
      <c r="K231" t="s">
        <v>932</v>
      </c>
      <c r="L231" s="90">
        <f t="shared" si="3"/>
        <v>1.6898008449004225E-2</v>
      </c>
    </row>
    <row r="232" spans="1:12" x14ac:dyDescent="0.3">
      <c r="A232">
        <v>79</v>
      </c>
      <c r="B232">
        <v>463</v>
      </c>
      <c r="C232" t="s">
        <v>722</v>
      </c>
      <c r="D232" t="s">
        <v>155</v>
      </c>
      <c r="E232">
        <v>196</v>
      </c>
      <c r="F232">
        <v>1686</v>
      </c>
      <c r="G232">
        <v>0.1162514827995255</v>
      </c>
      <c r="H232">
        <v>11599</v>
      </c>
      <c r="I232">
        <v>72791</v>
      </c>
      <c r="J232">
        <v>10</v>
      </c>
      <c r="K232" t="s">
        <v>914</v>
      </c>
      <c r="L232" s="90">
        <f t="shared" si="3"/>
        <v>1.6898008449004225E-2</v>
      </c>
    </row>
    <row r="233" spans="1:12" x14ac:dyDescent="0.3">
      <c r="A233">
        <v>79</v>
      </c>
      <c r="B233">
        <v>42</v>
      </c>
      <c r="C233" t="s">
        <v>722</v>
      </c>
      <c r="D233" t="s">
        <v>155</v>
      </c>
      <c r="E233">
        <v>191</v>
      </c>
      <c r="F233">
        <v>521</v>
      </c>
      <c r="G233">
        <v>0.36660268714011518</v>
      </c>
      <c r="H233">
        <v>11599</v>
      </c>
      <c r="I233">
        <v>72791</v>
      </c>
      <c r="J233">
        <v>12</v>
      </c>
      <c r="K233" t="s">
        <v>955</v>
      </c>
      <c r="L233" s="90">
        <f t="shared" si="3"/>
        <v>1.6466936804896973E-2</v>
      </c>
    </row>
    <row r="234" spans="1:12" x14ac:dyDescent="0.3">
      <c r="A234">
        <v>79</v>
      </c>
      <c r="B234">
        <v>201</v>
      </c>
      <c r="C234" t="s">
        <v>722</v>
      </c>
      <c r="D234" t="s">
        <v>155</v>
      </c>
      <c r="E234">
        <v>181</v>
      </c>
      <c r="F234">
        <v>1370</v>
      </c>
      <c r="G234">
        <v>0.13211678832116788</v>
      </c>
      <c r="H234">
        <v>11599</v>
      </c>
      <c r="I234">
        <v>72791</v>
      </c>
      <c r="J234">
        <v>13</v>
      </c>
      <c r="K234" t="s">
        <v>911</v>
      </c>
      <c r="L234" s="90">
        <f t="shared" si="3"/>
        <v>1.5604793516682473E-2</v>
      </c>
    </row>
    <row r="235" spans="1:12" x14ac:dyDescent="0.3">
      <c r="A235">
        <v>79</v>
      </c>
      <c r="B235">
        <v>45</v>
      </c>
      <c r="C235" t="s">
        <v>722</v>
      </c>
      <c r="D235" t="s">
        <v>155</v>
      </c>
      <c r="E235">
        <v>180</v>
      </c>
      <c r="F235">
        <v>1044</v>
      </c>
      <c r="G235">
        <v>0.17241379310344829</v>
      </c>
      <c r="H235">
        <v>11599</v>
      </c>
      <c r="I235">
        <v>72791</v>
      </c>
      <c r="J235">
        <v>14</v>
      </c>
      <c r="K235" t="s">
        <v>917</v>
      </c>
      <c r="L235" s="90">
        <f t="shared" si="3"/>
        <v>1.5518579187861023E-2</v>
      </c>
    </row>
    <row r="236" spans="1:12" x14ac:dyDescent="0.3">
      <c r="A236">
        <v>79</v>
      </c>
      <c r="B236">
        <v>301</v>
      </c>
      <c r="C236" t="s">
        <v>722</v>
      </c>
      <c r="D236" t="s">
        <v>155</v>
      </c>
      <c r="E236">
        <v>167</v>
      </c>
      <c r="F236">
        <v>1003</v>
      </c>
      <c r="G236">
        <v>0.16650049850448653</v>
      </c>
      <c r="H236">
        <v>11599</v>
      </c>
      <c r="I236">
        <v>72791</v>
      </c>
      <c r="J236">
        <v>15</v>
      </c>
      <c r="K236" t="s">
        <v>912</v>
      </c>
      <c r="L236" s="90">
        <f t="shared" si="3"/>
        <v>1.439779291318217E-2</v>
      </c>
    </row>
    <row r="237" spans="1:12" x14ac:dyDescent="0.3">
      <c r="A237">
        <v>79</v>
      </c>
      <c r="B237">
        <v>244</v>
      </c>
      <c r="C237" t="s">
        <v>722</v>
      </c>
      <c r="D237" t="s">
        <v>155</v>
      </c>
      <c r="E237">
        <v>146</v>
      </c>
      <c r="F237">
        <v>729</v>
      </c>
      <c r="G237">
        <v>0.20027434842249658</v>
      </c>
      <c r="H237">
        <v>11599</v>
      </c>
      <c r="I237">
        <v>72791</v>
      </c>
      <c r="J237">
        <v>16</v>
      </c>
      <c r="K237" t="s">
        <v>921</v>
      </c>
      <c r="L237" s="90">
        <f t="shared" si="3"/>
        <v>1.2587292007931718E-2</v>
      </c>
    </row>
    <row r="238" spans="1:12" x14ac:dyDescent="0.3">
      <c r="A238">
        <v>79</v>
      </c>
      <c r="B238">
        <v>139</v>
      </c>
      <c r="C238" t="s">
        <v>722</v>
      </c>
      <c r="D238" t="s">
        <v>155</v>
      </c>
      <c r="E238">
        <v>144</v>
      </c>
      <c r="F238">
        <v>1286</v>
      </c>
      <c r="G238">
        <v>0.1119751166407465</v>
      </c>
      <c r="H238">
        <v>11599</v>
      </c>
      <c r="I238">
        <v>72791</v>
      </c>
      <c r="J238">
        <v>17</v>
      </c>
      <c r="K238" t="s">
        <v>913</v>
      </c>
      <c r="L238" s="90">
        <f t="shared" si="3"/>
        <v>1.2414863350288819E-2</v>
      </c>
    </row>
    <row r="239" spans="1:12" x14ac:dyDescent="0.3">
      <c r="A239">
        <v>79</v>
      </c>
      <c r="B239">
        <v>383</v>
      </c>
      <c r="C239" t="s">
        <v>722</v>
      </c>
      <c r="D239" t="s">
        <v>155</v>
      </c>
      <c r="E239">
        <v>139</v>
      </c>
      <c r="F239">
        <v>972</v>
      </c>
      <c r="G239">
        <v>0.14300411522633744</v>
      </c>
      <c r="H239">
        <v>11599</v>
      </c>
      <c r="I239">
        <v>72791</v>
      </c>
      <c r="J239">
        <v>18</v>
      </c>
      <c r="K239" t="s">
        <v>916</v>
      </c>
      <c r="L239" s="90">
        <f t="shared" si="3"/>
        <v>1.1983791706181567E-2</v>
      </c>
    </row>
    <row r="240" spans="1:12" x14ac:dyDescent="0.3">
      <c r="A240">
        <v>79</v>
      </c>
      <c r="B240">
        <v>710</v>
      </c>
      <c r="C240" t="s">
        <v>722</v>
      </c>
      <c r="D240" t="s">
        <v>155</v>
      </c>
      <c r="E240">
        <v>138</v>
      </c>
      <c r="F240">
        <v>650</v>
      </c>
      <c r="G240">
        <v>0.21230769230769231</v>
      </c>
      <c r="H240">
        <v>11599</v>
      </c>
      <c r="I240">
        <v>72791</v>
      </c>
      <c r="J240">
        <v>19</v>
      </c>
      <c r="K240" t="s">
        <v>925</v>
      </c>
      <c r="L240" s="90">
        <f t="shared" si="3"/>
        <v>1.1897577377360117E-2</v>
      </c>
    </row>
    <row r="241" spans="1:12" x14ac:dyDescent="0.3">
      <c r="A241">
        <v>79</v>
      </c>
      <c r="B241">
        <v>221</v>
      </c>
      <c r="C241" t="s">
        <v>722</v>
      </c>
      <c r="D241" t="s">
        <v>155</v>
      </c>
      <c r="E241">
        <v>129</v>
      </c>
      <c r="F241">
        <v>426</v>
      </c>
      <c r="G241">
        <v>0.30281690140845069</v>
      </c>
      <c r="H241">
        <v>11599</v>
      </c>
      <c r="I241">
        <v>72791</v>
      </c>
      <c r="J241">
        <v>20</v>
      </c>
      <c r="K241" t="s">
        <v>946</v>
      </c>
      <c r="L241" s="90">
        <f t="shared" si="3"/>
        <v>1.1121648417967067E-2</v>
      </c>
    </row>
    <row r="242" spans="1:12" x14ac:dyDescent="0.3">
      <c r="A242">
        <v>79</v>
      </c>
      <c r="B242">
        <v>249</v>
      </c>
      <c r="C242" t="s">
        <v>722</v>
      </c>
      <c r="D242" t="s">
        <v>155</v>
      </c>
      <c r="E242">
        <v>129</v>
      </c>
      <c r="F242">
        <v>826</v>
      </c>
      <c r="G242">
        <v>0.15617433414043583</v>
      </c>
      <c r="H242">
        <v>11599</v>
      </c>
      <c r="I242">
        <v>72791</v>
      </c>
      <c r="J242">
        <v>20</v>
      </c>
      <c r="K242" t="s">
        <v>936</v>
      </c>
      <c r="L242" s="90">
        <f t="shared" si="3"/>
        <v>1.1121648417967067E-2</v>
      </c>
    </row>
    <row r="243" spans="1:12" x14ac:dyDescent="0.3">
      <c r="A243">
        <v>79</v>
      </c>
      <c r="B243">
        <v>190</v>
      </c>
      <c r="C243" t="s">
        <v>722</v>
      </c>
      <c r="D243" t="s">
        <v>155</v>
      </c>
      <c r="E243">
        <v>126</v>
      </c>
      <c r="F243">
        <v>583</v>
      </c>
      <c r="G243">
        <v>0.21612349914236706</v>
      </c>
      <c r="H243">
        <v>11599</v>
      </c>
      <c r="I243">
        <v>72791</v>
      </c>
      <c r="J243">
        <v>22</v>
      </c>
      <c r="K243" t="s">
        <v>943</v>
      </c>
      <c r="L243" s="90">
        <f t="shared" si="3"/>
        <v>1.0863005431502716E-2</v>
      </c>
    </row>
    <row r="244" spans="1:12" x14ac:dyDescent="0.3">
      <c r="A244">
        <v>79</v>
      </c>
      <c r="B244">
        <v>191</v>
      </c>
      <c r="C244" t="s">
        <v>722</v>
      </c>
      <c r="D244" t="s">
        <v>155</v>
      </c>
      <c r="E244">
        <v>125</v>
      </c>
      <c r="F244">
        <v>400</v>
      </c>
      <c r="G244">
        <v>0.3125</v>
      </c>
      <c r="H244">
        <v>11599</v>
      </c>
      <c r="I244">
        <v>72791</v>
      </c>
      <c r="J244">
        <v>23</v>
      </c>
      <c r="K244" t="s">
        <v>947</v>
      </c>
      <c r="L244" s="90">
        <f t="shared" si="3"/>
        <v>1.0776791102681265E-2</v>
      </c>
    </row>
    <row r="245" spans="1:12" x14ac:dyDescent="0.3">
      <c r="A245">
        <v>79</v>
      </c>
      <c r="B245">
        <v>254</v>
      </c>
      <c r="C245" t="s">
        <v>722</v>
      </c>
      <c r="D245" t="s">
        <v>155</v>
      </c>
      <c r="E245">
        <v>123</v>
      </c>
      <c r="F245">
        <v>798</v>
      </c>
      <c r="G245">
        <v>0.15413533834586465</v>
      </c>
      <c r="H245">
        <v>11599</v>
      </c>
      <c r="I245">
        <v>72791</v>
      </c>
      <c r="J245">
        <v>24</v>
      </c>
      <c r="K245" t="s">
        <v>923</v>
      </c>
      <c r="L245" s="90">
        <f t="shared" si="3"/>
        <v>1.0604362445038365E-2</v>
      </c>
    </row>
    <row r="246" spans="1:12" x14ac:dyDescent="0.3">
      <c r="A246">
        <v>79</v>
      </c>
      <c r="B246">
        <v>466</v>
      </c>
      <c r="C246" t="s">
        <v>722</v>
      </c>
      <c r="D246" t="s">
        <v>155</v>
      </c>
      <c r="E246">
        <v>118</v>
      </c>
      <c r="F246">
        <v>675</v>
      </c>
      <c r="G246">
        <v>0.17481481481481481</v>
      </c>
      <c r="H246">
        <v>11599</v>
      </c>
      <c r="I246">
        <v>72791</v>
      </c>
      <c r="J246">
        <v>25</v>
      </c>
      <c r="K246" t="s">
        <v>935</v>
      </c>
      <c r="L246" s="90">
        <f t="shared" si="3"/>
        <v>1.0173290800931115E-2</v>
      </c>
    </row>
    <row r="247" spans="1:12" x14ac:dyDescent="0.3">
      <c r="A247">
        <v>79</v>
      </c>
      <c r="B247">
        <v>304</v>
      </c>
      <c r="C247" t="s">
        <v>722</v>
      </c>
      <c r="D247" t="s">
        <v>155</v>
      </c>
      <c r="E247">
        <v>110</v>
      </c>
      <c r="F247">
        <v>353</v>
      </c>
      <c r="G247">
        <v>0.31161473087818697</v>
      </c>
      <c r="H247">
        <v>11599</v>
      </c>
      <c r="I247">
        <v>72791</v>
      </c>
      <c r="J247">
        <v>26</v>
      </c>
      <c r="K247" t="s">
        <v>963</v>
      </c>
      <c r="L247" s="90">
        <f t="shared" si="3"/>
        <v>9.4835761703595135E-3</v>
      </c>
    </row>
    <row r="248" spans="1:12" x14ac:dyDescent="0.3">
      <c r="A248">
        <v>79</v>
      </c>
      <c r="B248">
        <v>174</v>
      </c>
      <c r="C248" t="s">
        <v>722</v>
      </c>
      <c r="D248" t="s">
        <v>155</v>
      </c>
      <c r="E248">
        <v>102</v>
      </c>
      <c r="F248">
        <v>655</v>
      </c>
      <c r="G248">
        <v>0.15572519083969466</v>
      </c>
      <c r="H248">
        <v>11599</v>
      </c>
      <c r="I248">
        <v>72791</v>
      </c>
      <c r="J248">
        <v>27</v>
      </c>
      <c r="K248" t="s">
        <v>941</v>
      </c>
      <c r="L248" s="90">
        <f t="shared" si="3"/>
        <v>8.7938615397879123E-3</v>
      </c>
    </row>
    <row r="249" spans="1:12" x14ac:dyDescent="0.3">
      <c r="A249">
        <v>79</v>
      </c>
      <c r="B249">
        <v>247</v>
      </c>
      <c r="C249" t="s">
        <v>722</v>
      </c>
      <c r="D249" t="s">
        <v>155</v>
      </c>
      <c r="E249">
        <v>101</v>
      </c>
      <c r="F249">
        <v>543</v>
      </c>
      <c r="G249">
        <v>0.1860036832412523</v>
      </c>
      <c r="H249">
        <v>11599</v>
      </c>
      <c r="I249">
        <v>72791</v>
      </c>
      <c r="J249">
        <v>28</v>
      </c>
      <c r="K249" t="s">
        <v>933</v>
      </c>
      <c r="L249" s="90">
        <f t="shared" si="3"/>
        <v>8.707647210966462E-3</v>
      </c>
    </row>
    <row r="250" spans="1:12" x14ac:dyDescent="0.3">
      <c r="A250">
        <v>79</v>
      </c>
      <c r="B250">
        <v>241</v>
      </c>
      <c r="C250" t="s">
        <v>722</v>
      </c>
      <c r="D250" t="s">
        <v>155</v>
      </c>
      <c r="E250">
        <v>100</v>
      </c>
      <c r="F250">
        <v>534</v>
      </c>
      <c r="G250">
        <v>0.18726591760299627</v>
      </c>
      <c r="H250">
        <v>11599</v>
      </c>
      <c r="I250">
        <v>72791</v>
      </c>
      <c r="J250">
        <v>29</v>
      </c>
      <c r="K250" t="s">
        <v>924</v>
      </c>
      <c r="L250" s="90">
        <f t="shared" si="3"/>
        <v>8.6214328821450133E-3</v>
      </c>
    </row>
    <row r="251" spans="1:12" x14ac:dyDescent="0.3">
      <c r="A251">
        <v>79</v>
      </c>
      <c r="B251">
        <v>140</v>
      </c>
      <c r="C251" t="s">
        <v>722</v>
      </c>
      <c r="D251" t="s">
        <v>155</v>
      </c>
      <c r="E251">
        <v>99</v>
      </c>
      <c r="F251">
        <v>1255</v>
      </c>
      <c r="G251">
        <v>7.8884462151394427E-2</v>
      </c>
      <c r="H251">
        <v>11599</v>
      </c>
      <c r="I251">
        <v>72791</v>
      </c>
      <c r="J251">
        <v>30</v>
      </c>
      <c r="K251" t="s">
        <v>910</v>
      </c>
      <c r="L251" s="90">
        <f t="shared" si="3"/>
        <v>8.535218553323563E-3</v>
      </c>
    </row>
    <row r="252" spans="1:12" x14ac:dyDescent="0.3">
      <c r="A252">
        <v>8702</v>
      </c>
      <c r="B252">
        <v>640</v>
      </c>
      <c r="C252" t="s">
        <v>723</v>
      </c>
      <c r="D252" t="s">
        <v>170</v>
      </c>
      <c r="E252">
        <v>4126</v>
      </c>
      <c r="F252">
        <v>24448</v>
      </c>
      <c r="G252">
        <v>0.16876636125654451</v>
      </c>
      <c r="H252">
        <v>35490</v>
      </c>
      <c r="I252">
        <v>274058</v>
      </c>
      <c r="J252">
        <v>1</v>
      </c>
      <c r="K252" t="s">
        <v>900</v>
      </c>
      <c r="L252" s="90">
        <f t="shared" si="3"/>
        <v>0.1162581008734855</v>
      </c>
    </row>
    <row r="253" spans="1:12" x14ac:dyDescent="0.3">
      <c r="A253">
        <v>8702</v>
      </c>
      <c r="B253">
        <v>560</v>
      </c>
      <c r="C253" t="s">
        <v>723</v>
      </c>
      <c r="D253" t="s">
        <v>170</v>
      </c>
      <c r="E253">
        <v>3028</v>
      </c>
      <c r="F253">
        <v>18203</v>
      </c>
      <c r="G253">
        <v>0.16634620666923033</v>
      </c>
      <c r="H253">
        <v>35490</v>
      </c>
      <c r="I253">
        <v>274058</v>
      </c>
      <c r="J253">
        <v>2</v>
      </c>
      <c r="K253" t="s">
        <v>902</v>
      </c>
      <c r="L253" s="90">
        <f t="shared" si="3"/>
        <v>8.5319808396731478E-2</v>
      </c>
    </row>
    <row r="254" spans="1:12" x14ac:dyDescent="0.3">
      <c r="A254">
        <v>8702</v>
      </c>
      <c r="B254">
        <v>540</v>
      </c>
      <c r="C254" t="s">
        <v>723</v>
      </c>
      <c r="D254" t="s">
        <v>170</v>
      </c>
      <c r="E254">
        <v>1683</v>
      </c>
      <c r="F254">
        <v>9531</v>
      </c>
      <c r="G254">
        <v>0.17658168083097261</v>
      </c>
      <c r="H254">
        <v>35490</v>
      </c>
      <c r="I254">
        <v>274058</v>
      </c>
      <c r="J254">
        <v>3</v>
      </c>
      <c r="K254" t="s">
        <v>905</v>
      </c>
      <c r="L254" s="90">
        <f t="shared" si="3"/>
        <v>4.7421808960270498E-2</v>
      </c>
    </row>
    <row r="255" spans="1:12" x14ac:dyDescent="0.3">
      <c r="A255">
        <v>8702</v>
      </c>
      <c r="B255">
        <v>720</v>
      </c>
      <c r="C255" t="s">
        <v>723</v>
      </c>
      <c r="D255" t="s">
        <v>170</v>
      </c>
      <c r="E255">
        <v>797</v>
      </c>
      <c r="F255">
        <v>6425</v>
      </c>
      <c r="G255">
        <v>0.12404669260700389</v>
      </c>
      <c r="H255">
        <v>35490</v>
      </c>
      <c r="I255">
        <v>274058</v>
      </c>
      <c r="J255">
        <v>4</v>
      </c>
      <c r="K255" t="s">
        <v>901</v>
      </c>
      <c r="L255" s="90">
        <f t="shared" si="3"/>
        <v>2.245703014933784E-2</v>
      </c>
    </row>
    <row r="256" spans="1:12" x14ac:dyDescent="0.3">
      <c r="A256">
        <v>8702</v>
      </c>
      <c r="B256">
        <v>194</v>
      </c>
      <c r="C256" t="s">
        <v>723</v>
      </c>
      <c r="D256" t="s">
        <v>170</v>
      </c>
      <c r="E256">
        <v>795</v>
      </c>
      <c r="F256">
        <v>7034</v>
      </c>
      <c r="G256">
        <v>0.1130224623258459</v>
      </c>
      <c r="H256">
        <v>35490</v>
      </c>
      <c r="I256">
        <v>274058</v>
      </c>
      <c r="J256">
        <v>5</v>
      </c>
      <c r="K256" t="s">
        <v>907</v>
      </c>
      <c r="L256" s="90">
        <f t="shared" si="3"/>
        <v>2.2400676246830092E-2</v>
      </c>
    </row>
    <row r="257" spans="1:12" x14ac:dyDescent="0.3">
      <c r="A257">
        <v>8702</v>
      </c>
      <c r="B257">
        <v>137</v>
      </c>
      <c r="C257" t="s">
        <v>723</v>
      </c>
      <c r="D257" t="s">
        <v>170</v>
      </c>
      <c r="E257">
        <v>603</v>
      </c>
      <c r="F257">
        <v>7947</v>
      </c>
      <c r="G257">
        <v>7.5877689694224232E-2</v>
      </c>
      <c r="H257">
        <v>35490</v>
      </c>
      <c r="I257">
        <v>274058</v>
      </c>
      <c r="J257">
        <v>6</v>
      </c>
      <c r="K257" t="s">
        <v>906</v>
      </c>
      <c r="L257" s="90">
        <f t="shared" si="3"/>
        <v>1.699070160608622E-2</v>
      </c>
    </row>
    <row r="258" spans="1:12" x14ac:dyDescent="0.3">
      <c r="A258">
        <v>8702</v>
      </c>
      <c r="B258">
        <v>175</v>
      </c>
      <c r="C258" t="s">
        <v>723</v>
      </c>
      <c r="D258" t="s">
        <v>170</v>
      </c>
      <c r="E258">
        <v>568</v>
      </c>
      <c r="F258">
        <v>3087</v>
      </c>
      <c r="G258">
        <v>0.18399740848720442</v>
      </c>
      <c r="H258">
        <v>35490</v>
      </c>
      <c r="I258">
        <v>274058</v>
      </c>
      <c r="J258">
        <v>7</v>
      </c>
      <c r="K258" t="s">
        <v>942</v>
      </c>
      <c r="L258" s="90">
        <f t="shared" si="3"/>
        <v>1.600450831220062E-2</v>
      </c>
    </row>
    <row r="259" spans="1:12" x14ac:dyDescent="0.3">
      <c r="A259">
        <v>8702</v>
      </c>
      <c r="B259">
        <v>710</v>
      </c>
      <c r="C259" t="s">
        <v>723</v>
      </c>
      <c r="D259" t="s">
        <v>170</v>
      </c>
      <c r="E259">
        <v>525</v>
      </c>
      <c r="F259">
        <v>2684</v>
      </c>
      <c r="G259">
        <v>0.19560357675111772</v>
      </c>
      <c r="H259">
        <v>35490</v>
      </c>
      <c r="I259">
        <v>274058</v>
      </c>
      <c r="J259">
        <v>8</v>
      </c>
      <c r="K259" t="s">
        <v>925</v>
      </c>
      <c r="L259" s="90">
        <f t="shared" ref="L259:L322" si="4">E259/H259</f>
        <v>1.4792899408284023E-2</v>
      </c>
    </row>
    <row r="260" spans="1:12" x14ac:dyDescent="0.3">
      <c r="A260">
        <v>8702</v>
      </c>
      <c r="B260">
        <v>221</v>
      </c>
      <c r="C260" t="s">
        <v>723</v>
      </c>
      <c r="D260" t="s">
        <v>170</v>
      </c>
      <c r="E260">
        <v>511</v>
      </c>
      <c r="F260">
        <v>3174</v>
      </c>
      <c r="G260">
        <v>0.16099558916194076</v>
      </c>
      <c r="H260">
        <v>35490</v>
      </c>
      <c r="I260">
        <v>274058</v>
      </c>
      <c r="J260">
        <v>9</v>
      </c>
      <c r="K260" t="s">
        <v>946</v>
      </c>
      <c r="L260" s="90">
        <f t="shared" si="4"/>
        <v>1.4398422090729782E-2</v>
      </c>
    </row>
    <row r="261" spans="1:12" x14ac:dyDescent="0.3">
      <c r="A261">
        <v>8702</v>
      </c>
      <c r="B261">
        <v>693</v>
      </c>
      <c r="C261" t="s">
        <v>723</v>
      </c>
      <c r="D261" t="s">
        <v>170</v>
      </c>
      <c r="E261">
        <v>434</v>
      </c>
      <c r="F261">
        <v>2478</v>
      </c>
      <c r="G261">
        <v>0.1751412429378531</v>
      </c>
      <c r="H261">
        <v>35490</v>
      </c>
      <c r="I261">
        <v>274058</v>
      </c>
      <c r="J261">
        <v>10</v>
      </c>
      <c r="K261" t="s">
        <v>964</v>
      </c>
      <c r="L261" s="90">
        <f t="shared" si="4"/>
        <v>1.2228796844181459E-2</v>
      </c>
    </row>
    <row r="262" spans="1:12" x14ac:dyDescent="0.3">
      <c r="A262">
        <v>8702</v>
      </c>
      <c r="B262">
        <v>173</v>
      </c>
      <c r="C262" t="s">
        <v>723</v>
      </c>
      <c r="D262" t="s">
        <v>170</v>
      </c>
      <c r="E262">
        <v>410</v>
      </c>
      <c r="F262">
        <v>2166</v>
      </c>
      <c r="G262">
        <v>0.18928901200369344</v>
      </c>
      <c r="H262">
        <v>35490</v>
      </c>
      <c r="I262">
        <v>274058</v>
      </c>
      <c r="J262">
        <v>11</v>
      </c>
      <c r="K262" t="s">
        <v>944</v>
      </c>
      <c r="L262" s="90">
        <f t="shared" si="4"/>
        <v>1.1552550014088475E-2</v>
      </c>
    </row>
    <row r="263" spans="1:12" x14ac:dyDescent="0.3">
      <c r="A263">
        <v>8702</v>
      </c>
      <c r="B263">
        <v>460</v>
      </c>
      <c r="C263" t="s">
        <v>723</v>
      </c>
      <c r="D263" t="s">
        <v>170</v>
      </c>
      <c r="E263">
        <v>370</v>
      </c>
      <c r="F263">
        <v>2906</v>
      </c>
      <c r="G263">
        <v>0.12732278045423262</v>
      </c>
      <c r="H263">
        <v>35490</v>
      </c>
      <c r="I263">
        <v>274058</v>
      </c>
      <c r="J263">
        <v>12</v>
      </c>
      <c r="K263" t="s">
        <v>922</v>
      </c>
      <c r="L263" s="90">
        <f t="shared" si="4"/>
        <v>1.0425471963933503E-2</v>
      </c>
    </row>
    <row r="264" spans="1:12" x14ac:dyDescent="0.3">
      <c r="A264">
        <v>8702</v>
      </c>
      <c r="B264">
        <v>951</v>
      </c>
      <c r="C264" t="s">
        <v>723</v>
      </c>
      <c r="D264" t="s">
        <v>170</v>
      </c>
      <c r="E264">
        <v>352</v>
      </c>
      <c r="F264">
        <v>2471</v>
      </c>
      <c r="G264">
        <v>0.1424524484014569</v>
      </c>
      <c r="H264">
        <v>35490</v>
      </c>
      <c r="I264">
        <v>274058</v>
      </c>
      <c r="J264">
        <v>13</v>
      </c>
      <c r="K264" t="s">
        <v>949</v>
      </c>
      <c r="L264" s="90">
        <f t="shared" si="4"/>
        <v>9.9182868413637652E-3</v>
      </c>
    </row>
    <row r="265" spans="1:12" x14ac:dyDescent="0.3">
      <c r="A265">
        <v>8702</v>
      </c>
      <c r="B265">
        <v>254</v>
      </c>
      <c r="C265" t="s">
        <v>723</v>
      </c>
      <c r="D265" t="s">
        <v>170</v>
      </c>
      <c r="E265">
        <v>351</v>
      </c>
      <c r="F265">
        <v>2562</v>
      </c>
      <c r="G265">
        <v>0.13700234192037472</v>
      </c>
      <c r="H265">
        <v>35490</v>
      </c>
      <c r="I265">
        <v>274058</v>
      </c>
      <c r="J265">
        <v>14</v>
      </c>
      <c r="K265" t="s">
        <v>923</v>
      </c>
      <c r="L265" s="90">
        <f t="shared" si="4"/>
        <v>9.8901098901098897E-3</v>
      </c>
    </row>
    <row r="266" spans="1:12" x14ac:dyDescent="0.3">
      <c r="A266">
        <v>8702</v>
      </c>
      <c r="B266">
        <v>24</v>
      </c>
      <c r="C266" t="s">
        <v>723</v>
      </c>
      <c r="D266" t="s">
        <v>170</v>
      </c>
      <c r="E266">
        <v>340</v>
      </c>
      <c r="F266">
        <v>1499</v>
      </c>
      <c r="G266">
        <v>0.2268178785857238</v>
      </c>
      <c r="H266">
        <v>35490</v>
      </c>
      <c r="I266">
        <v>274058</v>
      </c>
      <c r="J266">
        <v>15</v>
      </c>
      <c r="K266" t="s">
        <v>948</v>
      </c>
      <c r="L266" s="90">
        <f t="shared" si="4"/>
        <v>9.5801634263172723E-3</v>
      </c>
    </row>
    <row r="267" spans="1:12" x14ac:dyDescent="0.3">
      <c r="A267">
        <v>8702</v>
      </c>
      <c r="B267">
        <v>21</v>
      </c>
      <c r="C267" t="s">
        <v>723</v>
      </c>
      <c r="D267" t="s">
        <v>170</v>
      </c>
      <c r="E267">
        <v>315</v>
      </c>
      <c r="F267">
        <v>2951</v>
      </c>
      <c r="G267">
        <v>0.10674347678752966</v>
      </c>
      <c r="H267">
        <v>35490</v>
      </c>
      <c r="I267">
        <v>274058</v>
      </c>
      <c r="J267">
        <v>16</v>
      </c>
      <c r="K267" t="s">
        <v>965</v>
      </c>
      <c r="L267" s="90">
        <f t="shared" si="4"/>
        <v>8.8757396449704144E-3</v>
      </c>
    </row>
    <row r="268" spans="1:12" x14ac:dyDescent="0.3">
      <c r="A268">
        <v>8702</v>
      </c>
      <c r="B268">
        <v>45</v>
      </c>
      <c r="C268" t="s">
        <v>723</v>
      </c>
      <c r="D268" t="s">
        <v>170</v>
      </c>
      <c r="E268">
        <v>313</v>
      </c>
      <c r="F268">
        <v>2529</v>
      </c>
      <c r="G268">
        <v>0.12376433372874654</v>
      </c>
      <c r="H268">
        <v>35490</v>
      </c>
      <c r="I268">
        <v>274058</v>
      </c>
      <c r="J268">
        <v>17</v>
      </c>
      <c r="K268" t="s">
        <v>917</v>
      </c>
      <c r="L268" s="90">
        <f t="shared" si="4"/>
        <v>8.819385742462665E-3</v>
      </c>
    </row>
    <row r="269" spans="1:12" x14ac:dyDescent="0.3">
      <c r="A269">
        <v>8702</v>
      </c>
      <c r="B269">
        <v>166</v>
      </c>
      <c r="C269" t="s">
        <v>723</v>
      </c>
      <c r="D269" t="s">
        <v>170</v>
      </c>
      <c r="E269">
        <v>309</v>
      </c>
      <c r="F269">
        <v>1324</v>
      </c>
      <c r="G269">
        <v>0.23338368580060423</v>
      </c>
      <c r="H269">
        <v>35490</v>
      </c>
      <c r="I269">
        <v>274058</v>
      </c>
      <c r="J269">
        <v>18</v>
      </c>
      <c r="K269" t="s">
        <v>966</v>
      </c>
      <c r="L269" s="90">
        <f t="shared" si="4"/>
        <v>8.706677937447168E-3</v>
      </c>
    </row>
    <row r="270" spans="1:12" x14ac:dyDescent="0.3">
      <c r="A270">
        <v>8702</v>
      </c>
      <c r="B270">
        <v>191</v>
      </c>
      <c r="C270" t="s">
        <v>723</v>
      </c>
      <c r="D270" t="s">
        <v>170</v>
      </c>
      <c r="E270">
        <v>294</v>
      </c>
      <c r="F270">
        <v>1834</v>
      </c>
      <c r="G270">
        <v>0.16030534351145037</v>
      </c>
      <c r="H270">
        <v>35490</v>
      </c>
      <c r="I270">
        <v>274058</v>
      </c>
      <c r="J270">
        <v>19</v>
      </c>
      <c r="K270" t="s">
        <v>947</v>
      </c>
      <c r="L270" s="90">
        <f t="shared" si="4"/>
        <v>8.2840236686390536E-3</v>
      </c>
    </row>
    <row r="271" spans="1:12" x14ac:dyDescent="0.3">
      <c r="A271">
        <v>8702</v>
      </c>
      <c r="B271">
        <v>174</v>
      </c>
      <c r="C271" t="s">
        <v>723</v>
      </c>
      <c r="D271" t="s">
        <v>170</v>
      </c>
      <c r="E271">
        <v>284</v>
      </c>
      <c r="F271">
        <v>1512</v>
      </c>
      <c r="G271">
        <v>0.18783068783068782</v>
      </c>
      <c r="H271">
        <v>35490</v>
      </c>
      <c r="I271">
        <v>274058</v>
      </c>
      <c r="J271">
        <v>20</v>
      </c>
      <c r="K271" t="s">
        <v>941</v>
      </c>
      <c r="L271" s="90">
        <f t="shared" si="4"/>
        <v>8.0022541561003101E-3</v>
      </c>
    </row>
    <row r="272" spans="1:12" x14ac:dyDescent="0.3">
      <c r="A272">
        <v>8702</v>
      </c>
      <c r="B272">
        <v>466</v>
      </c>
      <c r="C272" t="s">
        <v>723</v>
      </c>
      <c r="D272" t="s">
        <v>170</v>
      </c>
      <c r="E272">
        <v>268</v>
      </c>
      <c r="F272">
        <v>1901</v>
      </c>
      <c r="G272">
        <v>0.14097843240399791</v>
      </c>
      <c r="H272">
        <v>35490</v>
      </c>
      <c r="I272">
        <v>274058</v>
      </c>
      <c r="J272">
        <v>21</v>
      </c>
      <c r="K272" t="s">
        <v>935</v>
      </c>
      <c r="L272" s="90">
        <f t="shared" si="4"/>
        <v>7.551422936038321E-3</v>
      </c>
    </row>
    <row r="273" spans="1:12" x14ac:dyDescent="0.3">
      <c r="A273">
        <v>8702</v>
      </c>
      <c r="B273">
        <v>308</v>
      </c>
      <c r="C273" t="s">
        <v>723</v>
      </c>
      <c r="D273" t="s">
        <v>170</v>
      </c>
      <c r="E273">
        <v>259</v>
      </c>
      <c r="F273">
        <v>1460</v>
      </c>
      <c r="G273">
        <v>0.1773972602739726</v>
      </c>
      <c r="H273">
        <v>35490</v>
      </c>
      <c r="I273">
        <v>274058</v>
      </c>
      <c r="J273">
        <v>22</v>
      </c>
      <c r="K273" t="s">
        <v>929</v>
      </c>
      <c r="L273" s="90">
        <f t="shared" si="4"/>
        <v>7.2978303747534513E-3</v>
      </c>
    </row>
    <row r="274" spans="1:12" x14ac:dyDescent="0.3">
      <c r="A274">
        <v>8702</v>
      </c>
      <c r="B274">
        <v>463</v>
      </c>
      <c r="C274" t="s">
        <v>723</v>
      </c>
      <c r="D274" t="s">
        <v>170</v>
      </c>
      <c r="E274">
        <v>252</v>
      </c>
      <c r="F274">
        <v>2949</v>
      </c>
      <c r="G274">
        <v>8.5452695829094608E-2</v>
      </c>
      <c r="H274">
        <v>35490</v>
      </c>
      <c r="I274">
        <v>274058</v>
      </c>
      <c r="J274">
        <v>23</v>
      </c>
      <c r="K274" t="s">
        <v>914</v>
      </c>
      <c r="L274" s="90">
        <f t="shared" si="4"/>
        <v>7.100591715976331E-3</v>
      </c>
    </row>
    <row r="275" spans="1:12" x14ac:dyDescent="0.3">
      <c r="A275">
        <v>8702</v>
      </c>
      <c r="B275">
        <v>120</v>
      </c>
      <c r="C275" t="s">
        <v>723</v>
      </c>
      <c r="D275" t="s">
        <v>170</v>
      </c>
      <c r="E275">
        <v>239</v>
      </c>
      <c r="F275">
        <v>1683</v>
      </c>
      <c r="G275">
        <v>0.14200831847890671</v>
      </c>
      <c r="H275">
        <v>35490</v>
      </c>
      <c r="I275">
        <v>274058</v>
      </c>
      <c r="J275">
        <v>24</v>
      </c>
      <c r="K275" t="s">
        <v>967</v>
      </c>
      <c r="L275" s="90">
        <f t="shared" si="4"/>
        <v>6.7342913496759652E-3</v>
      </c>
    </row>
    <row r="276" spans="1:12" x14ac:dyDescent="0.3">
      <c r="A276">
        <v>8702</v>
      </c>
      <c r="B276">
        <v>264</v>
      </c>
      <c r="C276" t="s">
        <v>723</v>
      </c>
      <c r="D276" t="s">
        <v>170</v>
      </c>
      <c r="E276">
        <v>235</v>
      </c>
      <c r="F276">
        <v>863</v>
      </c>
      <c r="G276">
        <v>0.27230590961761297</v>
      </c>
      <c r="H276">
        <v>35490</v>
      </c>
      <c r="I276">
        <v>274058</v>
      </c>
      <c r="J276">
        <v>25</v>
      </c>
      <c r="K276" t="s">
        <v>968</v>
      </c>
      <c r="L276" s="90">
        <f t="shared" si="4"/>
        <v>6.6215835446604681E-3</v>
      </c>
    </row>
    <row r="277" spans="1:12" x14ac:dyDescent="0.3">
      <c r="A277">
        <v>8702</v>
      </c>
      <c r="B277">
        <v>201</v>
      </c>
      <c r="C277" t="s">
        <v>723</v>
      </c>
      <c r="D277" t="s">
        <v>170</v>
      </c>
      <c r="E277">
        <v>221</v>
      </c>
      <c r="F277">
        <v>2794</v>
      </c>
      <c r="G277">
        <v>7.9098067287043661E-2</v>
      </c>
      <c r="H277">
        <v>35490</v>
      </c>
      <c r="I277">
        <v>274058</v>
      </c>
      <c r="J277">
        <v>26</v>
      </c>
      <c r="K277" t="s">
        <v>911</v>
      </c>
      <c r="L277" s="90">
        <f t="shared" si="4"/>
        <v>6.2271062271062275E-3</v>
      </c>
    </row>
    <row r="278" spans="1:12" x14ac:dyDescent="0.3">
      <c r="A278">
        <v>8702</v>
      </c>
      <c r="B278">
        <v>566</v>
      </c>
      <c r="C278" t="s">
        <v>723</v>
      </c>
      <c r="D278" t="s">
        <v>170</v>
      </c>
      <c r="E278">
        <v>217</v>
      </c>
      <c r="F278">
        <v>1279</v>
      </c>
      <c r="G278">
        <v>0.16966379984362784</v>
      </c>
      <c r="H278">
        <v>35490</v>
      </c>
      <c r="I278">
        <v>274058</v>
      </c>
      <c r="J278">
        <v>27</v>
      </c>
      <c r="K278" t="s">
        <v>969</v>
      </c>
      <c r="L278" s="90">
        <f t="shared" si="4"/>
        <v>6.1143984220907296E-3</v>
      </c>
    </row>
    <row r="279" spans="1:12" x14ac:dyDescent="0.3">
      <c r="A279">
        <v>8702</v>
      </c>
      <c r="B279">
        <v>721</v>
      </c>
      <c r="C279" t="s">
        <v>723</v>
      </c>
      <c r="D279" t="s">
        <v>170</v>
      </c>
      <c r="E279">
        <v>211</v>
      </c>
      <c r="F279">
        <v>1273</v>
      </c>
      <c r="G279">
        <v>0.16575019638648861</v>
      </c>
      <c r="H279">
        <v>35490</v>
      </c>
      <c r="I279">
        <v>274058</v>
      </c>
      <c r="J279">
        <v>28</v>
      </c>
      <c r="K279" t="s">
        <v>970</v>
      </c>
      <c r="L279" s="90">
        <f t="shared" si="4"/>
        <v>5.945336714567484E-3</v>
      </c>
    </row>
    <row r="280" spans="1:12" x14ac:dyDescent="0.3">
      <c r="A280">
        <v>8702</v>
      </c>
      <c r="B280">
        <v>313</v>
      </c>
      <c r="C280" t="s">
        <v>723</v>
      </c>
      <c r="D280" t="s">
        <v>170</v>
      </c>
      <c r="E280">
        <v>208</v>
      </c>
      <c r="F280">
        <v>1349</v>
      </c>
      <c r="G280">
        <v>0.15418828762045961</v>
      </c>
      <c r="H280">
        <v>35490</v>
      </c>
      <c r="I280">
        <v>274058</v>
      </c>
      <c r="J280">
        <v>29</v>
      </c>
      <c r="K280" t="s">
        <v>971</v>
      </c>
      <c r="L280" s="90">
        <f t="shared" si="4"/>
        <v>5.8608058608058608E-3</v>
      </c>
    </row>
    <row r="281" spans="1:12" x14ac:dyDescent="0.3">
      <c r="A281">
        <v>8702</v>
      </c>
      <c r="B281">
        <v>541</v>
      </c>
      <c r="C281" t="s">
        <v>723</v>
      </c>
      <c r="D281" t="s">
        <v>170</v>
      </c>
      <c r="E281">
        <v>205</v>
      </c>
      <c r="F281">
        <v>943</v>
      </c>
      <c r="G281">
        <v>0.21739130434782608</v>
      </c>
      <c r="H281">
        <v>35490</v>
      </c>
      <c r="I281">
        <v>274058</v>
      </c>
      <c r="J281">
        <v>30</v>
      </c>
      <c r="K281" t="s">
        <v>972</v>
      </c>
      <c r="L281" s="90">
        <f t="shared" si="4"/>
        <v>5.7762750070442376E-3</v>
      </c>
    </row>
    <row r="282" spans="1:12" x14ac:dyDescent="0.3">
      <c r="A282">
        <v>98</v>
      </c>
      <c r="B282">
        <v>302</v>
      </c>
      <c r="C282" t="s">
        <v>973</v>
      </c>
      <c r="D282" t="s">
        <v>170</v>
      </c>
      <c r="E282">
        <v>536</v>
      </c>
      <c r="F282">
        <v>3743</v>
      </c>
      <c r="G282">
        <v>0.14320064119690087</v>
      </c>
      <c r="H282">
        <v>5333</v>
      </c>
      <c r="I282">
        <v>274058</v>
      </c>
      <c r="J282">
        <v>1</v>
      </c>
      <c r="K282" t="s">
        <v>909</v>
      </c>
      <c r="L282" s="90">
        <f t="shared" si="4"/>
        <v>0.10050628164260267</v>
      </c>
    </row>
    <row r="283" spans="1:12" x14ac:dyDescent="0.3">
      <c r="A283">
        <v>98</v>
      </c>
      <c r="B283">
        <v>720</v>
      </c>
      <c r="C283" t="s">
        <v>973</v>
      </c>
      <c r="D283" t="s">
        <v>170</v>
      </c>
      <c r="E283">
        <v>394</v>
      </c>
      <c r="F283">
        <v>6425</v>
      </c>
      <c r="G283">
        <v>6.1322957198443578E-2</v>
      </c>
      <c r="H283">
        <v>5333</v>
      </c>
      <c r="I283">
        <v>274058</v>
      </c>
      <c r="J283">
        <v>2</v>
      </c>
      <c r="K283" t="s">
        <v>901</v>
      </c>
      <c r="L283" s="90">
        <f t="shared" si="4"/>
        <v>7.3879617476092257E-2</v>
      </c>
    </row>
    <row r="284" spans="1:12" x14ac:dyDescent="0.3">
      <c r="A284">
        <v>98</v>
      </c>
      <c r="B284">
        <v>137</v>
      </c>
      <c r="C284" t="s">
        <v>973</v>
      </c>
      <c r="D284" t="s">
        <v>170</v>
      </c>
      <c r="E284">
        <v>380</v>
      </c>
      <c r="F284">
        <v>7947</v>
      </c>
      <c r="G284">
        <v>4.7816786208632188E-2</v>
      </c>
      <c r="H284">
        <v>5333</v>
      </c>
      <c r="I284">
        <v>274058</v>
      </c>
      <c r="J284">
        <v>3</v>
      </c>
      <c r="K284" t="s">
        <v>906</v>
      </c>
      <c r="L284" s="90">
        <f t="shared" si="4"/>
        <v>7.1254453403337706E-2</v>
      </c>
    </row>
    <row r="285" spans="1:12" x14ac:dyDescent="0.3">
      <c r="A285">
        <v>98</v>
      </c>
      <c r="B285">
        <v>194</v>
      </c>
      <c r="C285" t="s">
        <v>973</v>
      </c>
      <c r="D285" t="s">
        <v>170</v>
      </c>
      <c r="E285">
        <v>365</v>
      </c>
      <c r="F285">
        <v>7034</v>
      </c>
      <c r="G285">
        <v>5.1890816036394657E-2</v>
      </c>
      <c r="H285">
        <v>5333</v>
      </c>
      <c r="I285">
        <v>274058</v>
      </c>
      <c r="J285">
        <v>4</v>
      </c>
      <c r="K285" t="s">
        <v>907</v>
      </c>
      <c r="L285" s="90">
        <f t="shared" si="4"/>
        <v>6.8441777611100693E-2</v>
      </c>
    </row>
    <row r="286" spans="1:12" x14ac:dyDescent="0.3">
      <c r="A286">
        <v>98</v>
      </c>
      <c r="B286">
        <v>301</v>
      </c>
      <c r="C286" t="s">
        <v>973</v>
      </c>
      <c r="D286" t="s">
        <v>170</v>
      </c>
      <c r="E286">
        <v>360</v>
      </c>
      <c r="F286">
        <v>3561</v>
      </c>
      <c r="G286">
        <v>0.10109519797809605</v>
      </c>
      <c r="H286">
        <v>5333</v>
      </c>
      <c r="I286">
        <v>274058</v>
      </c>
      <c r="J286">
        <v>5</v>
      </c>
      <c r="K286" t="s">
        <v>912</v>
      </c>
      <c r="L286" s="90">
        <f t="shared" si="4"/>
        <v>6.750421901368836E-2</v>
      </c>
    </row>
    <row r="287" spans="1:12" x14ac:dyDescent="0.3">
      <c r="A287">
        <v>98</v>
      </c>
      <c r="B287">
        <v>463</v>
      </c>
      <c r="C287" t="s">
        <v>973</v>
      </c>
      <c r="D287" t="s">
        <v>170</v>
      </c>
      <c r="E287">
        <v>164</v>
      </c>
      <c r="F287">
        <v>2949</v>
      </c>
      <c r="G287">
        <v>5.5612071888775857E-2</v>
      </c>
      <c r="H287">
        <v>5333</v>
      </c>
      <c r="I287">
        <v>274058</v>
      </c>
      <c r="J287">
        <v>6</v>
      </c>
      <c r="K287" t="s">
        <v>914</v>
      </c>
      <c r="L287" s="90">
        <f t="shared" si="4"/>
        <v>3.0751921995124696E-2</v>
      </c>
    </row>
    <row r="288" spans="1:12" x14ac:dyDescent="0.3">
      <c r="A288">
        <v>98</v>
      </c>
      <c r="B288">
        <v>139</v>
      </c>
      <c r="C288" t="s">
        <v>973</v>
      </c>
      <c r="D288" t="s">
        <v>170</v>
      </c>
      <c r="E288">
        <v>131</v>
      </c>
      <c r="F288">
        <v>2502</v>
      </c>
      <c r="G288">
        <v>5.2358113509192644E-2</v>
      </c>
      <c r="H288">
        <v>5333</v>
      </c>
      <c r="I288">
        <v>274058</v>
      </c>
      <c r="J288">
        <v>7</v>
      </c>
      <c r="K288" t="s">
        <v>913</v>
      </c>
      <c r="L288" s="90">
        <f t="shared" si="4"/>
        <v>2.4564035252203263E-2</v>
      </c>
    </row>
    <row r="289" spans="1:12" x14ac:dyDescent="0.3">
      <c r="A289">
        <v>98</v>
      </c>
      <c r="B289">
        <v>460</v>
      </c>
      <c r="C289" t="s">
        <v>973</v>
      </c>
      <c r="D289" t="s">
        <v>170</v>
      </c>
      <c r="E289">
        <v>125</v>
      </c>
      <c r="F289">
        <v>2906</v>
      </c>
      <c r="G289">
        <v>4.3014452856159673E-2</v>
      </c>
      <c r="H289">
        <v>5333</v>
      </c>
      <c r="I289">
        <v>274058</v>
      </c>
      <c r="J289">
        <v>8</v>
      </c>
      <c r="K289" t="s">
        <v>922</v>
      </c>
      <c r="L289" s="90">
        <f t="shared" si="4"/>
        <v>2.3438964935308455E-2</v>
      </c>
    </row>
    <row r="290" spans="1:12" x14ac:dyDescent="0.3">
      <c r="A290">
        <v>98</v>
      </c>
      <c r="B290">
        <v>403</v>
      </c>
      <c r="C290" t="s">
        <v>973</v>
      </c>
      <c r="D290" t="s">
        <v>170</v>
      </c>
      <c r="E290">
        <v>113</v>
      </c>
      <c r="F290">
        <v>2072</v>
      </c>
      <c r="G290">
        <v>5.4536679536679539E-2</v>
      </c>
      <c r="H290">
        <v>5333</v>
      </c>
      <c r="I290">
        <v>274058</v>
      </c>
      <c r="J290">
        <v>9</v>
      </c>
      <c r="K290" t="s">
        <v>974</v>
      </c>
      <c r="L290" s="90">
        <f t="shared" si="4"/>
        <v>2.1188824301518847E-2</v>
      </c>
    </row>
    <row r="291" spans="1:12" x14ac:dyDescent="0.3">
      <c r="A291">
        <v>98</v>
      </c>
      <c r="B291">
        <v>201</v>
      </c>
      <c r="C291" t="s">
        <v>973</v>
      </c>
      <c r="D291" t="s">
        <v>170</v>
      </c>
      <c r="E291">
        <v>101</v>
      </c>
      <c r="F291">
        <v>2794</v>
      </c>
      <c r="G291">
        <v>3.6148890479599141E-2</v>
      </c>
      <c r="H291">
        <v>5333</v>
      </c>
      <c r="I291">
        <v>274058</v>
      </c>
      <c r="J291">
        <v>10</v>
      </c>
      <c r="K291" t="s">
        <v>911</v>
      </c>
      <c r="L291" s="90">
        <f t="shared" si="4"/>
        <v>1.8938683667729234E-2</v>
      </c>
    </row>
    <row r="292" spans="1:12" x14ac:dyDescent="0.3">
      <c r="A292">
        <v>98</v>
      </c>
      <c r="B292">
        <v>140</v>
      </c>
      <c r="C292" t="s">
        <v>973</v>
      </c>
      <c r="D292" t="s">
        <v>170</v>
      </c>
      <c r="E292">
        <v>93</v>
      </c>
      <c r="F292">
        <v>1851</v>
      </c>
      <c r="G292">
        <v>5.0243111831442464E-2</v>
      </c>
      <c r="H292">
        <v>5333</v>
      </c>
      <c r="I292">
        <v>274058</v>
      </c>
      <c r="J292">
        <v>11</v>
      </c>
      <c r="K292" t="s">
        <v>910</v>
      </c>
      <c r="L292" s="90">
        <f t="shared" si="4"/>
        <v>1.7438589911869491E-2</v>
      </c>
    </row>
    <row r="293" spans="1:12" x14ac:dyDescent="0.3">
      <c r="A293">
        <v>98</v>
      </c>
      <c r="B293">
        <v>45</v>
      </c>
      <c r="C293" t="s">
        <v>973</v>
      </c>
      <c r="D293" t="s">
        <v>170</v>
      </c>
      <c r="E293">
        <v>83</v>
      </c>
      <c r="F293">
        <v>2529</v>
      </c>
      <c r="G293">
        <v>3.2819296164491897E-2</v>
      </c>
      <c r="H293">
        <v>5333</v>
      </c>
      <c r="I293">
        <v>274058</v>
      </c>
      <c r="J293">
        <v>12</v>
      </c>
      <c r="K293" t="s">
        <v>917</v>
      </c>
      <c r="L293" s="90">
        <f t="shared" si="4"/>
        <v>1.5563472717044816E-2</v>
      </c>
    </row>
    <row r="294" spans="1:12" x14ac:dyDescent="0.3">
      <c r="A294">
        <v>98</v>
      </c>
      <c r="B294">
        <v>710</v>
      </c>
      <c r="C294" t="s">
        <v>973</v>
      </c>
      <c r="D294" t="s">
        <v>170</v>
      </c>
      <c r="E294">
        <v>80</v>
      </c>
      <c r="F294">
        <v>2684</v>
      </c>
      <c r="G294">
        <v>2.9806259314456036E-2</v>
      </c>
      <c r="H294">
        <v>5333</v>
      </c>
      <c r="I294">
        <v>274058</v>
      </c>
      <c r="J294">
        <v>13</v>
      </c>
      <c r="K294" t="s">
        <v>925</v>
      </c>
      <c r="L294" s="90">
        <f t="shared" si="4"/>
        <v>1.5000937558597412E-2</v>
      </c>
    </row>
    <row r="295" spans="1:12" x14ac:dyDescent="0.3">
      <c r="A295">
        <v>98</v>
      </c>
      <c r="B295">
        <v>383</v>
      </c>
      <c r="C295" t="s">
        <v>973</v>
      </c>
      <c r="D295" t="s">
        <v>170</v>
      </c>
      <c r="E295">
        <v>78</v>
      </c>
      <c r="F295">
        <v>2219</v>
      </c>
      <c r="G295">
        <v>3.5150968904912122E-2</v>
      </c>
      <c r="H295">
        <v>5333</v>
      </c>
      <c r="I295">
        <v>274058</v>
      </c>
      <c r="J295">
        <v>14</v>
      </c>
      <c r="K295" t="s">
        <v>916</v>
      </c>
      <c r="L295" s="90">
        <f t="shared" si="4"/>
        <v>1.4625914119632478E-2</v>
      </c>
    </row>
    <row r="296" spans="1:12" x14ac:dyDescent="0.3">
      <c r="A296">
        <v>98</v>
      </c>
      <c r="B296">
        <v>247</v>
      </c>
      <c r="C296" t="s">
        <v>973</v>
      </c>
      <c r="D296" t="s">
        <v>170</v>
      </c>
      <c r="E296">
        <v>76</v>
      </c>
      <c r="F296">
        <v>1419</v>
      </c>
      <c r="G296">
        <v>5.3558844256518676E-2</v>
      </c>
      <c r="H296">
        <v>5333</v>
      </c>
      <c r="I296">
        <v>274058</v>
      </c>
      <c r="J296">
        <v>15</v>
      </c>
      <c r="K296" t="s">
        <v>933</v>
      </c>
      <c r="L296" s="90">
        <f t="shared" si="4"/>
        <v>1.4250890680667542E-2</v>
      </c>
    </row>
    <row r="297" spans="1:12" x14ac:dyDescent="0.3">
      <c r="A297">
        <v>98</v>
      </c>
      <c r="B297">
        <v>244</v>
      </c>
      <c r="C297" t="s">
        <v>973</v>
      </c>
      <c r="D297" t="s">
        <v>170</v>
      </c>
      <c r="E297">
        <v>69</v>
      </c>
      <c r="F297">
        <v>1441</v>
      </c>
      <c r="G297">
        <v>4.7883414295628035E-2</v>
      </c>
      <c r="H297">
        <v>5333</v>
      </c>
      <c r="I297">
        <v>274058</v>
      </c>
      <c r="J297">
        <v>16</v>
      </c>
      <c r="K297" t="s">
        <v>921</v>
      </c>
      <c r="L297" s="90">
        <f t="shared" si="4"/>
        <v>1.2938308644290268E-2</v>
      </c>
    </row>
    <row r="298" spans="1:12" x14ac:dyDescent="0.3">
      <c r="A298">
        <v>98</v>
      </c>
      <c r="B298">
        <v>249</v>
      </c>
      <c r="C298" t="s">
        <v>973</v>
      </c>
      <c r="D298" t="s">
        <v>170</v>
      </c>
      <c r="E298">
        <v>66</v>
      </c>
      <c r="F298">
        <v>1752</v>
      </c>
      <c r="G298">
        <v>3.7671232876712327E-2</v>
      </c>
      <c r="H298">
        <v>5333</v>
      </c>
      <c r="I298">
        <v>274058</v>
      </c>
      <c r="J298">
        <v>17</v>
      </c>
      <c r="K298" t="s">
        <v>936</v>
      </c>
      <c r="L298" s="90">
        <f t="shared" si="4"/>
        <v>1.2375773485842866E-2</v>
      </c>
    </row>
    <row r="299" spans="1:12" x14ac:dyDescent="0.3">
      <c r="A299">
        <v>98</v>
      </c>
      <c r="B299">
        <v>663</v>
      </c>
      <c r="C299" t="s">
        <v>973</v>
      </c>
      <c r="D299" t="s">
        <v>170</v>
      </c>
      <c r="E299">
        <v>65</v>
      </c>
      <c r="F299">
        <v>1185</v>
      </c>
      <c r="G299">
        <v>5.4852320675105488E-2</v>
      </c>
      <c r="H299">
        <v>5333</v>
      </c>
      <c r="I299">
        <v>274058</v>
      </c>
      <c r="J299">
        <v>18</v>
      </c>
      <c r="K299" t="s">
        <v>952</v>
      </c>
      <c r="L299" s="90">
        <f t="shared" si="4"/>
        <v>1.2188261766360398E-2</v>
      </c>
    </row>
    <row r="300" spans="1:12" x14ac:dyDescent="0.3">
      <c r="A300">
        <v>98</v>
      </c>
      <c r="B300">
        <v>420</v>
      </c>
      <c r="C300" t="s">
        <v>973</v>
      </c>
      <c r="D300" t="s">
        <v>170</v>
      </c>
      <c r="E300">
        <v>64</v>
      </c>
      <c r="F300">
        <v>1904</v>
      </c>
      <c r="G300">
        <v>3.3613445378151259E-2</v>
      </c>
      <c r="H300">
        <v>5333</v>
      </c>
      <c r="I300">
        <v>274058</v>
      </c>
      <c r="J300">
        <v>19</v>
      </c>
      <c r="K300" t="s">
        <v>928</v>
      </c>
      <c r="L300" s="90">
        <f t="shared" si="4"/>
        <v>1.200075004687793E-2</v>
      </c>
    </row>
    <row r="301" spans="1:12" x14ac:dyDescent="0.3">
      <c r="A301">
        <v>98</v>
      </c>
      <c r="B301">
        <v>308</v>
      </c>
      <c r="C301" t="s">
        <v>973</v>
      </c>
      <c r="D301" t="s">
        <v>170</v>
      </c>
      <c r="E301">
        <v>50</v>
      </c>
      <c r="F301">
        <v>1460</v>
      </c>
      <c r="G301">
        <v>3.4246575342465752E-2</v>
      </c>
      <c r="H301">
        <v>5333</v>
      </c>
      <c r="I301">
        <v>274058</v>
      </c>
      <c r="J301">
        <v>20</v>
      </c>
      <c r="K301" t="s">
        <v>929</v>
      </c>
      <c r="L301" s="90">
        <f t="shared" si="4"/>
        <v>9.3755859741233832E-3</v>
      </c>
    </row>
    <row r="302" spans="1:12" x14ac:dyDescent="0.3">
      <c r="A302">
        <v>98</v>
      </c>
      <c r="B302">
        <v>53</v>
      </c>
      <c r="C302" t="s">
        <v>973</v>
      </c>
      <c r="D302" t="s">
        <v>170</v>
      </c>
      <c r="E302">
        <v>46</v>
      </c>
      <c r="F302">
        <v>2308</v>
      </c>
      <c r="G302">
        <v>1.9930675909878681E-2</v>
      </c>
      <c r="H302">
        <v>5333</v>
      </c>
      <c r="I302">
        <v>274058</v>
      </c>
      <c r="J302">
        <v>21</v>
      </c>
      <c r="K302" t="s">
        <v>945</v>
      </c>
      <c r="L302" s="90">
        <f t="shared" si="4"/>
        <v>8.6255390961935113E-3</v>
      </c>
    </row>
    <row r="303" spans="1:12" x14ac:dyDescent="0.3">
      <c r="A303">
        <v>98</v>
      </c>
      <c r="B303">
        <v>351</v>
      </c>
      <c r="C303" t="s">
        <v>973</v>
      </c>
      <c r="D303" t="s">
        <v>170</v>
      </c>
      <c r="E303">
        <v>45</v>
      </c>
      <c r="F303">
        <v>1182</v>
      </c>
      <c r="G303">
        <v>3.8071065989847719E-2</v>
      </c>
      <c r="H303">
        <v>5333</v>
      </c>
      <c r="I303">
        <v>274058</v>
      </c>
      <c r="J303">
        <v>22</v>
      </c>
      <c r="K303" t="s">
        <v>937</v>
      </c>
      <c r="L303" s="90">
        <f t="shared" si="4"/>
        <v>8.438027376711045E-3</v>
      </c>
    </row>
    <row r="304" spans="1:12" x14ac:dyDescent="0.3">
      <c r="A304">
        <v>98</v>
      </c>
      <c r="B304">
        <v>253</v>
      </c>
      <c r="C304" t="s">
        <v>973</v>
      </c>
      <c r="D304" t="s">
        <v>170</v>
      </c>
      <c r="E304">
        <v>44</v>
      </c>
      <c r="F304">
        <v>856</v>
      </c>
      <c r="G304">
        <v>5.1401869158878503E-2</v>
      </c>
      <c r="H304">
        <v>5333</v>
      </c>
      <c r="I304">
        <v>274058</v>
      </c>
      <c r="J304">
        <v>23</v>
      </c>
      <c r="K304" t="s">
        <v>919</v>
      </c>
      <c r="L304" s="90">
        <f t="shared" si="4"/>
        <v>8.250515657228577E-3</v>
      </c>
    </row>
    <row r="305" spans="1:12" x14ac:dyDescent="0.3">
      <c r="A305">
        <v>98</v>
      </c>
      <c r="B305">
        <v>133</v>
      </c>
      <c r="C305" t="s">
        <v>973</v>
      </c>
      <c r="D305" t="s">
        <v>170</v>
      </c>
      <c r="E305">
        <v>43</v>
      </c>
      <c r="F305">
        <v>1381</v>
      </c>
      <c r="G305">
        <v>3.1136857349746562E-2</v>
      </c>
      <c r="H305">
        <v>5333</v>
      </c>
      <c r="I305">
        <v>274058</v>
      </c>
      <c r="J305">
        <v>24</v>
      </c>
      <c r="K305" t="s">
        <v>932</v>
      </c>
      <c r="L305" s="90">
        <f t="shared" si="4"/>
        <v>8.0630039377461091E-3</v>
      </c>
    </row>
    <row r="306" spans="1:12" x14ac:dyDescent="0.3">
      <c r="A306">
        <v>98</v>
      </c>
      <c r="B306">
        <v>254</v>
      </c>
      <c r="C306" t="s">
        <v>973</v>
      </c>
      <c r="D306" t="s">
        <v>170</v>
      </c>
      <c r="E306">
        <v>40</v>
      </c>
      <c r="F306">
        <v>2562</v>
      </c>
      <c r="G306">
        <v>1.56128024980484E-2</v>
      </c>
      <c r="H306">
        <v>5333</v>
      </c>
      <c r="I306">
        <v>274058</v>
      </c>
      <c r="J306">
        <v>25</v>
      </c>
      <c r="K306" t="s">
        <v>923</v>
      </c>
      <c r="L306" s="90">
        <f t="shared" si="4"/>
        <v>7.500468779298706E-3</v>
      </c>
    </row>
    <row r="307" spans="1:12" x14ac:dyDescent="0.3">
      <c r="A307">
        <v>98</v>
      </c>
      <c r="B307">
        <v>282</v>
      </c>
      <c r="C307" t="s">
        <v>973</v>
      </c>
      <c r="D307" t="s">
        <v>170</v>
      </c>
      <c r="E307">
        <v>40</v>
      </c>
      <c r="F307">
        <v>1647</v>
      </c>
      <c r="G307">
        <v>2.4286581663630843E-2</v>
      </c>
      <c r="H307">
        <v>5333</v>
      </c>
      <c r="I307">
        <v>274058</v>
      </c>
      <c r="J307">
        <v>25</v>
      </c>
      <c r="K307" t="s">
        <v>927</v>
      </c>
      <c r="L307" s="90">
        <f t="shared" si="4"/>
        <v>7.500468779298706E-3</v>
      </c>
    </row>
    <row r="308" spans="1:12" x14ac:dyDescent="0.3">
      <c r="A308">
        <v>98</v>
      </c>
      <c r="B308">
        <v>347</v>
      </c>
      <c r="C308" t="s">
        <v>973</v>
      </c>
      <c r="D308" t="s">
        <v>170</v>
      </c>
      <c r="E308">
        <v>40</v>
      </c>
      <c r="F308">
        <v>1180</v>
      </c>
      <c r="G308">
        <v>3.3898305084745763E-2</v>
      </c>
      <c r="H308">
        <v>5333</v>
      </c>
      <c r="I308">
        <v>274058</v>
      </c>
      <c r="J308">
        <v>25</v>
      </c>
      <c r="K308" t="s">
        <v>920</v>
      </c>
      <c r="L308" s="90">
        <f t="shared" si="4"/>
        <v>7.500468779298706E-3</v>
      </c>
    </row>
    <row r="309" spans="1:12" x14ac:dyDescent="0.3">
      <c r="A309">
        <v>98</v>
      </c>
      <c r="B309">
        <v>52</v>
      </c>
      <c r="C309" t="s">
        <v>973</v>
      </c>
      <c r="D309" t="s">
        <v>170</v>
      </c>
      <c r="E309">
        <v>39</v>
      </c>
      <c r="F309">
        <v>713</v>
      </c>
      <c r="G309">
        <v>5.4698457223001401E-2</v>
      </c>
      <c r="H309">
        <v>5333</v>
      </c>
      <c r="I309">
        <v>274058</v>
      </c>
      <c r="J309">
        <v>28</v>
      </c>
      <c r="K309" t="s">
        <v>962</v>
      </c>
      <c r="L309" s="90">
        <f t="shared" si="4"/>
        <v>7.3129570598162389E-3</v>
      </c>
    </row>
    <row r="310" spans="1:12" x14ac:dyDescent="0.3">
      <c r="A310">
        <v>98</v>
      </c>
      <c r="B310">
        <v>134</v>
      </c>
      <c r="C310" t="s">
        <v>973</v>
      </c>
      <c r="D310" t="s">
        <v>170</v>
      </c>
      <c r="E310">
        <v>39</v>
      </c>
      <c r="F310">
        <v>1127</v>
      </c>
      <c r="G310">
        <v>3.4605146406388641E-2</v>
      </c>
      <c r="H310">
        <v>5333</v>
      </c>
      <c r="I310">
        <v>274058</v>
      </c>
      <c r="J310">
        <v>28</v>
      </c>
      <c r="K310" t="s">
        <v>975</v>
      </c>
      <c r="L310" s="90">
        <f t="shared" si="4"/>
        <v>7.3129570598162389E-3</v>
      </c>
    </row>
    <row r="311" spans="1:12" x14ac:dyDescent="0.3">
      <c r="A311">
        <v>98</v>
      </c>
      <c r="B311">
        <v>263</v>
      </c>
      <c r="C311" t="s">
        <v>973</v>
      </c>
      <c r="D311" t="s">
        <v>170</v>
      </c>
      <c r="E311">
        <v>39</v>
      </c>
      <c r="F311">
        <v>973</v>
      </c>
      <c r="G311">
        <v>4.0082219938335044E-2</v>
      </c>
      <c r="H311">
        <v>5333</v>
      </c>
      <c r="I311">
        <v>274058</v>
      </c>
      <c r="J311">
        <v>28</v>
      </c>
      <c r="K311" t="s">
        <v>939</v>
      </c>
      <c r="L311" s="90">
        <f t="shared" si="4"/>
        <v>7.3129570598162389E-3</v>
      </c>
    </row>
    <row r="312" spans="1:12" x14ac:dyDescent="0.3">
      <c r="A312">
        <v>46</v>
      </c>
      <c r="B312">
        <v>53</v>
      </c>
      <c r="C312" t="s">
        <v>724</v>
      </c>
      <c r="D312" t="s">
        <v>170</v>
      </c>
      <c r="E312">
        <v>493</v>
      </c>
      <c r="F312">
        <v>2308</v>
      </c>
      <c r="G312">
        <v>0.21360485268630849</v>
      </c>
      <c r="H312">
        <v>13242</v>
      </c>
      <c r="I312">
        <v>274058</v>
      </c>
      <c r="J312">
        <v>1</v>
      </c>
      <c r="K312" t="s">
        <v>945</v>
      </c>
      <c r="L312" s="90">
        <f t="shared" si="4"/>
        <v>3.7230025675879776E-2</v>
      </c>
    </row>
    <row r="313" spans="1:12" x14ac:dyDescent="0.3">
      <c r="A313">
        <v>46</v>
      </c>
      <c r="B313">
        <v>693</v>
      </c>
      <c r="C313" t="s">
        <v>724</v>
      </c>
      <c r="D313" t="s">
        <v>170</v>
      </c>
      <c r="E313">
        <v>425</v>
      </c>
      <c r="F313">
        <v>2478</v>
      </c>
      <c r="G313">
        <v>0.17150928167877322</v>
      </c>
      <c r="H313">
        <v>13242</v>
      </c>
      <c r="I313">
        <v>274058</v>
      </c>
      <c r="J313">
        <v>2</v>
      </c>
      <c r="K313" t="s">
        <v>964</v>
      </c>
      <c r="L313" s="90">
        <f t="shared" si="4"/>
        <v>3.2094849720586016E-2</v>
      </c>
    </row>
    <row r="314" spans="1:12" x14ac:dyDescent="0.3">
      <c r="A314">
        <v>46</v>
      </c>
      <c r="B314">
        <v>137</v>
      </c>
      <c r="C314" t="s">
        <v>724</v>
      </c>
      <c r="D314" t="s">
        <v>170</v>
      </c>
      <c r="E314">
        <v>402</v>
      </c>
      <c r="F314">
        <v>7947</v>
      </c>
      <c r="G314">
        <v>5.0585126462816155E-2</v>
      </c>
      <c r="H314">
        <v>13242</v>
      </c>
      <c r="I314">
        <v>274058</v>
      </c>
      <c r="J314">
        <v>3</v>
      </c>
      <c r="K314" t="s">
        <v>906</v>
      </c>
      <c r="L314" s="90">
        <f t="shared" si="4"/>
        <v>3.035795197100136E-2</v>
      </c>
    </row>
    <row r="315" spans="1:12" x14ac:dyDescent="0.3">
      <c r="A315">
        <v>46</v>
      </c>
      <c r="B315">
        <v>21</v>
      </c>
      <c r="C315" t="s">
        <v>724</v>
      </c>
      <c r="D315" t="s">
        <v>170</v>
      </c>
      <c r="E315">
        <v>342</v>
      </c>
      <c r="F315">
        <v>2951</v>
      </c>
      <c r="G315">
        <v>0.11589291765503219</v>
      </c>
      <c r="H315">
        <v>13242</v>
      </c>
      <c r="I315">
        <v>274058</v>
      </c>
      <c r="J315">
        <v>4</v>
      </c>
      <c r="K315" t="s">
        <v>965</v>
      </c>
      <c r="L315" s="90">
        <f t="shared" si="4"/>
        <v>2.5826914363389217E-2</v>
      </c>
    </row>
    <row r="316" spans="1:12" x14ac:dyDescent="0.3">
      <c r="A316">
        <v>46</v>
      </c>
      <c r="B316">
        <v>138</v>
      </c>
      <c r="C316" t="s">
        <v>724</v>
      </c>
      <c r="D316" t="s">
        <v>170</v>
      </c>
      <c r="E316">
        <v>328</v>
      </c>
      <c r="F316">
        <v>893</v>
      </c>
      <c r="G316">
        <v>0.36730123180291152</v>
      </c>
      <c r="H316">
        <v>13242</v>
      </c>
      <c r="I316">
        <v>274058</v>
      </c>
      <c r="J316">
        <v>5</v>
      </c>
      <c r="K316" t="s">
        <v>976</v>
      </c>
      <c r="L316" s="90">
        <f t="shared" si="4"/>
        <v>2.4769672254946383E-2</v>
      </c>
    </row>
    <row r="317" spans="1:12" x14ac:dyDescent="0.3">
      <c r="A317">
        <v>46</v>
      </c>
      <c r="B317">
        <v>133</v>
      </c>
      <c r="C317" t="s">
        <v>724</v>
      </c>
      <c r="D317" t="s">
        <v>170</v>
      </c>
      <c r="E317">
        <v>321</v>
      </c>
      <c r="F317">
        <v>1381</v>
      </c>
      <c r="G317">
        <v>0.23244026068066617</v>
      </c>
      <c r="H317">
        <v>13242</v>
      </c>
      <c r="I317">
        <v>274058</v>
      </c>
      <c r="J317">
        <v>6</v>
      </c>
      <c r="K317" t="s">
        <v>932</v>
      </c>
      <c r="L317" s="90">
        <f t="shared" si="4"/>
        <v>2.4241051200724967E-2</v>
      </c>
    </row>
    <row r="318" spans="1:12" x14ac:dyDescent="0.3">
      <c r="A318">
        <v>46</v>
      </c>
      <c r="B318">
        <v>141</v>
      </c>
      <c r="C318" t="s">
        <v>724</v>
      </c>
      <c r="D318" t="s">
        <v>170</v>
      </c>
      <c r="E318">
        <v>298</v>
      </c>
      <c r="F318">
        <v>1348</v>
      </c>
      <c r="G318">
        <v>0.22106824925816024</v>
      </c>
      <c r="H318">
        <v>13242</v>
      </c>
      <c r="I318">
        <v>274058</v>
      </c>
      <c r="J318">
        <v>7</v>
      </c>
      <c r="K318" t="s">
        <v>977</v>
      </c>
      <c r="L318" s="90">
        <f t="shared" si="4"/>
        <v>2.2504153451140312E-2</v>
      </c>
    </row>
    <row r="319" spans="1:12" x14ac:dyDescent="0.3">
      <c r="A319">
        <v>46</v>
      </c>
      <c r="B319">
        <v>421</v>
      </c>
      <c r="C319" t="s">
        <v>724</v>
      </c>
      <c r="D319" t="s">
        <v>170</v>
      </c>
      <c r="E319">
        <v>289</v>
      </c>
      <c r="F319">
        <v>909</v>
      </c>
      <c r="G319">
        <v>0.31793179317931791</v>
      </c>
      <c r="H319">
        <v>13242</v>
      </c>
      <c r="I319">
        <v>274058</v>
      </c>
      <c r="J319">
        <v>8</v>
      </c>
      <c r="K319" t="s">
        <v>978</v>
      </c>
      <c r="L319" s="90">
        <f t="shared" si="4"/>
        <v>2.182449780999849E-2</v>
      </c>
    </row>
    <row r="320" spans="1:12" x14ac:dyDescent="0.3">
      <c r="A320">
        <v>46</v>
      </c>
      <c r="B320">
        <v>254</v>
      </c>
      <c r="C320" t="s">
        <v>724</v>
      </c>
      <c r="D320" t="s">
        <v>170</v>
      </c>
      <c r="E320">
        <v>256</v>
      </c>
      <c r="F320">
        <v>2562</v>
      </c>
      <c r="G320">
        <v>9.9921935987509758E-2</v>
      </c>
      <c r="H320">
        <v>13242</v>
      </c>
      <c r="I320">
        <v>274058</v>
      </c>
      <c r="J320">
        <v>9</v>
      </c>
      <c r="K320" t="s">
        <v>923</v>
      </c>
      <c r="L320" s="90">
        <f t="shared" si="4"/>
        <v>1.9332427125811812E-2</v>
      </c>
    </row>
    <row r="321" spans="1:12" x14ac:dyDescent="0.3">
      <c r="A321">
        <v>46</v>
      </c>
      <c r="B321">
        <v>303</v>
      </c>
      <c r="C321" t="s">
        <v>724</v>
      </c>
      <c r="D321" t="s">
        <v>170</v>
      </c>
      <c r="E321">
        <v>250</v>
      </c>
      <c r="F321">
        <v>678</v>
      </c>
      <c r="G321">
        <v>0.36873156342182889</v>
      </c>
      <c r="H321">
        <v>13242</v>
      </c>
      <c r="I321">
        <v>274058</v>
      </c>
      <c r="J321">
        <v>10</v>
      </c>
      <c r="K321" t="s">
        <v>979</v>
      </c>
      <c r="L321" s="90">
        <f t="shared" si="4"/>
        <v>1.8879323365050597E-2</v>
      </c>
    </row>
    <row r="322" spans="1:12" x14ac:dyDescent="0.3">
      <c r="A322">
        <v>46</v>
      </c>
      <c r="B322">
        <v>160</v>
      </c>
      <c r="C322" t="s">
        <v>724</v>
      </c>
      <c r="D322" t="s">
        <v>170</v>
      </c>
      <c r="E322">
        <v>240</v>
      </c>
      <c r="F322">
        <v>258</v>
      </c>
      <c r="G322">
        <v>0.93023255813953487</v>
      </c>
      <c r="H322">
        <v>13242</v>
      </c>
      <c r="I322">
        <v>274058</v>
      </c>
      <c r="J322">
        <v>11</v>
      </c>
      <c r="K322" t="s">
        <v>980</v>
      </c>
      <c r="L322" s="90">
        <f t="shared" si="4"/>
        <v>1.8124150430448571E-2</v>
      </c>
    </row>
    <row r="323" spans="1:12" x14ac:dyDescent="0.3">
      <c r="A323">
        <v>46</v>
      </c>
      <c r="B323">
        <v>249</v>
      </c>
      <c r="C323" t="s">
        <v>724</v>
      </c>
      <c r="D323" t="s">
        <v>170</v>
      </c>
      <c r="E323">
        <v>239</v>
      </c>
      <c r="F323">
        <v>1752</v>
      </c>
      <c r="G323">
        <v>0.13641552511415525</v>
      </c>
      <c r="H323">
        <v>13242</v>
      </c>
      <c r="I323">
        <v>274058</v>
      </c>
      <c r="J323">
        <v>12</v>
      </c>
      <c r="K323" t="s">
        <v>936</v>
      </c>
      <c r="L323" s="90">
        <f t="shared" ref="L323:L386" si="5">E323/H323</f>
        <v>1.804863313698837E-2</v>
      </c>
    </row>
    <row r="324" spans="1:12" x14ac:dyDescent="0.3">
      <c r="A324">
        <v>46</v>
      </c>
      <c r="B324">
        <v>167</v>
      </c>
      <c r="C324" t="s">
        <v>724</v>
      </c>
      <c r="D324" t="s">
        <v>170</v>
      </c>
      <c r="E324">
        <v>237</v>
      </c>
      <c r="F324">
        <v>960</v>
      </c>
      <c r="G324">
        <v>0.24687500000000001</v>
      </c>
      <c r="H324">
        <v>13242</v>
      </c>
      <c r="I324">
        <v>274058</v>
      </c>
      <c r="J324">
        <v>13</v>
      </c>
      <c r="K324" t="s">
        <v>981</v>
      </c>
      <c r="L324" s="90">
        <f t="shared" si="5"/>
        <v>1.7897598550067964E-2</v>
      </c>
    </row>
    <row r="325" spans="1:12" x14ac:dyDescent="0.3">
      <c r="A325">
        <v>46</v>
      </c>
      <c r="B325">
        <v>660</v>
      </c>
      <c r="C325" t="s">
        <v>724</v>
      </c>
      <c r="D325" t="s">
        <v>170</v>
      </c>
      <c r="E325">
        <v>202</v>
      </c>
      <c r="F325">
        <v>1105</v>
      </c>
      <c r="G325">
        <v>0.18280542986425338</v>
      </c>
      <c r="H325">
        <v>13242</v>
      </c>
      <c r="I325">
        <v>274058</v>
      </c>
      <c r="J325">
        <v>14</v>
      </c>
      <c r="K325" t="s">
        <v>982</v>
      </c>
      <c r="L325" s="90">
        <f t="shared" si="5"/>
        <v>1.5254493278960881E-2</v>
      </c>
    </row>
    <row r="326" spans="1:12" x14ac:dyDescent="0.3">
      <c r="A326">
        <v>46</v>
      </c>
      <c r="B326">
        <v>309</v>
      </c>
      <c r="C326" t="s">
        <v>724</v>
      </c>
      <c r="D326" t="s">
        <v>170</v>
      </c>
      <c r="E326">
        <v>201</v>
      </c>
      <c r="F326">
        <v>677</v>
      </c>
      <c r="G326">
        <v>0.29689807976366323</v>
      </c>
      <c r="H326">
        <v>13242</v>
      </c>
      <c r="I326">
        <v>274058</v>
      </c>
      <c r="J326">
        <v>15</v>
      </c>
      <c r="K326" t="s">
        <v>983</v>
      </c>
      <c r="L326" s="90">
        <f t="shared" si="5"/>
        <v>1.517897598550068E-2</v>
      </c>
    </row>
    <row r="327" spans="1:12" x14ac:dyDescent="0.3">
      <c r="A327">
        <v>46</v>
      </c>
      <c r="B327">
        <v>420</v>
      </c>
      <c r="C327" t="s">
        <v>724</v>
      </c>
      <c r="D327" t="s">
        <v>170</v>
      </c>
      <c r="E327">
        <v>180</v>
      </c>
      <c r="F327">
        <v>1904</v>
      </c>
      <c r="G327">
        <v>9.4537815126050417E-2</v>
      </c>
      <c r="H327">
        <v>13242</v>
      </c>
      <c r="I327">
        <v>274058</v>
      </c>
      <c r="J327">
        <v>16</v>
      </c>
      <c r="K327" t="s">
        <v>928</v>
      </c>
      <c r="L327" s="90">
        <f t="shared" si="5"/>
        <v>1.359311282283643E-2</v>
      </c>
    </row>
    <row r="328" spans="1:12" x14ac:dyDescent="0.3">
      <c r="A328">
        <v>46</v>
      </c>
      <c r="B328">
        <v>173</v>
      </c>
      <c r="C328" t="s">
        <v>724</v>
      </c>
      <c r="D328" t="s">
        <v>170</v>
      </c>
      <c r="E328">
        <v>171</v>
      </c>
      <c r="F328">
        <v>2166</v>
      </c>
      <c r="G328">
        <v>7.8947368421052627E-2</v>
      </c>
      <c r="H328">
        <v>13242</v>
      </c>
      <c r="I328">
        <v>274058</v>
      </c>
      <c r="J328">
        <v>17</v>
      </c>
      <c r="K328" t="s">
        <v>944</v>
      </c>
      <c r="L328" s="90">
        <f t="shared" si="5"/>
        <v>1.2913457181694609E-2</v>
      </c>
    </row>
    <row r="329" spans="1:12" x14ac:dyDescent="0.3">
      <c r="A329">
        <v>46</v>
      </c>
      <c r="B329">
        <v>662</v>
      </c>
      <c r="C329" t="s">
        <v>724</v>
      </c>
      <c r="D329" t="s">
        <v>170</v>
      </c>
      <c r="E329">
        <v>169</v>
      </c>
      <c r="F329">
        <v>1000</v>
      </c>
      <c r="G329">
        <v>0.16900000000000001</v>
      </c>
      <c r="H329">
        <v>13242</v>
      </c>
      <c r="I329">
        <v>274058</v>
      </c>
      <c r="J329">
        <v>18</v>
      </c>
      <c r="K329" t="s">
        <v>984</v>
      </c>
      <c r="L329" s="90">
        <f t="shared" si="5"/>
        <v>1.2762422594774203E-2</v>
      </c>
    </row>
    <row r="330" spans="1:12" x14ac:dyDescent="0.3">
      <c r="A330">
        <v>46</v>
      </c>
      <c r="B330">
        <v>630</v>
      </c>
      <c r="C330" t="s">
        <v>724</v>
      </c>
      <c r="D330" t="s">
        <v>170</v>
      </c>
      <c r="E330">
        <v>157</v>
      </c>
      <c r="F330">
        <v>189</v>
      </c>
      <c r="G330">
        <v>0.8306878306878307</v>
      </c>
      <c r="H330">
        <v>13242</v>
      </c>
      <c r="I330">
        <v>274058</v>
      </c>
      <c r="J330">
        <v>19</v>
      </c>
      <c r="K330" t="s">
        <v>985</v>
      </c>
      <c r="L330" s="90">
        <f t="shared" si="5"/>
        <v>1.1856215073251774E-2</v>
      </c>
    </row>
    <row r="331" spans="1:12" x14ac:dyDescent="0.3">
      <c r="A331">
        <v>46</v>
      </c>
      <c r="B331">
        <v>463</v>
      </c>
      <c r="C331" t="s">
        <v>724</v>
      </c>
      <c r="D331" t="s">
        <v>170</v>
      </c>
      <c r="E331">
        <v>155</v>
      </c>
      <c r="F331">
        <v>2949</v>
      </c>
      <c r="G331">
        <v>5.2560189894879622E-2</v>
      </c>
      <c r="H331">
        <v>13242</v>
      </c>
      <c r="I331">
        <v>274058</v>
      </c>
      <c r="J331">
        <v>20</v>
      </c>
      <c r="K331" t="s">
        <v>914</v>
      </c>
      <c r="L331" s="90">
        <f t="shared" si="5"/>
        <v>1.170518048633137E-2</v>
      </c>
    </row>
    <row r="332" spans="1:12" x14ac:dyDescent="0.3">
      <c r="A332">
        <v>46</v>
      </c>
      <c r="B332">
        <v>139</v>
      </c>
      <c r="C332" t="s">
        <v>724</v>
      </c>
      <c r="D332" t="s">
        <v>170</v>
      </c>
      <c r="E332">
        <v>154</v>
      </c>
      <c r="F332">
        <v>2502</v>
      </c>
      <c r="G332">
        <v>6.1550759392486012E-2</v>
      </c>
      <c r="H332">
        <v>13242</v>
      </c>
      <c r="I332">
        <v>274058</v>
      </c>
      <c r="J332">
        <v>21</v>
      </c>
      <c r="K332" t="s">
        <v>913</v>
      </c>
      <c r="L332" s="90">
        <f t="shared" si="5"/>
        <v>1.1629663192871167E-2</v>
      </c>
    </row>
    <row r="333" spans="1:12" x14ac:dyDescent="0.3">
      <c r="A333">
        <v>46</v>
      </c>
      <c r="B333">
        <v>245</v>
      </c>
      <c r="C333" t="s">
        <v>724</v>
      </c>
      <c r="D333" t="s">
        <v>170</v>
      </c>
      <c r="E333">
        <v>149</v>
      </c>
      <c r="F333">
        <v>899</v>
      </c>
      <c r="G333">
        <v>0.1657397107897664</v>
      </c>
      <c r="H333">
        <v>13242</v>
      </c>
      <c r="I333">
        <v>274058</v>
      </c>
      <c r="J333">
        <v>22</v>
      </c>
      <c r="K333" t="s">
        <v>986</v>
      </c>
      <c r="L333" s="90">
        <f t="shared" si="5"/>
        <v>1.1252076725570156E-2</v>
      </c>
    </row>
    <row r="334" spans="1:12" x14ac:dyDescent="0.3">
      <c r="A334">
        <v>46</v>
      </c>
      <c r="B334">
        <v>113</v>
      </c>
      <c r="C334" t="s">
        <v>724</v>
      </c>
      <c r="D334" t="s">
        <v>170</v>
      </c>
      <c r="E334">
        <v>146</v>
      </c>
      <c r="F334">
        <v>755</v>
      </c>
      <c r="G334">
        <v>0.19337748344370861</v>
      </c>
      <c r="H334">
        <v>13242</v>
      </c>
      <c r="I334">
        <v>274058</v>
      </c>
      <c r="J334">
        <v>23</v>
      </c>
      <c r="K334" t="s">
        <v>987</v>
      </c>
      <c r="L334" s="90">
        <f t="shared" si="5"/>
        <v>1.1025524845189549E-2</v>
      </c>
    </row>
    <row r="335" spans="1:12" x14ac:dyDescent="0.3">
      <c r="A335">
        <v>46</v>
      </c>
      <c r="B335">
        <v>751</v>
      </c>
      <c r="C335" t="s">
        <v>724</v>
      </c>
      <c r="D335" t="s">
        <v>170</v>
      </c>
      <c r="E335">
        <v>145</v>
      </c>
      <c r="F335">
        <v>2213</v>
      </c>
      <c r="G335">
        <v>6.5521915951197468E-2</v>
      </c>
      <c r="H335">
        <v>13242</v>
      </c>
      <c r="I335">
        <v>274058</v>
      </c>
      <c r="J335">
        <v>24</v>
      </c>
      <c r="K335" t="s">
        <v>904</v>
      </c>
      <c r="L335" s="90">
        <f t="shared" si="5"/>
        <v>1.0950007551729346E-2</v>
      </c>
    </row>
    <row r="336" spans="1:12" x14ac:dyDescent="0.3">
      <c r="A336">
        <v>46</v>
      </c>
      <c r="B336">
        <v>756</v>
      </c>
      <c r="C336" t="s">
        <v>724</v>
      </c>
      <c r="D336" t="s">
        <v>170</v>
      </c>
      <c r="E336">
        <v>143</v>
      </c>
      <c r="F336">
        <v>600</v>
      </c>
      <c r="G336">
        <v>0.23833333333333334</v>
      </c>
      <c r="H336">
        <v>13242</v>
      </c>
      <c r="I336">
        <v>274058</v>
      </c>
      <c r="J336">
        <v>25</v>
      </c>
      <c r="K336" t="s">
        <v>926</v>
      </c>
      <c r="L336" s="90">
        <f t="shared" si="5"/>
        <v>1.0798972964808942E-2</v>
      </c>
    </row>
    <row r="337" spans="1:12" x14ac:dyDescent="0.3">
      <c r="A337">
        <v>46</v>
      </c>
      <c r="B337">
        <v>221</v>
      </c>
      <c r="C337" t="s">
        <v>724</v>
      </c>
      <c r="D337" t="s">
        <v>170</v>
      </c>
      <c r="E337">
        <v>134</v>
      </c>
      <c r="F337">
        <v>3174</v>
      </c>
      <c r="G337">
        <v>4.2218021424070572E-2</v>
      </c>
      <c r="H337">
        <v>13242</v>
      </c>
      <c r="I337">
        <v>274058</v>
      </c>
      <c r="J337">
        <v>26</v>
      </c>
      <c r="K337" t="s">
        <v>946</v>
      </c>
      <c r="L337" s="90">
        <f t="shared" si="5"/>
        <v>1.011931732366712E-2</v>
      </c>
    </row>
    <row r="338" spans="1:12" x14ac:dyDescent="0.3">
      <c r="A338">
        <v>46</v>
      </c>
      <c r="B338">
        <v>23</v>
      </c>
      <c r="C338" t="s">
        <v>724</v>
      </c>
      <c r="D338" t="s">
        <v>170</v>
      </c>
      <c r="E338">
        <v>131</v>
      </c>
      <c r="F338">
        <v>556</v>
      </c>
      <c r="G338">
        <v>0.23561151079136691</v>
      </c>
      <c r="H338">
        <v>13242</v>
      </c>
      <c r="I338">
        <v>274058</v>
      </c>
      <c r="J338">
        <v>27</v>
      </c>
      <c r="K338" t="s">
        <v>988</v>
      </c>
      <c r="L338" s="90">
        <f t="shared" si="5"/>
        <v>9.8927654432865129E-3</v>
      </c>
    </row>
    <row r="339" spans="1:12" x14ac:dyDescent="0.3">
      <c r="A339">
        <v>46</v>
      </c>
      <c r="B339">
        <v>720</v>
      </c>
      <c r="C339" t="s">
        <v>724</v>
      </c>
      <c r="D339" t="s">
        <v>170</v>
      </c>
      <c r="E339">
        <v>124</v>
      </c>
      <c r="F339">
        <v>6425</v>
      </c>
      <c r="G339">
        <v>1.9299610894941633E-2</v>
      </c>
      <c r="H339">
        <v>13242</v>
      </c>
      <c r="I339">
        <v>274058</v>
      </c>
      <c r="J339">
        <v>28</v>
      </c>
      <c r="K339" t="s">
        <v>901</v>
      </c>
      <c r="L339" s="90">
        <f t="shared" si="5"/>
        <v>9.3641443890650957E-3</v>
      </c>
    </row>
    <row r="340" spans="1:12" x14ac:dyDescent="0.3">
      <c r="A340">
        <v>46</v>
      </c>
      <c r="B340">
        <v>723</v>
      </c>
      <c r="C340" t="s">
        <v>724</v>
      </c>
      <c r="D340" t="s">
        <v>170</v>
      </c>
      <c r="E340">
        <v>122</v>
      </c>
      <c r="F340">
        <v>493</v>
      </c>
      <c r="G340">
        <v>0.24746450304259635</v>
      </c>
      <c r="H340">
        <v>13242</v>
      </c>
      <c r="I340">
        <v>274058</v>
      </c>
      <c r="J340">
        <v>29</v>
      </c>
      <c r="K340" t="s">
        <v>989</v>
      </c>
      <c r="L340" s="90">
        <f t="shared" si="5"/>
        <v>9.2131098021446915E-3</v>
      </c>
    </row>
    <row r="341" spans="1:12" x14ac:dyDescent="0.3">
      <c r="A341">
        <v>46</v>
      </c>
      <c r="B341">
        <v>163</v>
      </c>
      <c r="C341" t="s">
        <v>724</v>
      </c>
      <c r="D341" t="s">
        <v>170</v>
      </c>
      <c r="E341">
        <v>120</v>
      </c>
      <c r="F341">
        <v>1207</v>
      </c>
      <c r="G341">
        <v>9.9420049710024855E-2</v>
      </c>
      <c r="H341">
        <v>13242</v>
      </c>
      <c r="I341">
        <v>274058</v>
      </c>
      <c r="J341">
        <v>30</v>
      </c>
      <c r="K341" t="s">
        <v>990</v>
      </c>
      <c r="L341" s="90">
        <f t="shared" si="5"/>
        <v>9.0620752152242856E-3</v>
      </c>
    </row>
    <row r="342" spans="1:12" x14ac:dyDescent="0.3">
      <c r="A342">
        <v>3107</v>
      </c>
      <c r="B342">
        <v>640</v>
      </c>
      <c r="C342" t="s">
        <v>725</v>
      </c>
      <c r="D342" t="s">
        <v>170</v>
      </c>
      <c r="E342">
        <v>2234</v>
      </c>
      <c r="F342">
        <v>24448</v>
      </c>
      <c r="G342">
        <v>9.1377617801047126E-2</v>
      </c>
      <c r="H342">
        <v>23688</v>
      </c>
      <c r="I342">
        <v>274058</v>
      </c>
      <c r="J342">
        <v>1</v>
      </c>
      <c r="K342" t="s">
        <v>900</v>
      </c>
      <c r="L342" s="90">
        <f t="shared" si="5"/>
        <v>9.4309354947652815E-2</v>
      </c>
    </row>
    <row r="343" spans="1:12" x14ac:dyDescent="0.3">
      <c r="A343">
        <v>3107</v>
      </c>
      <c r="B343">
        <v>560</v>
      </c>
      <c r="C343" t="s">
        <v>725</v>
      </c>
      <c r="D343" t="s">
        <v>170</v>
      </c>
      <c r="E343">
        <v>1713</v>
      </c>
      <c r="F343">
        <v>18203</v>
      </c>
      <c r="G343">
        <v>9.4105367247157068E-2</v>
      </c>
      <c r="H343">
        <v>23688</v>
      </c>
      <c r="I343">
        <v>274058</v>
      </c>
      <c r="J343">
        <v>2</v>
      </c>
      <c r="K343" t="s">
        <v>902</v>
      </c>
      <c r="L343" s="90">
        <f t="shared" si="5"/>
        <v>7.2315096251266461E-2</v>
      </c>
    </row>
    <row r="344" spans="1:12" x14ac:dyDescent="0.3">
      <c r="A344">
        <v>3107</v>
      </c>
      <c r="B344">
        <v>540</v>
      </c>
      <c r="C344" t="s">
        <v>725</v>
      </c>
      <c r="D344" t="s">
        <v>170</v>
      </c>
      <c r="E344">
        <v>987</v>
      </c>
      <c r="F344">
        <v>9531</v>
      </c>
      <c r="G344">
        <v>0.10355681460497325</v>
      </c>
      <c r="H344">
        <v>23688</v>
      </c>
      <c r="I344">
        <v>274058</v>
      </c>
      <c r="J344">
        <v>3</v>
      </c>
      <c r="K344" t="s">
        <v>905</v>
      </c>
      <c r="L344" s="90">
        <f t="shared" si="5"/>
        <v>4.1666666666666664E-2</v>
      </c>
    </row>
    <row r="345" spans="1:12" x14ac:dyDescent="0.3">
      <c r="A345">
        <v>3107</v>
      </c>
      <c r="B345">
        <v>194</v>
      </c>
      <c r="C345" t="s">
        <v>725</v>
      </c>
      <c r="D345" t="s">
        <v>170</v>
      </c>
      <c r="E345">
        <v>846</v>
      </c>
      <c r="F345">
        <v>7034</v>
      </c>
      <c r="G345">
        <v>0.12027295990901336</v>
      </c>
      <c r="H345">
        <v>23688</v>
      </c>
      <c r="I345">
        <v>274058</v>
      </c>
      <c r="J345">
        <v>4</v>
      </c>
      <c r="K345" t="s">
        <v>907</v>
      </c>
      <c r="L345" s="90">
        <f t="shared" si="5"/>
        <v>3.5714285714285712E-2</v>
      </c>
    </row>
    <row r="346" spans="1:12" x14ac:dyDescent="0.3">
      <c r="A346">
        <v>3107</v>
      </c>
      <c r="B346">
        <v>720</v>
      </c>
      <c r="C346" t="s">
        <v>725</v>
      </c>
      <c r="D346" t="s">
        <v>170</v>
      </c>
      <c r="E346">
        <v>675</v>
      </c>
      <c r="F346">
        <v>6425</v>
      </c>
      <c r="G346">
        <v>0.10505836575875487</v>
      </c>
      <c r="H346">
        <v>23688</v>
      </c>
      <c r="I346">
        <v>274058</v>
      </c>
      <c r="J346">
        <v>5</v>
      </c>
      <c r="K346" t="s">
        <v>901</v>
      </c>
      <c r="L346" s="90">
        <f t="shared" si="5"/>
        <v>2.8495440729483283E-2</v>
      </c>
    </row>
    <row r="347" spans="1:12" x14ac:dyDescent="0.3">
      <c r="A347">
        <v>3107</v>
      </c>
      <c r="B347">
        <v>137</v>
      </c>
      <c r="C347" t="s">
        <v>725</v>
      </c>
      <c r="D347" t="s">
        <v>170</v>
      </c>
      <c r="E347">
        <v>629</v>
      </c>
      <c r="F347">
        <v>7947</v>
      </c>
      <c r="G347">
        <v>7.9149364540078024E-2</v>
      </c>
      <c r="H347">
        <v>23688</v>
      </c>
      <c r="I347">
        <v>274058</v>
      </c>
      <c r="J347">
        <v>6</v>
      </c>
      <c r="K347" t="s">
        <v>906</v>
      </c>
      <c r="L347" s="90">
        <f t="shared" si="5"/>
        <v>2.655352921310368E-2</v>
      </c>
    </row>
    <row r="348" spans="1:12" x14ac:dyDescent="0.3">
      <c r="A348">
        <v>3107</v>
      </c>
      <c r="B348">
        <v>403</v>
      </c>
      <c r="C348" t="s">
        <v>725</v>
      </c>
      <c r="D348" t="s">
        <v>170</v>
      </c>
      <c r="E348">
        <v>353</v>
      </c>
      <c r="F348">
        <v>2072</v>
      </c>
      <c r="G348">
        <v>0.17036679536679536</v>
      </c>
      <c r="H348">
        <v>23688</v>
      </c>
      <c r="I348">
        <v>274058</v>
      </c>
      <c r="J348">
        <v>7</v>
      </c>
      <c r="K348" t="s">
        <v>974</v>
      </c>
      <c r="L348" s="90">
        <f t="shared" si="5"/>
        <v>1.4902060114826072E-2</v>
      </c>
    </row>
    <row r="349" spans="1:12" x14ac:dyDescent="0.3">
      <c r="A349">
        <v>3107</v>
      </c>
      <c r="B349">
        <v>710</v>
      </c>
      <c r="C349" t="s">
        <v>725</v>
      </c>
      <c r="D349" t="s">
        <v>170</v>
      </c>
      <c r="E349">
        <v>336</v>
      </c>
      <c r="F349">
        <v>2684</v>
      </c>
      <c r="G349">
        <v>0.12518628912071536</v>
      </c>
      <c r="H349">
        <v>23688</v>
      </c>
      <c r="I349">
        <v>274058</v>
      </c>
      <c r="J349">
        <v>8</v>
      </c>
      <c r="K349" t="s">
        <v>925</v>
      </c>
      <c r="L349" s="90">
        <f t="shared" si="5"/>
        <v>1.4184397163120567E-2</v>
      </c>
    </row>
    <row r="350" spans="1:12" x14ac:dyDescent="0.3">
      <c r="A350">
        <v>3107</v>
      </c>
      <c r="B350">
        <v>662</v>
      </c>
      <c r="C350" t="s">
        <v>725</v>
      </c>
      <c r="D350" t="s">
        <v>170</v>
      </c>
      <c r="E350">
        <v>313</v>
      </c>
      <c r="F350">
        <v>1000</v>
      </c>
      <c r="G350">
        <v>0.313</v>
      </c>
      <c r="H350">
        <v>23688</v>
      </c>
      <c r="I350">
        <v>274058</v>
      </c>
      <c r="J350">
        <v>9</v>
      </c>
      <c r="K350" t="s">
        <v>984</v>
      </c>
      <c r="L350" s="90">
        <f t="shared" si="5"/>
        <v>1.3213441404930767E-2</v>
      </c>
    </row>
    <row r="351" spans="1:12" x14ac:dyDescent="0.3">
      <c r="A351">
        <v>3107</v>
      </c>
      <c r="B351">
        <v>53</v>
      </c>
      <c r="C351" t="s">
        <v>725</v>
      </c>
      <c r="D351" t="s">
        <v>170</v>
      </c>
      <c r="E351">
        <v>292</v>
      </c>
      <c r="F351">
        <v>2308</v>
      </c>
      <c r="G351">
        <v>0.1265164644714038</v>
      </c>
      <c r="H351">
        <v>23688</v>
      </c>
      <c r="I351">
        <v>274058</v>
      </c>
      <c r="J351">
        <v>10</v>
      </c>
      <c r="K351" t="s">
        <v>945</v>
      </c>
      <c r="L351" s="90">
        <f t="shared" si="5"/>
        <v>1.232691658223573E-2</v>
      </c>
    </row>
    <row r="352" spans="1:12" x14ac:dyDescent="0.3">
      <c r="A352">
        <v>3107</v>
      </c>
      <c r="B352">
        <v>460</v>
      </c>
      <c r="C352" t="s">
        <v>725</v>
      </c>
      <c r="D352" t="s">
        <v>170</v>
      </c>
      <c r="E352">
        <v>292</v>
      </c>
      <c r="F352">
        <v>2906</v>
      </c>
      <c r="G352">
        <v>0.10048176187198898</v>
      </c>
      <c r="H352">
        <v>23688</v>
      </c>
      <c r="I352">
        <v>274058</v>
      </c>
      <c r="J352">
        <v>10</v>
      </c>
      <c r="K352" t="s">
        <v>922</v>
      </c>
      <c r="L352" s="90">
        <f t="shared" si="5"/>
        <v>1.232691658223573E-2</v>
      </c>
    </row>
    <row r="353" spans="1:12" x14ac:dyDescent="0.3">
      <c r="A353">
        <v>3107</v>
      </c>
      <c r="B353">
        <v>191</v>
      </c>
      <c r="C353" t="s">
        <v>725</v>
      </c>
      <c r="D353" t="s">
        <v>170</v>
      </c>
      <c r="E353">
        <v>286</v>
      </c>
      <c r="F353">
        <v>1834</v>
      </c>
      <c r="G353">
        <v>0.15594329334787349</v>
      </c>
      <c r="H353">
        <v>23688</v>
      </c>
      <c r="I353">
        <v>274058</v>
      </c>
      <c r="J353">
        <v>12</v>
      </c>
      <c r="K353" t="s">
        <v>947</v>
      </c>
      <c r="L353" s="90">
        <f t="shared" si="5"/>
        <v>1.2073623775751436E-2</v>
      </c>
    </row>
    <row r="354" spans="1:12" x14ac:dyDescent="0.3">
      <c r="A354">
        <v>3107</v>
      </c>
      <c r="B354">
        <v>45</v>
      </c>
      <c r="C354" t="s">
        <v>725</v>
      </c>
      <c r="D354" t="s">
        <v>170</v>
      </c>
      <c r="E354">
        <v>270</v>
      </c>
      <c r="F354">
        <v>2529</v>
      </c>
      <c r="G354">
        <v>0.10676156583629894</v>
      </c>
      <c r="H354">
        <v>23688</v>
      </c>
      <c r="I354">
        <v>274058</v>
      </c>
      <c r="J354">
        <v>13</v>
      </c>
      <c r="K354" t="s">
        <v>917</v>
      </c>
      <c r="L354" s="90">
        <f t="shared" si="5"/>
        <v>1.1398176291793313E-2</v>
      </c>
    </row>
    <row r="355" spans="1:12" x14ac:dyDescent="0.3">
      <c r="A355">
        <v>3107</v>
      </c>
      <c r="B355">
        <v>383</v>
      </c>
      <c r="C355" t="s">
        <v>725</v>
      </c>
      <c r="D355" t="s">
        <v>170</v>
      </c>
      <c r="E355">
        <v>262</v>
      </c>
      <c r="F355">
        <v>2219</v>
      </c>
      <c r="G355">
        <v>0.11807120324470483</v>
      </c>
      <c r="H355">
        <v>23688</v>
      </c>
      <c r="I355">
        <v>274058</v>
      </c>
      <c r="J355">
        <v>14</v>
      </c>
      <c r="K355" t="s">
        <v>916</v>
      </c>
      <c r="L355" s="90">
        <f t="shared" si="5"/>
        <v>1.1060452549814252E-2</v>
      </c>
    </row>
    <row r="356" spans="1:12" x14ac:dyDescent="0.3">
      <c r="A356">
        <v>3107</v>
      </c>
      <c r="B356">
        <v>566</v>
      </c>
      <c r="C356" t="s">
        <v>725</v>
      </c>
      <c r="D356" t="s">
        <v>170</v>
      </c>
      <c r="E356">
        <v>250</v>
      </c>
      <c r="F356">
        <v>1279</v>
      </c>
      <c r="G356">
        <v>0.19546520719311963</v>
      </c>
      <c r="H356">
        <v>23688</v>
      </c>
      <c r="I356">
        <v>274058</v>
      </c>
      <c r="J356">
        <v>15</v>
      </c>
      <c r="K356" t="s">
        <v>969</v>
      </c>
      <c r="L356" s="90">
        <f t="shared" si="5"/>
        <v>1.055386693684566E-2</v>
      </c>
    </row>
    <row r="357" spans="1:12" x14ac:dyDescent="0.3">
      <c r="A357">
        <v>3107</v>
      </c>
      <c r="B357">
        <v>420</v>
      </c>
      <c r="C357" t="s">
        <v>725</v>
      </c>
      <c r="D357" t="s">
        <v>170</v>
      </c>
      <c r="E357">
        <v>248</v>
      </c>
      <c r="F357">
        <v>1904</v>
      </c>
      <c r="G357">
        <v>0.13025210084033614</v>
      </c>
      <c r="H357">
        <v>23688</v>
      </c>
      <c r="I357">
        <v>274058</v>
      </c>
      <c r="J357">
        <v>16</v>
      </c>
      <c r="K357" t="s">
        <v>928</v>
      </c>
      <c r="L357" s="90">
        <f t="shared" si="5"/>
        <v>1.0469436001350895E-2</v>
      </c>
    </row>
    <row r="358" spans="1:12" x14ac:dyDescent="0.3">
      <c r="A358">
        <v>3107</v>
      </c>
      <c r="B358">
        <v>775</v>
      </c>
      <c r="C358" t="s">
        <v>725</v>
      </c>
      <c r="D358" t="s">
        <v>170</v>
      </c>
      <c r="E358">
        <v>238</v>
      </c>
      <c r="F358">
        <v>2343</v>
      </c>
      <c r="G358">
        <v>0.10157917200170721</v>
      </c>
      <c r="H358">
        <v>23688</v>
      </c>
      <c r="I358">
        <v>274058</v>
      </c>
      <c r="J358">
        <v>17</v>
      </c>
      <c r="K358" t="s">
        <v>915</v>
      </c>
      <c r="L358" s="90">
        <f t="shared" si="5"/>
        <v>1.0047281323877069E-2</v>
      </c>
    </row>
    <row r="359" spans="1:12" x14ac:dyDescent="0.3">
      <c r="A359">
        <v>3107</v>
      </c>
      <c r="B359">
        <v>302</v>
      </c>
      <c r="C359" t="s">
        <v>725</v>
      </c>
      <c r="D359" t="s">
        <v>170</v>
      </c>
      <c r="E359">
        <v>229</v>
      </c>
      <c r="F359">
        <v>3743</v>
      </c>
      <c r="G359">
        <v>6.1180870959123695E-2</v>
      </c>
      <c r="H359">
        <v>23688</v>
      </c>
      <c r="I359">
        <v>274058</v>
      </c>
      <c r="J359">
        <v>18</v>
      </c>
      <c r="K359" t="s">
        <v>909</v>
      </c>
      <c r="L359" s="90">
        <f t="shared" si="5"/>
        <v>9.6673421141506254E-3</v>
      </c>
    </row>
    <row r="360" spans="1:12" x14ac:dyDescent="0.3">
      <c r="A360">
        <v>3107</v>
      </c>
      <c r="B360">
        <v>633</v>
      </c>
      <c r="C360" t="s">
        <v>725</v>
      </c>
      <c r="D360" t="s">
        <v>170</v>
      </c>
      <c r="E360">
        <v>226</v>
      </c>
      <c r="F360">
        <v>1312</v>
      </c>
      <c r="G360">
        <v>0.1722560975609756</v>
      </c>
      <c r="H360">
        <v>23688</v>
      </c>
      <c r="I360">
        <v>274058</v>
      </c>
      <c r="J360">
        <v>19</v>
      </c>
      <c r="K360" t="s">
        <v>991</v>
      </c>
      <c r="L360" s="90">
        <f t="shared" si="5"/>
        <v>9.5406957109084763E-3</v>
      </c>
    </row>
    <row r="361" spans="1:12" x14ac:dyDescent="0.3">
      <c r="A361">
        <v>3107</v>
      </c>
      <c r="B361">
        <v>812</v>
      </c>
      <c r="C361" t="s">
        <v>725</v>
      </c>
      <c r="D361" t="s">
        <v>170</v>
      </c>
      <c r="E361">
        <v>217</v>
      </c>
      <c r="F361">
        <v>1344</v>
      </c>
      <c r="G361">
        <v>0.16145833333333334</v>
      </c>
      <c r="H361">
        <v>23688</v>
      </c>
      <c r="I361">
        <v>274058</v>
      </c>
      <c r="J361">
        <v>20</v>
      </c>
      <c r="K361" t="s">
        <v>940</v>
      </c>
      <c r="L361" s="90">
        <f t="shared" si="5"/>
        <v>9.1607565011820324E-3</v>
      </c>
    </row>
    <row r="362" spans="1:12" x14ac:dyDescent="0.3">
      <c r="A362">
        <v>3107</v>
      </c>
      <c r="B362">
        <v>92</v>
      </c>
      <c r="C362" t="s">
        <v>725</v>
      </c>
      <c r="D362" t="s">
        <v>170</v>
      </c>
      <c r="E362">
        <v>208</v>
      </c>
      <c r="F362">
        <v>411</v>
      </c>
      <c r="G362">
        <v>0.5060827250608273</v>
      </c>
      <c r="H362">
        <v>23688</v>
      </c>
      <c r="I362">
        <v>274058</v>
      </c>
      <c r="J362">
        <v>21</v>
      </c>
      <c r="K362" t="s">
        <v>992</v>
      </c>
      <c r="L362" s="90">
        <f t="shared" si="5"/>
        <v>8.7808172914555886E-3</v>
      </c>
    </row>
    <row r="363" spans="1:12" x14ac:dyDescent="0.3">
      <c r="A363">
        <v>3107</v>
      </c>
      <c r="B363">
        <v>951</v>
      </c>
      <c r="C363" t="s">
        <v>725</v>
      </c>
      <c r="D363" t="s">
        <v>170</v>
      </c>
      <c r="E363">
        <v>207</v>
      </c>
      <c r="F363">
        <v>2471</v>
      </c>
      <c r="G363">
        <v>8.3771752326993118E-2</v>
      </c>
      <c r="H363">
        <v>23688</v>
      </c>
      <c r="I363">
        <v>274058</v>
      </c>
      <c r="J363">
        <v>22</v>
      </c>
      <c r="K363" t="s">
        <v>949</v>
      </c>
      <c r="L363" s="90">
        <f t="shared" si="5"/>
        <v>8.7386018237082062E-3</v>
      </c>
    </row>
    <row r="364" spans="1:12" x14ac:dyDescent="0.3">
      <c r="A364">
        <v>3107</v>
      </c>
      <c r="B364">
        <v>140</v>
      </c>
      <c r="C364" t="s">
        <v>725</v>
      </c>
      <c r="D364" t="s">
        <v>170</v>
      </c>
      <c r="E364">
        <v>200</v>
      </c>
      <c r="F364">
        <v>1851</v>
      </c>
      <c r="G364">
        <v>0.10804970286331712</v>
      </c>
      <c r="H364">
        <v>23688</v>
      </c>
      <c r="I364">
        <v>274058</v>
      </c>
      <c r="J364">
        <v>23</v>
      </c>
      <c r="K364" t="s">
        <v>910</v>
      </c>
      <c r="L364" s="90">
        <f t="shared" si="5"/>
        <v>8.443093549476529E-3</v>
      </c>
    </row>
    <row r="365" spans="1:12" x14ac:dyDescent="0.3">
      <c r="A365">
        <v>3107</v>
      </c>
      <c r="B365">
        <v>862</v>
      </c>
      <c r="C365" t="s">
        <v>725</v>
      </c>
      <c r="D365" t="s">
        <v>170</v>
      </c>
      <c r="E365">
        <v>196</v>
      </c>
      <c r="F365">
        <v>541</v>
      </c>
      <c r="G365">
        <v>0.36229205175600737</v>
      </c>
      <c r="H365">
        <v>23688</v>
      </c>
      <c r="I365">
        <v>274058</v>
      </c>
      <c r="J365">
        <v>24</v>
      </c>
      <c r="K365" t="s">
        <v>950</v>
      </c>
      <c r="L365" s="90">
        <f t="shared" si="5"/>
        <v>8.2742316784869974E-3</v>
      </c>
    </row>
    <row r="366" spans="1:12" x14ac:dyDescent="0.3">
      <c r="A366">
        <v>3107</v>
      </c>
      <c r="B366">
        <v>301</v>
      </c>
      <c r="C366" t="s">
        <v>725</v>
      </c>
      <c r="D366" t="s">
        <v>170</v>
      </c>
      <c r="E366">
        <v>193</v>
      </c>
      <c r="F366">
        <v>3561</v>
      </c>
      <c r="G366">
        <v>5.4198258916034824E-2</v>
      </c>
      <c r="H366">
        <v>23688</v>
      </c>
      <c r="I366">
        <v>274058</v>
      </c>
      <c r="J366">
        <v>25</v>
      </c>
      <c r="K366" t="s">
        <v>912</v>
      </c>
      <c r="L366" s="90">
        <f t="shared" si="5"/>
        <v>8.1475852752448501E-3</v>
      </c>
    </row>
    <row r="367" spans="1:12" x14ac:dyDescent="0.3">
      <c r="A367">
        <v>3107</v>
      </c>
      <c r="B367">
        <v>133</v>
      </c>
      <c r="C367" t="s">
        <v>725</v>
      </c>
      <c r="D367" t="s">
        <v>170</v>
      </c>
      <c r="E367">
        <v>190</v>
      </c>
      <c r="F367">
        <v>1381</v>
      </c>
      <c r="G367">
        <v>0.13758146270818247</v>
      </c>
      <c r="H367">
        <v>23688</v>
      </c>
      <c r="I367">
        <v>274058</v>
      </c>
      <c r="J367">
        <v>26</v>
      </c>
      <c r="K367" t="s">
        <v>932</v>
      </c>
      <c r="L367" s="90">
        <f t="shared" si="5"/>
        <v>8.020938872002701E-3</v>
      </c>
    </row>
    <row r="368" spans="1:12" x14ac:dyDescent="0.3">
      <c r="A368">
        <v>3107</v>
      </c>
      <c r="B368">
        <v>141</v>
      </c>
      <c r="C368" t="s">
        <v>725</v>
      </c>
      <c r="D368" t="s">
        <v>170</v>
      </c>
      <c r="E368">
        <v>189</v>
      </c>
      <c r="F368">
        <v>1348</v>
      </c>
      <c r="G368">
        <v>0.14020771513353117</v>
      </c>
      <c r="H368">
        <v>23688</v>
      </c>
      <c r="I368">
        <v>274058</v>
      </c>
      <c r="J368">
        <v>27</v>
      </c>
      <c r="K368" t="s">
        <v>977</v>
      </c>
      <c r="L368" s="90">
        <f t="shared" si="5"/>
        <v>7.9787234042553185E-3</v>
      </c>
    </row>
    <row r="369" spans="1:12" x14ac:dyDescent="0.3">
      <c r="A369">
        <v>3107</v>
      </c>
      <c r="B369">
        <v>55</v>
      </c>
      <c r="C369" t="s">
        <v>725</v>
      </c>
      <c r="D369" t="s">
        <v>170</v>
      </c>
      <c r="E369">
        <v>188</v>
      </c>
      <c r="F369">
        <v>1100</v>
      </c>
      <c r="G369">
        <v>0.1709090909090909</v>
      </c>
      <c r="H369">
        <v>23688</v>
      </c>
      <c r="I369">
        <v>274058</v>
      </c>
      <c r="J369">
        <v>28</v>
      </c>
      <c r="K369" t="s">
        <v>993</v>
      </c>
      <c r="L369" s="90">
        <f t="shared" si="5"/>
        <v>7.9365079365079361E-3</v>
      </c>
    </row>
    <row r="370" spans="1:12" x14ac:dyDescent="0.3">
      <c r="A370">
        <v>3107</v>
      </c>
      <c r="B370">
        <v>463</v>
      </c>
      <c r="C370" t="s">
        <v>725</v>
      </c>
      <c r="D370" t="s">
        <v>170</v>
      </c>
      <c r="E370">
        <v>173</v>
      </c>
      <c r="F370">
        <v>2949</v>
      </c>
      <c r="G370">
        <v>5.8663953882672093E-2</v>
      </c>
      <c r="H370">
        <v>23688</v>
      </c>
      <c r="I370">
        <v>274058</v>
      </c>
      <c r="J370">
        <v>29</v>
      </c>
      <c r="K370" t="s">
        <v>914</v>
      </c>
      <c r="L370" s="90">
        <f t="shared" si="5"/>
        <v>7.3032759202971967E-3</v>
      </c>
    </row>
    <row r="371" spans="1:12" x14ac:dyDescent="0.3">
      <c r="A371">
        <v>3107</v>
      </c>
      <c r="B371">
        <v>639</v>
      </c>
      <c r="C371" t="s">
        <v>725</v>
      </c>
      <c r="D371" t="s">
        <v>170</v>
      </c>
      <c r="E371">
        <v>166</v>
      </c>
      <c r="F371">
        <v>1006</v>
      </c>
      <c r="G371">
        <v>0.16500994035785288</v>
      </c>
      <c r="H371">
        <v>23688</v>
      </c>
      <c r="I371">
        <v>274058</v>
      </c>
      <c r="J371">
        <v>30</v>
      </c>
      <c r="K371" t="s">
        <v>994</v>
      </c>
      <c r="L371" s="90">
        <f t="shared" si="5"/>
        <v>7.0077676460655186E-3</v>
      </c>
    </row>
    <row r="372" spans="1:12" x14ac:dyDescent="0.3">
      <c r="A372">
        <v>59</v>
      </c>
      <c r="B372">
        <v>775</v>
      </c>
      <c r="C372" t="s">
        <v>726</v>
      </c>
      <c r="D372" t="s">
        <v>170</v>
      </c>
      <c r="E372">
        <v>506</v>
      </c>
      <c r="F372">
        <v>2343</v>
      </c>
      <c r="G372">
        <v>0.215962441314554</v>
      </c>
      <c r="H372">
        <v>7708</v>
      </c>
      <c r="I372">
        <v>274058</v>
      </c>
      <c r="J372">
        <v>1</v>
      </c>
      <c r="K372" t="s">
        <v>915</v>
      </c>
      <c r="L372" s="90">
        <f t="shared" si="5"/>
        <v>6.564608199273482E-2</v>
      </c>
    </row>
    <row r="373" spans="1:12" x14ac:dyDescent="0.3">
      <c r="A373">
        <v>59</v>
      </c>
      <c r="B373">
        <v>137</v>
      </c>
      <c r="C373" t="s">
        <v>726</v>
      </c>
      <c r="D373" t="s">
        <v>170</v>
      </c>
      <c r="E373">
        <v>464</v>
      </c>
      <c r="F373">
        <v>7947</v>
      </c>
      <c r="G373">
        <v>5.838681263369825E-2</v>
      </c>
      <c r="H373">
        <v>7708</v>
      </c>
      <c r="I373">
        <v>274058</v>
      </c>
      <c r="J373">
        <v>2</v>
      </c>
      <c r="K373" t="s">
        <v>906</v>
      </c>
      <c r="L373" s="90">
        <f t="shared" si="5"/>
        <v>6.0197197716658019E-2</v>
      </c>
    </row>
    <row r="374" spans="1:12" x14ac:dyDescent="0.3">
      <c r="A374">
        <v>59</v>
      </c>
      <c r="B374">
        <v>194</v>
      </c>
      <c r="C374" t="s">
        <v>726</v>
      </c>
      <c r="D374" t="s">
        <v>170</v>
      </c>
      <c r="E374">
        <v>417</v>
      </c>
      <c r="F374">
        <v>7034</v>
      </c>
      <c r="G374">
        <v>5.928348023883992E-2</v>
      </c>
      <c r="H374">
        <v>7708</v>
      </c>
      <c r="I374">
        <v>274058</v>
      </c>
      <c r="J374">
        <v>3</v>
      </c>
      <c r="K374" t="s">
        <v>907</v>
      </c>
      <c r="L374" s="90">
        <f t="shared" si="5"/>
        <v>5.4099636741048264E-2</v>
      </c>
    </row>
    <row r="375" spans="1:12" x14ac:dyDescent="0.3">
      <c r="A375">
        <v>59</v>
      </c>
      <c r="B375">
        <v>720</v>
      </c>
      <c r="C375" t="s">
        <v>726</v>
      </c>
      <c r="D375" t="s">
        <v>170</v>
      </c>
      <c r="E375">
        <v>351</v>
      </c>
      <c r="F375">
        <v>6425</v>
      </c>
      <c r="G375">
        <v>5.4630350194552528E-2</v>
      </c>
      <c r="H375">
        <v>7708</v>
      </c>
      <c r="I375">
        <v>274058</v>
      </c>
      <c r="J375">
        <v>4</v>
      </c>
      <c r="K375" t="s">
        <v>901</v>
      </c>
      <c r="L375" s="90">
        <f t="shared" si="5"/>
        <v>4.5537104307213284E-2</v>
      </c>
    </row>
    <row r="376" spans="1:12" x14ac:dyDescent="0.3">
      <c r="A376">
        <v>59</v>
      </c>
      <c r="B376">
        <v>403</v>
      </c>
      <c r="C376" t="s">
        <v>726</v>
      </c>
      <c r="D376" t="s">
        <v>170</v>
      </c>
      <c r="E376">
        <v>200</v>
      </c>
      <c r="F376">
        <v>2072</v>
      </c>
      <c r="G376">
        <v>9.6525096525096526E-2</v>
      </c>
      <c r="H376">
        <v>7708</v>
      </c>
      <c r="I376">
        <v>274058</v>
      </c>
      <c r="J376">
        <v>5</v>
      </c>
      <c r="K376" t="s">
        <v>974</v>
      </c>
      <c r="L376" s="90">
        <f t="shared" si="5"/>
        <v>2.5947067981318111E-2</v>
      </c>
    </row>
    <row r="377" spans="1:12" x14ac:dyDescent="0.3">
      <c r="A377">
        <v>59</v>
      </c>
      <c r="B377">
        <v>463</v>
      </c>
      <c r="C377" t="s">
        <v>726</v>
      </c>
      <c r="D377" t="s">
        <v>170</v>
      </c>
      <c r="E377">
        <v>164</v>
      </c>
      <c r="F377">
        <v>2949</v>
      </c>
      <c r="G377">
        <v>5.5612071888775857E-2</v>
      </c>
      <c r="H377">
        <v>7708</v>
      </c>
      <c r="I377">
        <v>274058</v>
      </c>
      <c r="J377">
        <v>6</v>
      </c>
      <c r="K377" t="s">
        <v>914</v>
      </c>
      <c r="L377" s="90">
        <f t="shared" si="5"/>
        <v>2.1276595744680851E-2</v>
      </c>
    </row>
    <row r="378" spans="1:12" x14ac:dyDescent="0.3">
      <c r="A378">
        <v>59</v>
      </c>
      <c r="B378">
        <v>460</v>
      </c>
      <c r="C378" t="s">
        <v>726</v>
      </c>
      <c r="D378" t="s">
        <v>170</v>
      </c>
      <c r="E378">
        <v>160</v>
      </c>
      <c r="F378">
        <v>2906</v>
      </c>
      <c r="G378">
        <v>5.5058499655884378E-2</v>
      </c>
      <c r="H378">
        <v>7708</v>
      </c>
      <c r="I378">
        <v>274058</v>
      </c>
      <c r="J378">
        <v>7</v>
      </c>
      <c r="K378" t="s">
        <v>922</v>
      </c>
      <c r="L378" s="90">
        <f t="shared" si="5"/>
        <v>2.0757654385054489E-2</v>
      </c>
    </row>
    <row r="379" spans="1:12" x14ac:dyDescent="0.3">
      <c r="A379">
        <v>59</v>
      </c>
      <c r="B379">
        <v>302</v>
      </c>
      <c r="C379" t="s">
        <v>726</v>
      </c>
      <c r="D379" t="s">
        <v>170</v>
      </c>
      <c r="E379">
        <v>159</v>
      </c>
      <c r="F379">
        <v>3743</v>
      </c>
      <c r="G379">
        <v>4.2479294683409032E-2</v>
      </c>
      <c r="H379">
        <v>7708</v>
      </c>
      <c r="I379">
        <v>274058</v>
      </c>
      <c r="J379">
        <v>8</v>
      </c>
      <c r="K379" t="s">
        <v>909</v>
      </c>
      <c r="L379" s="90">
        <f t="shared" si="5"/>
        <v>2.0627919045147897E-2</v>
      </c>
    </row>
    <row r="380" spans="1:12" x14ac:dyDescent="0.3">
      <c r="A380">
        <v>59</v>
      </c>
      <c r="B380">
        <v>773</v>
      </c>
      <c r="C380" t="s">
        <v>726</v>
      </c>
      <c r="D380" t="s">
        <v>170</v>
      </c>
      <c r="E380">
        <v>133</v>
      </c>
      <c r="F380">
        <v>579</v>
      </c>
      <c r="G380">
        <v>0.22970639032815199</v>
      </c>
      <c r="H380">
        <v>7708</v>
      </c>
      <c r="I380">
        <v>274058</v>
      </c>
      <c r="J380">
        <v>9</v>
      </c>
      <c r="K380" t="s">
        <v>958</v>
      </c>
      <c r="L380" s="90">
        <f t="shared" si="5"/>
        <v>1.7254800207576543E-2</v>
      </c>
    </row>
    <row r="381" spans="1:12" x14ac:dyDescent="0.3">
      <c r="A381">
        <v>59</v>
      </c>
      <c r="B381">
        <v>466</v>
      </c>
      <c r="C381" t="s">
        <v>726</v>
      </c>
      <c r="D381" t="s">
        <v>170</v>
      </c>
      <c r="E381">
        <v>127</v>
      </c>
      <c r="F381">
        <v>1901</v>
      </c>
      <c r="G381">
        <v>6.6806943713834818E-2</v>
      </c>
      <c r="H381">
        <v>7708</v>
      </c>
      <c r="I381">
        <v>274058</v>
      </c>
      <c r="J381">
        <v>10</v>
      </c>
      <c r="K381" t="s">
        <v>935</v>
      </c>
      <c r="L381" s="90">
        <f t="shared" si="5"/>
        <v>1.6476388168136999E-2</v>
      </c>
    </row>
    <row r="382" spans="1:12" x14ac:dyDescent="0.3">
      <c r="A382">
        <v>59</v>
      </c>
      <c r="B382">
        <v>254</v>
      </c>
      <c r="C382" t="s">
        <v>726</v>
      </c>
      <c r="D382" t="s">
        <v>170</v>
      </c>
      <c r="E382">
        <v>124</v>
      </c>
      <c r="F382">
        <v>2562</v>
      </c>
      <c r="G382">
        <v>4.8399687743950037E-2</v>
      </c>
      <c r="H382">
        <v>7708</v>
      </c>
      <c r="I382">
        <v>274058</v>
      </c>
      <c r="J382">
        <v>11</v>
      </c>
      <c r="K382" t="s">
        <v>923</v>
      </c>
      <c r="L382" s="90">
        <f t="shared" si="5"/>
        <v>1.6087182148417228E-2</v>
      </c>
    </row>
    <row r="383" spans="1:12" x14ac:dyDescent="0.3">
      <c r="A383">
        <v>59</v>
      </c>
      <c r="B383">
        <v>282</v>
      </c>
      <c r="C383" t="s">
        <v>726</v>
      </c>
      <c r="D383" t="s">
        <v>170</v>
      </c>
      <c r="E383">
        <v>124</v>
      </c>
      <c r="F383">
        <v>1647</v>
      </c>
      <c r="G383">
        <v>7.5288403157255615E-2</v>
      </c>
      <c r="H383">
        <v>7708</v>
      </c>
      <c r="I383">
        <v>274058</v>
      </c>
      <c r="J383">
        <v>11</v>
      </c>
      <c r="K383" t="s">
        <v>927</v>
      </c>
      <c r="L383" s="90">
        <f t="shared" si="5"/>
        <v>1.6087182148417228E-2</v>
      </c>
    </row>
    <row r="384" spans="1:12" x14ac:dyDescent="0.3">
      <c r="A384">
        <v>59</v>
      </c>
      <c r="B384">
        <v>301</v>
      </c>
      <c r="C384" t="s">
        <v>726</v>
      </c>
      <c r="D384" t="s">
        <v>170</v>
      </c>
      <c r="E384">
        <v>120</v>
      </c>
      <c r="F384">
        <v>3561</v>
      </c>
      <c r="G384">
        <v>3.3698399326032011E-2</v>
      </c>
      <c r="H384">
        <v>7708</v>
      </c>
      <c r="I384">
        <v>274058</v>
      </c>
      <c r="J384">
        <v>13</v>
      </c>
      <c r="K384" t="s">
        <v>912</v>
      </c>
      <c r="L384" s="90">
        <f t="shared" si="5"/>
        <v>1.5568240788790867E-2</v>
      </c>
    </row>
    <row r="385" spans="1:12" x14ac:dyDescent="0.3">
      <c r="A385">
        <v>59</v>
      </c>
      <c r="B385">
        <v>139</v>
      </c>
      <c r="C385" t="s">
        <v>726</v>
      </c>
      <c r="D385" t="s">
        <v>170</v>
      </c>
      <c r="E385">
        <v>119</v>
      </c>
      <c r="F385">
        <v>2502</v>
      </c>
      <c r="G385">
        <v>4.7561950439648282E-2</v>
      </c>
      <c r="H385">
        <v>7708</v>
      </c>
      <c r="I385">
        <v>274058</v>
      </c>
      <c r="J385">
        <v>14</v>
      </c>
      <c r="K385" t="s">
        <v>913</v>
      </c>
      <c r="L385" s="90">
        <f t="shared" si="5"/>
        <v>1.5438505448884277E-2</v>
      </c>
    </row>
    <row r="386" spans="1:12" x14ac:dyDescent="0.3">
      <c r="A386">
        <v>59</v>
      </c>
      <c r="B386">
        <v>201</v>
      </c>
      <c r="C386" t="s">
        <v>726</v>
      </c>
      <c r="D386" t="s">
        <v>170</v>
      </c>
      <c r="E386">
        <v>118</v>
      </c>
      <c r="F386">
        <v>2794</v>
      </c>
      <c r="G386">
        <v>4.2233357193987117E-2</v>
      </c>
      <c r="H386">
        <v>7708</v>
      </c>
      <c r="I386">
        <v>274058</v>
      </c>
      <c r="J386">
        <v>15</v>
      </c>
      <c r="K386" t="s">
        <v>911</v>
      </c>
      <c r="L386" s="90">
        <f t="shared" si="5"/>
        <v>1.5308770108977686E-2</v>
      </c>
    </row>
    <row r="387" spans="1:12" x14ac:dyDescent="0.3">
      <c r="A387">
        <v>59</v>
      </c>
      <c r="B387">
        <v>383</v>
      </c>
      <c r="C387" t="s">
        <v>726</v>
      </c>
      <c r="D387" t="s">
        <v>170</v>
      </c>
      <c r="E387">
        <v>117</v>
      </c>
      <c r="F387">
        <v>2219</v>
      </c>
      <c r="G387">
        <v>5.2726453357368183E-2</v>
      </c>
      <c r="H387">
        <v>7708</v>
      </c>
      <c r="I387">
        <v>274058</v>
      </c>
      <c r="J387">
        <v>16</v>
      </c>
      <c r="K387" t="s">
        <v>916</v>
      </c>
      <c r="L387" s="90">
        <f t="shared" ref="L387:L450" si="6">E387/H387</f>
        <v>1.5179034769071094E-2</v>
      </c>
    </row>
    <row r="388" spans="1:12" x14ac:dyDescent="0.3">
      <c r="A388">
        <v>59</v>
      </c>
      <c r="B388">
        <v>770</v>
      </c>
      <c r="C388" t="s">
        <v>726</v>
      </c>
      <c r="D388" t="s">
        <v>170</v>
      </c>
      <c r="E388">
        <v>113</v>
      </c>
      <c r="F388">
        <v>595</v>
      </c>
      <c r="G388">
        <v>0.18991596638655461</v>
      </c>
      <c r="H388">
        <v>7708</v>
      </c>
      <c r="I388">
        <v>274058</v>
      </c>
      <c r="J388">
        <v>17</v>
      </c>
      <c r="K388" t="s">
        <v>956</v>
      </c>
      <c r="L388" s="90">
        <f t="shared" si="6"/>
        <v>1.4660093409444732E-2</v>
      </c>
    </row>
    <row r="389" spans="1:12" x14ac:dyDescent="0.3">
      <c r="A389">
        <v>59</v>
      </c>
      <c r="B389">
        <v>249</v>
      </c>
      <c r="C389" t="s">
        <v>726</v>
      </c>
      <c r="D389" t="s">
        <v>170</v>
      </c>
      <c r="E389">
        <v>107</v>
      </c>
      <c r="F389">
        <v>1752</v>
      </c>
      <c r="G389">
        <v>6.107305936073059E-2</v>
      </c>
      <c r="H389">
        <v>7708</v>
      </c>
      <c r="I389">
        <v>274058</v>
      </c>
      <c r="J389">
        <v>18</v>
      </c>
      <c r="K389" t="s">
        <v>936</v>
      </c>
      <c r="L389" s="90">
        <f t="shared" si="6"/>
        <v>1.388168137000519E-2</v>
      </c>
    </row>
    <row r="390" spans="1:12" x14ac:dyDescent="0.3">
      <c r="A390">
        <v>59</v>
      </c>
      <c r="B390">
        <v>140</v>
      </c>
      <c r="C390" t="s">
        <v>726</v>
      </c>
      <c r="D390" t="s">
        <v>170</v>
      </c>
      <c r="E390">
        <v>94</v>
      </c>
      <c r="F390">
        <v>1851</v>
      </c>
      <c r="G390">
        <v>5.0783360345759046E-2</v>
      </c>
      <c r="H390">
        <v>7708</v>
      </c>
      <c r="I390">
        <v>274058</v>
      </c>
      <c r="J390">
        <v>19</v>
      </c>
      <c r="K390" t="s">
        <v>910</v>
      </c>
      <c r="L390" s="90">
        <f t="shared" si="6"/>
        <v>1.2195121951219513E-2</v>
      </c>
    </row>
    <row r="391" spans="1:12" x14ac:dyDescent="0.3">
      <c r="A391">
        <v>59</v>
      </c>
      <c r="B391">
        <v>753</v>
      </c>
      <c r="C391" t="s">
        <v>726</v>
      </c>
      <c r="D391" t="s">
        <v>170</v>
      </c>
      <c r="E391">
        <v>92</v>
      </c>
      <c r="F391">
        <v>1912</v>
      </c>
      <c r="G391">
        <v>4.8117154811715482E-2</v>
      </c>
      <c r="H391">
        <v>7708</v>
      </c>
      <c r="I391">
        <v>274058</v>
      </c>
      <c r="J391">
        <v>20</v>
      </c>
      <c r="K391" t="s">
        <v>903</v>
      </c>
      <c r="L391" s="90">
        <f t="shared" si="6"/>
        <v>1.1935651271406332E-2</v>
      </c>
    </row>
    <row r="392" spans="1:12" x14ac:dyDescent="0.3">
      <c r="A392">
        <v>59</v>
      </c>
      <c r="B392">
        <v>347</v>
      </c>
      <c r="C392" t="s">
        <v>726</v>
      </c>
      <c r="D392" t="s">
        <v>170</v>
      </c>
      <c r="E392">
        <v>87</v>
      </c>
      <c r="F392">
        <v>1180</v>
      </c>
      <c r="G392">
        <v>7.3728813559322037E-2</v>
      </c>
      <c r="H392">
        <v>7708</v>
      </c>
      <c r="I392">
        <v>274058</v>
      </c>
      <c r="J392">
        <v>21</v>
      </c>
      <c r="K392" t="s">
        <v>920</v>
      </c>
      <c r="L392" s="90">
        <f t="shared" si="6"/>
        <v>1.1286974571873378E-2</v>
      </c>
    </row>
    <row r="393" spans="1:12" x14ac:dyDescent="0.3">
      <c r="A393">
        <v>59</v>
      </c>
      <c r="B393">
        <v>45</v>
      </c>
      <c r="C393" t="s">
        <v>726</v>
      </c>
      <c r="D393" t="s">
        <v>170</v>
      </c>
      <c r="E393">
        <v>86</v>
      </c>
      <c r="F393">
        <v>2529</v>
      </c>
      <c r="G393">
        <v>3.4005535784895215E-2</v>
      </c>
      <c r="H393">
        <v>7708</v>
      </c>
      <c r="I393">
        <v>274058</v>
      </c>
      <c r="J393">
        <v>22</v>
      </c>
      <c r="K393" t="s">
        <v>917</v>
      </c>
      <c r="L393" s="90">
        <f t="shared" si="6"/>
        <v>1.1157239231966787E-2</v>
      </c>
    </row>
    <row r="394" spans="1:12" x14ac:dyDescent="0.3">
      <c r="A394">
        <v>59</v>
      </c>
      <c r="B394">
        <v>420</v>
      </c>
      <c r="C394" t="s">
        <v>726</v>
      </c>
      <c r="D394" t="s">
        <v>170</v>
      </c>
      <c r="E394">
        <v>85</v>
      </c>
      <c r="F394">
        <v>1904</v>
      </c>
      <c r="G394">
        <v>4.4642857142857144E-2</v>
      </c>
      <c r="H394">
        <v>7708</v>
      </c>
      <c r="I394">
        <v>274058</v>
      </c>
      <c r="J394">
        <v>23</v>
      </c>
      <c r="K394" t="s">
        <v>928</v>
      </c>
      <c r="L394" s="90">
        <f t="shared" si="6"/>
        <v>1.1027503892060198E-2</v>
      </c>
    </row>
    <row r="395" spans="1:12" x14ac:dyDescent="0.3">
      <c r="A395">
        <v>59</v>
      </c>
      <c r="B395">
        <v>351</v>
      </c>
      <c r="C395" t="s">
        <v>726</v>
      </c>
      <c r="D395" t="s">
        <v>170</v>
      </c>
      <c r="E395">
        <v>82</v>
      </c>
      <c r="F395">
        <v>1182</v>
      </c>
      <c r="G395">
        <v>6.9373942470389166E-2</v>
      </c>
      <c r="H395">
        <v>7708</v>
      </c>
      <c r="I395">
        <v>274058</v>
      </c>
      <c r="J395">
        <v>24</v>
      </c>
      <c r="K395" t="s">
        <v>937</v>
      </c>
      <c r="L395" s="90">
        <f t="shared" si="6"/>
        <v>1.0638297872340425E-2</v>
      </c>
    </row>
    <row r="396" spans="1:12" x14ac:dyDescent="0.3">
      <c r="A396">
        <v>59</v>
      </c>
      <c r="B396">
        <v>244</v>
      </c>
      <c r="C396" t="s">
        <v>726</v>
      </c>
      <c r="D396" t="s">
        <v>170</v>
      </c>
      <c r="E396">
        <v>81</v>
      </c>
      <c r="F396">
        <v>1441</v>
      </c>
      <c r="G396">
        <v>5.6210964607911175E-2</v>
      </c>
      <c r="H396">
        <v>7708</v>
      </c>
      <c r="I396">
        <v>274058</v>
      </c>
      <c r="J396">
        <v>25</v>
      </c>
      <c r="K396" t="s">
        <v>921</v>
      </c>
      <c r="L396" s="90">
        <f t="shared" si="6"/>
        <v>1.0508562532433836E-2</v>
      </c>
    </row>
    <row r="397" spans="1:12" x14ac:dyDescent="0.3">
      <c r="A397">
        <v>59</v>
      </c>
      <c r="B397">
        <v>750</v>
      </c>
      <c r="C397" t="s">
        <v>726</v>
      </c>
      <c r="D397" t="s">
        <v>170</v>
      </c>
      <c r="E397">
        <v>81</v>
      </c>
      <c r="F397">
        <v>1800</v>
      </c>
      <c r="G397">
        <v>4.4999999999999998E-2</v>
      </c>
      <c r="H397">
        <v>7708</v>
      </c>
      <c r="I397">
        <v>274058</v>
      </c>
      <c r="J397">
        <v>25</v>
      </c>
      <c r="K397" t="s">
        <v>918</v>
      </c>
      <c r="L397" s="90">
        <f t="shared" si="6"/>
        <v>1.0508562532433836E-2</v>
      </c>
    </row>
    <row r="398" spans="1:12" x14ac:dyDescent="0.3">
      <c r="A398">
        <v>59</v>
      </c>
      <c r="B398">
        <v>442</v>
      </c>
      <c r="C398" t="s">
        <v>726</v>
      </c>
      <c r="D398" t="s">
        <v>170</v>
      </c>
      <c r="E398">
        <v>80</v>
      </c>
      <c r="F398">
        <v>567</v>
      </c>
      <c r="G398">
        <v>0.14109347442680775</v>
      </c>
      <c r="H398">
        <v>7708</v>
      </c>
      <c r="I398">
        <v>274058</v>
      </c>
      <c r="J398">
        <v>27</v>
      </c>
      <c r="K398" t="s">
        <v>995</v>
      </c>
      <c r="L398" s="90">
        <f t="shared" si="6"/>
        <v>1.0378827192527244E-2</v>
      </c>
    </row>
    <row r="399" spans="1:12" x14ac:dyDescent="0.3">
      <c r="A399">
        <v>59</v>
      </c>
      <c r="B399">
        <v>247</v>
      </c>
      <c r="C399" t="s">
        <v>726</v>
      </c>
      <c r="D399" t="s">
        <v>170</v>
      </c>
      <c r="E399">
        <v>77</v>
      </c>
      <c r="F399">
        <v>1419</v>
      </c>
      <c r="G399">
        <v>5.4263565891472867E-2</v>
      </c>
      <c r="H399">
        <v>7708</v>
      </c>
      <c r="I399">
        <v>274058</v>
      </c>
      <c r="J399">
        <v>28</v>
      </c>
      <c r="K399" t="s">
        <v>933</v>
      </c>
      <c r="L399" s="90">
        <f t="shared" si="6"/>
        <v>9.9896211728074721E-3</v>
      </c>
    </row>
    <row r="400" spans="1:12" x14ac:dyDescent="0.3">
      <c r="A400">
        <v>59</v>
      </c>
      <c r="B400">
        <v>304</v>
      </c>
      <c r="C400" t="s">
        <v>726</v>
      </c>
      <c r="D400" t="s">
        <v>170</v>
      </c>
      <c r="E400">
        <v>76</v>
      </c>
      <c r="F400">
        <v>2959</v>
      </c>
      <c r="G400">
        <v>2.5684352821899289E-2</v>
      </c>
      <c r="H400">
        <v>7708</v>
      </c>
      <c r="I400">
        <v>274058</v>
      </c>
      <c r="J400">
        <v>29</v>
      </c>
      <c r="K400" t="s">
        <v>963</v>
      </c>
      <c r="L400" s="90">
        <f t="shared" si="6"/>
        <v>9.8598858329008825E-3</v>
      </c>
    </row>
    <row r="401" spans="1:12" x14ac:dyDescent="0.3">
      <c r="A401">
        <v>59</v>
      </c>
      <c r="B401">
        <v>424</v>
      </c>
      <c r="C401" t="s">
        <v>726</v>
      </c>
      <c r="D401" t="s">
        <v>170</v>
      </c>
      <c r="E401">
        <v>71</v>
      </c>
      <c r="F401">
        <v>1101</v>
      </c>
      <c r="G401">
        <v>6.4486830154405081E-2</v>
      </c>
      <c r="H401">
        <v>7708</v>
      </c>
      <c r="I401">
        <v>274058</v>
      </c>
      <c r="J401">
        <v>30</v>
      </c>
      <c r="K401" t="s">
        <v>960</v>
      </c>
      <c r="L401" s="90">
        <f t="shared" si="6"/>
        <v>9.2112091333679293E-3</v>
      </c>
    </row>
    <row r="402" spans="1:12" x14ac:dyDescent="0.3">
      <c r="A402">
        <v>59</v>
      </c>
      <c r="B402">
        <v>751</v>
      </c>
      <c r="C402" t="s">
        <v>726</v>
      </c>
      <c r="D402" t="s">
        <v>170</v>
      </c>
      <c r="E402">
        <v>71</v>
      </c>
      <c r="F402">
        <v>2213</v>
      </c>
      <c r="G402">
        <v>3.2083145051965654E-2</v>
      </c>
      <c r="H402">
        <v>7708</v>
      </c>
      <c r="I402">
        <v>274058</v>
      </c>
      <c r="J402">
        <v>30</v>
      </c>
      <c r="K402" t="s">
        <v>904</v>
      </c>
      <c r="L402" s="90">
        <f t="shared" si="6"/>
        <v>9.2112091333679293E-3</v>
      </c>
    </row>
    <row r="403" spans="1:12" x14ac:dyDescent="0.3">
      <c r="A403">
        <v>22</v>
      </c>
      <c r="B403">
        <v>640</v>
      </c>
      <c r="C403" t="s">
        <v>727</v>
      </c>
      <c r="D403" t="s">
        <v>170</v>
      </c>
      <c r="E403">
        <v>5784</v>
      </c>
      <c r="F403">
        <v>24448</v>
      </c>
      <c r="G403">
        <v>0.23658376963350786</v>
      </c>
      <c r="H403">
        <v>47220</v>
      </c>
      <c r="I403">
        <v>274058</v>
      </c>
      <c r="J403">
        <v>1</v>
      </c>
      <c r="K403" t="s">
        <v>900</v>
      </c>
      <c r="L403" s="90">
        <f t="shared" si="6"/>
        <v>0.12249047013977128</v>
      </c>
    </row>
    <row r="404" spans="1:12" x14ac:dyDescent="0.3">
      <c r="A404">
        <v>22</v>
      </c>
      <c r="B404">
        <v>560</v>
      </c>
      <c r="C404" t="s">
        <v>727</v>
      </c>
      <c r="D404" t="s">
        <v>170</v>
      </c>
      <c r="E404">
        <v>4454</v>
      </c>
      <c r="F404">
        <v>18203</v>
      </c>
      <c r="G404">
        <v>0.24468494204252048</v>
      </c>
      <c r="H404">
        <v>47220</v>
      </c>
      <c r="I404">
        <v>274058</v>
      </c>
      <c r="J404">
        <v>2</v>
      </c>
      <c r="K404" t="s">
        <v>902</v>
      </c>
      <c r="L404" s="90">
        <f t="shared" si="6"/>
        <v>9.4324438797119867E-2</v>
      </c>
    </row>
    <row r="405" spans="1:12" x14ac:dyDescent="0.3">
      <c r="A405">
        <v>22</v>
      </c>
      <c r="B405">
        <v>540</v>
      </c>
      <c r="C405" t="s">
        <v>727</v>
      </c>
      <c r="D405" t="s">
        <v>170</v>
      </c>
      <c r="E405">
        <v>2347</v>
      </c>
      <c r="F405">
        <v>9531</v>
      </c>
      <c r="G405">
        <v>0.24624908194313294</v>
      </c>
      <c r="H405">
        <v>47220</v>
      </c>
      <c r="I405">
        <v>274058</v>
      </c>
      <c r="J405">
        <v>3</v>
      </c>
      <c r="K405" t="s">
        <v>905</v>
      </c>
      <c r="L405" s="90">
        <f t="shared" si="6"/>
        <v>4.970351545955104E-2</v>
      </c>
    </row>
    <row r="406" spans="1:12" x14ac:dyDescent="0.3">
      <c r="A406">
        <v>22</v>
      </c>
      <c r="B406">
        <v>21</v>
      </c>
      <c r="C406" t="s">
        <v>727</v>
      </c>
      <c r="D406" t="s">
        <v>170</v>
      </c>
      <c r="E406">
        <v>897</v>
      </c>
      <c r="F406">
        <v>2951</v>
      </c>
      <c r="G406">
        <v>0.30396475770925108</v>
      </c>
      <c r="H406">
        <v>47220</v>
      </c>
      <c r="I406">
        <v>274058</v>
      </c>
      <c r="J406">
        <v>4</v>
      </c>
      <c r="K406" t="s">
        <v>965</v>
      </c>
      <c r="L406" s="90">
        <f t="shared" si="6"/>
        <v>1.8996188055908515E-2</v>
      </c>
    </row>
    <row r="407" spans="1:12" x14ac:dyDescent="0.3">
      <c r="A407">
        <v>22</v>
      </c>
      <c r="B407">
        <v>137</v>
      </c>
      <c r="C407" t="s">
        <v>727</v>
      </c>
      <c r="D407" t="s">
        <v>170</v>
      </c>
      <c r="E407">
        <v>880</v>
      </c>
      <c r="F407">
        <v>7947</v>
      </c>
      <c r="G407">
        <v>0.11073361016735875</v>
      </c>
      <c r="H407">
        <v>47220</v>
      </c>
      <c r="I407">
        <v>274058</v>
      </c>
      <c r="J407">
        <v>5</v>
      </c>
      <c r="K407" t="s">
        <v>906</v>
      </c>
      <c r="L407" s="90">
        <f t="shared" si="6"/>
        <v>1.8636171113934775E-2</v>
      </c>
    </row>
    <row r="408" spans="1:12" x14ac:dyDescent="0.3">
      <c r="A408">
        <v>22</v>
      </c>
      <c r="B408">
        <v>221</v>
      </c>
      <c r="C408" t="s">
        <v>727</v>
      </c>
      <c r="D408" t="s">
        <v>170</v>
      </c>
      <c r="E408">
        <v>801</v>
      </c>
      <c r="F408">
        <v>3174</v>
      </c>
      <c r="G408">
        <v>0.25236294896030248</v>
      </c>
      <c r="H408">
        <v>47220</v>
      </c>
      <c r="I408">
        <v>274058</v>
      </c>
      <c r="J408">
        <v>6</v>
      </c>
      <c r="K408" t="s">
        <v>946</v>
      </c>
      <c r="L408" s="90">
        <f t="shared" si="6"/>
        <v>1.6963151207115629E-2</v>
      </c>
    </row>
    <row r="409" spans="1:12" x14ac:dyDescent="0.3">
      <c r="A409">
        <v>22</v>
      </c>
      <c r="B409">
        <v>194</v>
      </c>
      <c r="C409" t="s">
        <v>727</v>
      </c>
      <c r="D409" t="s">
        <v>170</v>
      </c>
      <c r="E409">
        <v>795</v>
      </c>
      <c r="F409">
        <v>7034</v>
      </c>
      <c r="G409">
        <v>0.1130224623258459</v>
      </c>
      <c r="H409">
        <v>47220</v>
      </c>
      <c r="I409">
        <v>274058</v>
      </c>
      <c r="J409">
        <v>7</v>
      </c>
      <c r="K409" t="s">
        <v>907</v>
      </c>
      <c r="L409" s="90">
        <f t="shared" si="6"/>
        <v>1.6836086404066072E-2</v>
      </c>
    </row>
    <row r="410" spans="1:12" x14ac:dyDescent="0.3">
      <c r="A410">
        <v>22</v>
      </c>
      <c r="B410">
        <v>175</v>
      </c>
      <c r="C410" t="s">
        <v>727</v>
      </c>
      <c r="D410" t="s">
        <v>170</v>
      </c>
      <c r="E410">
        <v>653</v>
      </c>
      <c r="F410">
        <v>3087</v>
      </c>
      <c r="G410">
        <v>0.21153223194039519</v>
      </c>
      <c r="H410">
        <v>47220</v>
      </c>
      <c r="I410">
        <v>274058</v>
      </c>
      <c r="J410">
        <v>8</v>
      </c>
      <c r="K410" t="s">
        <v>942</v>
      </c>
      <c r="L410" s="90">
        <f t="shared" si="6"/>
        <v>1.3828886065226599E-2</v>
      </c>
    </row>
    <row r="411" spans="1:12" x14ac:dyDescent="0.3">
      <c r="A411">
        <v>22</v>
      </c>
      <c r="B411">
        <v>120</v>
      </c>
      <c r="C411" t="s">
        <v>727</v>
      </c>
      <c r="D411" t="s">
        <v>170</v>
      </c>
      <c r="E411">
        <v>630</v>
      </c>
      <c r="F411">
        <v>1683</v>
      </c>
      <c r="G411">
        <v>0.37433155080213903</v>
      </c>
      <c r="H411">
        <v>47220</v>
      </c>
      <c r="I411">
        <v>274058</v>
      </c>
      <c r="J411">
        <v>9</v>
      </c>
      <c r="K411" t="s">
        <v>967</v>
      </c>
      <c r="L411" s="90">
        <f t="shared" si="6"/>
        <v>1.3341804320203304E-2</v>
      </c>
    </row>
    <row r="412" spans="1:12" x14ac:dyDescent="0.3">
      <c r="A412">
        <v>22</v>
      </c>
      <c r="B412">
        <v>304</v>
      </c>
      <c r="C412" t="s">
        <v>727</v>
      </c>
      <c r="D412" t="s">
        <v>170</v>
      </c>
      <c r="E412">
        <v>625</v>
      </c>
      <c r="F412">
        <v>2959</v>
      </c>
      <c r="G412">
        <v>0.21122000675904021</v>
      </c>
      <c r="H412">
        <v>47220</v>
      </c>
      <c r="I412">
        <v>274058</v>
      </c>
      <c r="J412">
        <v>10</v>
      </c>
      <c r="K412" t="s">
        <v>963</v>
      </c>
      <c r="L412" s="90">
        <f t="shared" si="6"/>
        <v>1.3235916984328674E-2</v>
      </c>
    </row>
    <row r="413" spans="1:12" x14ac:dyDescent="0.3">
      <c r="A413">
        <v>22</v>
      </c>
      <c r="B413">
        <v>693</v>
      </c>
      <c r="C413" t="s">
        <v>727</v>
      </c>
      <c r="D413" t="s">
        <v>170</v>
      </c>
      <c r="E413">
        <v>554</v>
      </c>
      <c r="F413">
        <v>2478</v>
      </c>
      <c r="G413">
        <v>0.22356739305891848</v>
      </c>
      <c r="H413">
        <v>47220</v>
      </c>
      <c r="I413">
        <v>274058</v>
      </c>
      <c r="J413">
        <v>11</v>
      </c>
      <c r="K413" t="s">
        <v>964</v>
      </c>
      <c r="L413" s="90">
        <f t="shared" si="6"/>
        <v>1.1732316814908937E-2</v>
      </c>
    </row>
    <row r="414" spans="1:12" x14ac:dyDescent="0.3">
      <c r="A414">
        <v>22</v>
      </c>
      <c r="B414">
        <v>720</v>
      </c>
      <c r="C414" t="s">
        <v>727</v>
      </c>
      <c r="D414" t="s">
        <v>170</v>
      </c>
      <c r="E414">
        <v>521</v>
      </c>
      <c r="F414">
        <v>6425</v>
      </c>
      <c r="G414">
        <v>8.108949416342412E-2</v>
      </c>
      <c r="H414">
        <v>47220</v>
      </c>
      <c r="I414">
        <v>274058</v>
      </c>
      <c r="J414">
        <v>12</v>
      </c>
      <c r="K414" t="s">
        <v>901</v>
      </c>
      <c r="L414" s="90">
        <f t="shared" si="6"/>
        <v>1.1033460398136383E-2</v>
      </c>
    </row>
    <row r="415" spans="1:12" x14ac:dyDescent="0.3">
      <c r="A415">
        <v>22</v>
      </c>
      <c r="B415">
        <v>951</v>
      </c>
      <c r="C415" t="s">
        <v>727</v>
      </c>
      <c r="D415" t="s">
        <v>170</v>
      </c>
      <c r="E415">
        <v>518</v>
      </c>
      <c r="F415">
        <v>2471</v>
      </c>
      <c r="G415">
        <v>0.20963172804532579</v>
      </c>
      <c r="H415">
        <v>47220</v>
      </c>
      <c r="I415">
        <v>274058</v>
      </c>
      <c r="J415">
        <v>13</v>
      </c>
      <c r="K415" t="s">
        <v>949</v>
      </c>
      <c r="L415" s="90">
        <f t="shared" si="6"/>
        <v>1.0969927996611605E-2</v>
      </c>
    </row>
    <row r="416" spans="1:12" x14ac:dyDescent="0.3">
      <c r="A416">
        <v>22</v>
      </c>
      <c r="B416">
        <v>254</v>
      </c>
      <c r="C416" t="s">
        <v>727</v>
      </c>
      <c r="D416" t="s">
        <v>170</v>
      </c>
      <c r="E416">
        <v>446</v>
      </c>
      <c r="F416">
        <v>2562</v>
      </c>
      <c r="G416">
        <v>0.17408274785323966</v>
      </c>
      <c r="H416">
        <v>47220</v>
      </c>
      <c r="I416">
        <v>274058</v>
      </c>
      <c r="J416">
        <v>14</v>
      </c>
      <c r="K416" t="s">
        <v>923</v>
      </c>
      <c r="L416" s="90">
        <f t="shared" si="6"/>
        <v>9.4451503600169427E-3</v>
      </c>
    </row>
    <row r="417" spans="1:12" x14ac:dyDescent="0.3">
      <c r="A417">
        <v>22</v>
      </c>
      <c r="B417">
        <v>301</v>
      </c>
      <c r="C417" t="s">
        <v>727</v>
      </c>
      <c r="D417" t="s">
        <v>170</v>
      </c>
      <c r="E417">
        <v>446</v>
      </c>
      <c r="F417">
        <v>3561</v>
      </c>
      <c r="G417">
        <v>0.12524571749508565</v>
      </c>
      <c r="H417">
        <v>47220</v>
      </c>
      <c r="I417">
        <v>274058</v>
      </c>
      <c r="J417">
        <v>14</v>
      </c>
      <c r="K417" t="s">
        <v>912</v>
      </c>
      <c r="L417" s="90">
        <f t="shared" si="6"/>
        <v>9.4451503600169427E-3</v>
      </c>
    </row>
    <row r="418" spans="1:12" x14ac:dyDescent="0.3">
      <c r="A418">
        <v>22</v>
      </c>
      <c r="B418">
        <v>201</v>
      </c>
      <c r="C418" t="s">
        <v>727</v>
      </c>
      <c r="D418" t="s">
        <v>170</v>
      </c>
      <c r="E418">
        <v>377</v>
      </c>
      <c r="F418">
        <v>2794</v>
      </c>
      <c r="G418">
        <v>0.13493199713672155</v>
      </c>
      <c r="H418">
        <v>47220</v>
      </c>
      <c r="I418">
        <v>274058</v>
      </c>
      <c r="J418">
        <v>16</v>
      </c>
      <c r="K418" t="s">
        <v>911</v>
      </c>
      <c r="L418" s="90">
        <f t="shared" si="6"/>
        <v>7.9839051249470556E-3</v>
      </c>
    </row>
    <row r="419" spans="1:12" x14ac:dyDescent="0.3">
      <c r="A419">
        <v>22</v>
      </c>
      <c r="B419">
        <v>463</v>
      </c>
      <c r="C419" t="s">
        <v>727</v>
      </c>
      <c r="D419" t="s">
        <v>170</v>
      </c>
      <c r="E419">
        <v>360</v>
      </c>
      <c r="F419">
        <v>2949</v>
      </c>
      <c r="G419">
        <v>0.12207527975584945</v>
      </c>
      <c r="H419">
        <v>47220</v>
      </c>
      <c r="I419">
        <v>274058</v>
      </c>
      <c r="J419">
        <v>17</v>
      </c>
      <c r="K419" t="s">
        <v>914</v>
      </c>
      <c r="L419" s="90">
        <f t="shared" si="6"/>
        <v>7.6238881829733167E-3</v>
      </c>
    </row>
    <row r="420" spans="1:12" x14ac:dyDescent="0.3">
      <c r="A420">
        <v>22</v>
      </c>
      <c r="B420">
        <v>3</v>
      </c>
      <c r="C420" t="s">
        <v>727</v>
      </c>
      <c r="D420" t="s">
        <v>170</v>
      </c>
      <c r="E420">
        <v>356</v>
      </c>
      <c r="F420">
        <v>774</v>
      </c>
      <c r="G420">
        <v>0.4599483204134367</v>
      </c>
      <c r="H420">
        <v>47220</v>
      </c>
      <c r="I420">
        <v>274058</v>
      </c>
      <c r="J420">
        <v>18</v>
      </c>
      <c r="K420" t="s">
        <v>996</v>
      </c>
      <c r="L420" s="90">
        <f t="shared" si="6"/>
        <v>7.5391783142736129E-3</v>
      </c>
    </row>
    <row r="421" spans="1:12" x14ac:dyDescent="0.3">
      <c r="A421">
        <v>22</v>
      </c>
      <c r="B421">
        <v>173</v>
      </c>
      <c r="C421" t="s">
        <v>727</v>
      </c>
      <c r="D421" t="s">
        <v>170</v>
      </c>
      <c r="E421">
        <v>356</v>
      </c>
      <c r="F421">
        <v>2166</v>
      </c>
      <c r="G421">
        <v>0.16435826408125578</v>
      </c>
      <c r="H421">
        <v>47220</v>
      </c>
      <c r="I421">
        <v>274058</v>
      </c>
      <c r="J421">
        <v>18</v>
      </c>
      <c r="K421" t="s">
        <v>944</v>
      </c>
      <c r="L421" s="90">
        <f t="shared" si="6"/>
        <v>7.5391783142736129E-3</v>
      </c>
    </row>
    <row r="422" spans="1:12" x14ac:dyDescent="0.3">
      <c r="A422">
        <v>22</v>
      </c>
      <c r="B422">
        <v>121</v>
      </c>
      <c r="C422" t="s">
        <v>727</v>
      </c>
      <c r="D422" t="s">
        <v>170</v>
      </c>
      <c r="E422">
        <v>355</v>
      </c>
      <c r="F422">
        <v>1194</v>
      </c>
      <c r="G422">
        <v>0.29731993299832493</v>
      </c>
      <c r="H422">
        <v>47220</v>
      </c>
      <c r="I422">
        <v>274058</v>
      </c>
      <c r="J422">
        <v>20</v>
      </c>
      <c r="K422" t="s">
        <v>997</v>
      </c>
      <c r="L422" s="90">
        <f t="shared" si="6"/>
        <v>7.5180008470986867E-3</v>
      </c>
    </row>
    <row r="423" spans="1:12" x14ac:dyDescent="0.3">
      <c r="A423">
        <v>22</v>
      </c>
      <c r="B423">
        <v>710</v>
      </c>
      <c r="C423" t="s">
        <v>727</v>
      </c>
      <c r="D423" t="s">
        <v>170</v>
      </c>
      <c r="E423">
        <v>355</v>
      </c>
      <c r="F423">
        <v>2684</v>
      </c>
      <c r="G423">
        <v>0.13226527570789867</v>
      </c>
      <c r="H423">
        <v>47220</v>
      </c>
      <c r="I423">
        <v>274058</v>
      </c>
      <c r="J423">
        <v>20</v>
      </c>
      <c r="K423" t="s">
        <v>925</v>
      </c>
      <c r="L423" s="90">
        <f t="shared" si="6"/>
        <v>7.5180008470986867E-3</v>
      </c>
    </row>
    <row r="424" spans="1:12" x14ac:dyDescent="0.3">
      <c r="A424">
        <v>22</v>
      </c>
      <c r="B424">
        <v>45</v>
      </c>
      <c r="C424" t="s">
        <v>727</v>
      </c>
      <c r="D424" t="s">
        <v>170</v>
      </c>
      <c r="E424">
        <v>353</v>
      </c>
      <c r="F424">
        <v>2529</v>
      </c>
      <c r="G424">
        <v>0.13958086200079084</v>
      </c>
      <c r="H424">
        <v>47220</v>
      </c>
      <c r="I424">
        <v>274058</v>
      </c>
      <c r="J424">
        <v>22</v>
      </c>
      <c r="K424" t="s">
        <v>917</v>
      </c>
      <c r="L424" s="90">
        <f t="shared" si="6"/>
        <v>7.4756459127488352E-3</v>
      </c>
    </row>
    <row r="425" spans="1:12" x14ac:dyDescent="0.3">
      <c r="A425">
        <v>22</v>
      </c>
      <c r="B425">
        <v>220</v>
      </c>
      <c r="C425" t="s">
        <v>727</v>
      </c>
      <c r="D425" t="s">
        <v>170</v>
      </c>
      <c r="E425">
        <v>353</v>
      </c>
      <c r="F425">
        <v>1010</v>
      </c>
      <c r="G425">
        <v>0.34950495049504948</v>
      </c>
      <c r="H425">
        <v>47220</v>
      </c>
      <c r="I425">
        <v>274058</v>
      </c>
      <c r="J425">
        <v>22</v>
      </c>
      <c r="K425" t="s">
        <v>998</v>
      </c>
      <c r="L425" s="90">
        <f t="shared" si="6"/>
        <v>7.4756459127488352E-3</v>
      </c>
    </row>
    <row r="426" spans="1:12" x14ac:dyDescent="0.3">
      <c r="A426">
        <v>22</v>
      </c>
      <c r="B426">
        <v>191</v>
      </c>
      <c r="C426" t="s">
        <v>727</v>
      </c>
      <c r="D426" t="s">
        <v>170</v>
      </c>
      <c r="E426">
        <v>351</v>
      </c>
      <c r="F426">
        <v>1834</v>
      </c>
      <c r="G426">
        <v>0.19138495092693567</v>
      </c>
      <c r="H426">
        <v>47220</v>
      </c>
      <c r="I426">
        <v>274058</v>
      </c>
      <c r="J426">
        <v>24</v>
      </c>
      <c r="K426" t="s">
        <v>947</v>
      </c>
      <c r="L426" s="90">
        <f t="shared" si="6"/>
        <v>7.4332909783989837E-3</v>
      </c>
    </row>
    <row r="427" spans="1:12" x14ac:dyDescent="0.3">
      <c r="A427">
        <v>22</v>
      </c>
      <c r="B427">
        <v>460</v>
      </c>
      <c r="C427" t="s">
        <v>727</v>
      </c>
      <c r="D427" t="s">
        <v>170</v>
      </c>
      <c r="E427">
        <v>342</v>
      </c>
      <c r="F427">
        <v>2906</v>
      </c>
      <c r="G427">
        <v>0.11768754301445286</v>
      </c>
      <c r="H427">
        <v>47220</v>
      </c>
      <c r="I427">
        <v>274058</v>
      </c>
      <c r="J427">
        <v>25</v>
      </c>
      <c r="K427" t="s">
        <v>922</v>
      </c>
      <c r="L427" s="90">
        <f t="shared" si="6"/>
        <v>7.2426937738246508E-3</v>
      </c>
    </row>
    <row r="428" spans="1:12" x14ac:dyDescent="0.3">
      <c r="A428">
        <v>22</v>
      </c>
      <c r="B428">
        <v>466</v>
      </c>
      <c r="C428" t="s">
        <v>727</v>
      </c>
      <c r="D428" t="s">
        <v>170</v>
      </c>
      <c r="E428">
        <v>320</v>
      </c>
      <c r="F428">
        <v>1901</v>
      </c>
      <c r="G428">
        <v>0.16833245660178853</v>
      </c>
      <c r="H428">
        <v>47220</v>
      </c>
      <c r="I428">
        <v>274058</v>
      </c>
      <c r="J428">
        <v>26</v>
      </c>
      <c r="K428" t="s">
        <v>935</v>
      </c>
      <c r="L428" s="90">
        <f t="shared" si="6"/>
        <v>6.776789495976281E-3</v>
      </c>
    </row>
    <row r="429" spans="1:12" x14ac:dyDescent="0.3">
      <c r="A429">
        <v>22</v>
      </c>
      <c r="B429">
        <v>302</v>
      </c>
      <c r="C429" t="s">
        <v>727</v>
      </c>
      <c r="D429" t="s">
        <v>170</v>
      </c>
      <c r="E429">
        <v>318</v>
      </c>
      <c r="F429">
        <v>3743</v>
      </c>
      <c r="G429">
        <v>8.4958589366818063E-2</v>
      </c>
      <c r="H429">
        <v>47220</v>
      </c>
      <c r="I429">
        <v>274058</v>
      </c>
      <c r="J429">
        <v>27</v>
      </c>
      <c r="K429" t="s">
        <v>909</v>
      </c>
      <c r="L429" s="90">
        <f t="shared" si="6"/>
        <v>6.7344345616264295E-3</v>
      </c>
    </row>
    <row r="430" spans="1:12" x14ac:dyDescent="0.3">
      <c r="A430">
        <v>22</v>
      </c>
      <c r="B430">
        <v>163</v>
      </c>
      <c r="C430" t="s">
        <v>727</v>
      </c>
      <c r="D430" t="s">
        <v>170</v>
      </c>
      <c r="E430">
        <v>311</v>
      </c>
      <c r="F430">
        <v>1207</v>
      </c>
      <c r="G430">
        <v>0.25766362883181443</v>
      </c>
      <c r="H430">
        <v>47220</v>
      </c>
      <c r="I430">
        <v>274058</v>
      </c>
      <c r="J430">
        <v>28</v>
      </c>
      <c r="K430" t="s">
        <v>990</v>
      </c>
      <c r="L430" s="90">
        <f t="shared" si="6"/>
        <v>6.586192291401948E-3</v>
      </c>
    </row>
    <row r="431" spans="1:12" x14ac:dyDescent="0.3">
      <c r="A431">
        <v>22</v>
      </c>
      <c r="B431">
        <v>633</v>
      </c>
      <c r="C431" t="s">
        <v>727</v>
      </c>
      <c r="D431" t="s">
        <v>170</v>
      </c>
      <c r="E431">
        <v>307</v>
      </c>
      <c r="F431">
        <v>1312</v>
      </c>
      <c r="G431">
        <v>0.2339939024390244</v>
      </c>
      <c r="H431">
        <v>47220</v>
      </c>
      <c r="I431">
        <v>274058</v>
      </c>
      <c r="J431">
        <v>29</v>
      </c>
      <c r="K431" t="s">
        <v>991</v>
      </c>
      <c r="L431" s="90">
        <f t="shared" si="6"/>
        <v>6.501482422702245E-3</v>
      </c>
    </row>
    <row r="432" spans="1:12" x14ac:dyDescent="0.3">
      <c r="A432">
        <v>22</v>
      </c>
      <c r="B432">
        <v>403</v>
      </c>
      <c r="C432" t="s">
        <v>727</v>
      </c>
      <c r="D432" t="s">
        <v>170</v>
      </c>
      <c r="E432">
        <v>301</v>
      </c>
      <c r="F432">
        <v>2072</v>
      </c>
      <c r="G432">
        <v>0.14527027027027026</v>
      </c>
      <c r="H432">
        <v>47220</v>
      </c>
      <c r="I432">
        <v>274058</v>
      </c>
      <c r="J432">
        <v>30</v>
      </c>
      <c r="K432" t="s">
        <v>974</v>
      </c>
      <c r="L432" s="90">
        <f t="shared" si="6"/>
        <v>6.3744176196526897E-3</v>
      </c>
    </row>
    <row r="433" spans="1:12" x14ac:dyDescent="0.3">
      <c r="A433">
        <v>3108</v>
      </c>
      <c r="B433">
        <v>640</v>
      </c>
      <c r="C433" t="s">
        <v>728</v>
      </c>
      <c r="D433" t="s">
        <v>170</v>
      </c>
      <c r="E433">
        <v>1047</v>
      </c>
      <c r="F433">
        <v>24448</v>
      </c>
      <c r="G433">
        <v>4.2825589005235601E-2</v>
      </c>
      <c r="H433">
        <v>8976</v>
      </c>
      <c r="I433">
        <v>274058</v>
      </c>
      <c r="J433">
        <v>1</v>
      </c>
      <c r="K433" t="s">
        <v>900</v>
      </c>
      <c r="L433" s="90">
        <f t="shared" si="6"/>
        <v>0.11664438502673796</v>
      </c>
    </row>
    <row r="434" spans="1:12" x14ac:dyDescent="0.3">
      <c r="A434">
        <v>3108</v>
      </c>
      <c r="B434">
        <v>560</v>
      </c>
      <c r="C434" t="s">
        <v>728</v>
      </c>
      <c r="D434" t="s">
        <v>170</v>
      </c>
      <c r="E434">
        <v>754</v>
      </c>
      <c r="F434">
        <v>18203</v>
      </c>
      <c r="G434">
        <v>4.1421743668626047E-2</v>
      </c>
      <c r="H434">
        <v>8976</v>
      </c>
      <c r="I434">
        <v>274058</v>
      </c>
      <c r="J434">
        <v>2</v>
      </c>
      <c r="K434" t="s">
        <v>902</v>
      </c>
      <c r="L434" s="90">
        <f t="shared" si="6"/>
        <v>8.4001782531194294E-2</v>
      </c>
    </row>
    <row r="435" spans="1:12" x14ac:dyDescent="0.3">
      <c r="A435">
        <v>3108</v>
      </c>
      <c r="B435">
        <v>751</v>
      </c>
      <c r="C435" t="s">
        <v>728</v>
      </c>
      <c r="D435" t="s">
        <v>170</v>
      </c>
      <c r="E435">
        <v>390</v>
      </c>
      <c r="F435">
        <v>2213</v>
      </c>
      <c r="G435">
        <v>0.17623136014460009</v>
      </c>
      <c r="H435">
        <v>8976</v>
      </c>
      <c r="I435">
        <v>274058</v>
      </c>
      <c r="J435">
        <v>3</v>
      </c>
      <c r="K435" t="s">
        <v>904</v>
      </c>
      <c r="L435" s="90">
        <f t="shared" si="6"/>
        <v>4.3449197860962567E-2</v>
      </c>
    </row>
    <row r="436" spans="1:12" x14ac:dyDescent="0.3">
      <c r="A436">
        <v>3108</v>
      </c>
      <c r="B436">
        <v>137</v>
      </c>
      <c r="C436" t="s">
        <v>728</v>
      </c>
      <c r="D436" t="s">
        <v>170</v>
      </c>
      <c r="E436">
        <v>379</v>
      </c>
      <c r="F436">
        <v>7947</v>
      </c>
      <c r="G436">
        <v>4.7690952560714733E-2</v>
      </c>
      <c r="H436">
        <v>8976</v>
      </c>
      <c r="I436">
        <v>274058</v>
      </c>
      <c r="J436">
        <v>4</v>
      </c>
      <c r="K436" t="s">
        <v>906</v>
      </c>
      <c r="L436" s="90">
        <f t="shared" si="6"/>
        <v>4.2223707664884133E-2</v>
      </c>
    </row>
    <row r="437" spans="1:12" x14ac:dyDescent="0.3">
      <c r="A437">
        <v>3108</v>
      </c>
      <c r="B437">
        <v>750</v>
      </c>
      <c r="C437" t="s">
        <v>728</v>
      </c>
      <c r="D437" t="s">
        <v>170</v>
      </c>
      <c r="E437">
        <v>369</v>
      </c>
      <c r="F437">
        <v>1800</v>
      </c>
      <c r="G437">
        <v>0.20499999999999999</v>
      </c>
      <c r="H437">
        <v>8976</v>
      </c>
      <c r="I437">
        <v>274058</v>
      </c>
      <c r="J437">
        <v>5</v>
      </c>
      <c r="K437" t="s">
        <v>918</v>
      </c>
      <c r="L437" s="90">
        <f t="shared" si="6"/>
        <v>4.1109625668449196E-2</v>
      </c>
    </row>
    <row r="438" spans="1:12" x14ac:dyDescent="0.3">
      <c r="A438">
        <v>3108</v>
      </c>
      <c r="B438">
        <v>540</v>
      </c>
      <c r="C438" t="s">
        <v>728</v>
      </c>
      <c r="D438" t="s">
        <v>170</v>
      </c>
      <c r="E438">
        <v>360</v>
      </c>
      <c r="F438">
        <v>9531</v>
      </c>
      <c r="G438">
        <v>3.7771482530689328E-2</v>
      </c>
      <c r="H438">
        <v>8976</v>
      </c>
      <c r="I438">
        <v>274058</v>
      </c>
      <c r="J438">
        <v>6</v>
      </c>
      <c r="K438" t="s">
        <v>905</v>
      </c>
      <c r="L438" s="90">
        <f t="shared" si="6"/>
        <v>4.0106951871657755E-2</v>
      </c>
    </row>
    <row r="439" spans="1:12" x14ac:dyDescent="0.3">
      <c r="A439">
        <v>3108</v>
      </c>
      <c r="B439">
        <v>720</v>
      </c>
      <c r="C439" t="s">
        <v>728</v>
      </c>
      <c r="D439" t="s">
        <v>170</v>
      </c>
      <c r="E439">
        <v>306</v>
      </c>
      <c r="F439">
        <v>6425</v>
      </c>
      <c r="G439">
        <v>4.7626459143968874E-2</v>
      </c>
      <c r="H439">
        <v>8976</v>
      </c>
      <c r="I439">
        <v>274058</v>
      </c>
      <c r="J439">
        <v>7</v>
      </c>
      <c r="K439" t="s">
        <v>901</v>
      </c>
      <c r="L439" s="90">
        <f t="shared" si="6"/>
        <v>3.4090909090909088E-2</v>
      </c>
    </row>
    <row r="440" spans="1:12" x14ac:dyDescent="0.3">
      <c r="A440">
        <v>3108</v>
      </c>
      <c r="B440">
        <v>194</v>
      </c>
      <c r="C440" t="s">
        <v>728</v>
      </c>
      <c r="D440" t="s">
        <v>170</v>
      </c>
      <c r="E440">
        <v>299</v>
      </c>
      <c r="F440">
        <v>7034</v>
      </c>
      <c r="G440">
        <v>4.2507819164060281E-2</v>
      </c>
      <c r="H440">
        <v>8976</v>
      </c>
      <c r="I440">
        <v>274058</v>
      </c>
      <c r="J440">
        <v>8</v>
      </c>
      <c r="K440" t="s">
        <v>907</v>
      </c>
      <c r="L440" s="90">
        <f t="shared" si="6"/>
        <v>3.3311051693404634E-2</v>
      </c>
    </row>
    <row r="441" spans="1:12" x14ac:dyDescent="0.3">
      <c r="A441">
        <v>3108</v>
      </c>
      <c r="B441">
        <v>775</v>
      </c>
      <c r="C441" t="s">
        <v>728</v>
      </c>
      <c r="D441" t="s">
        <v>170</v>
      </c>
      <c r="E441">
        <v>273</v>
      </c>
      <c r="F441">
        <v>2343</v>
      </c>
      <c r="G441">
        <v>0.11651728553137004</v>
      </c>
      <c r="H441">
        <v>8976</v>
      </c>
      <c r="I441">
        <v>274058</v>
      </c>
      <c r="J441">
        <v>9</v>
      </c>
      <c r="K441" t="s">
        <v>915</v>
      </c>
      <c r="L441" s="90">
        <f t="shared" si="6"/>
        <v>3.0414438502673797E-2</v>
      </c>
    </row>
    <row r="442" spans="1:12" x14ac:dyDescent="0.3">
      <c r="A442">
        <v>3108</v>
      </c>
      <c r="B442">
        <v>753</v>
      </c>
      <c r="C442" t="s">
        <v>728</v>
      </c>
      <c r="D442" t="s">
        <v>170</v>
      </c>
      <c r="E442">
        <v>272</v>
      </c>
      <c r="F442">
        <v>1912</v>
      </c>
      <c r="G442">
        <v>0.14225941422594143</v>
      </c>
      <c r="H442">
        <v>8976</v>
      </c>
      <c r="I442">
        <v>274058</v>
      </c>
      <c r="J442">
        <v>10</v>
      </c>
      <c r="K442" t="s">
        <v>903</v>
      </c>
      <c r="L442" s="90">
        <f t="shared" si="6"/>
        <v>3.0303030303030304E-2</v>
      </c>
    </row>
    <row r="443" spans="1:12" x14ac:dyDescent="0.3">
      <c r="A443">
        <v>3108</v>
      </c>
      <c r="B443">
        <v>755</v>
      </c>
      <c r="C443" t="s">
        <v>728</v>
      </c>
      <c r="D443" t="s">
        <v>170</v>
      </c>
      <c r="E443">
        <v>219</v>
      </c>
      <c r="F443">
        <v>592</v>
      </c>
      <c r="G443">
        <v>0.36993243243243246</v>
      </c>
      <c r="H443">
        <v>8976</v>
      </c>
      <c r="I443">
        <v>274058</v>
      </c>
      <c r="J443">
        <v>11</v>
      </c>
      <c r="K443" t="s">
        <v>959</v>
      </c>
      <c r="L443" s="90">
        <f t="shared" si="6"/>
        <v>2.4398395721925134E-2</v>
      </c>
    </row>
    <row r="444" spans="1:12" x14ac:dyDescent="0.3">
      <c r="A444">
        <v>3108</v>
      </c>
      <c r="B444">
        <v>140</v>
      </c>
      <c r="C444" t="s">
        <v>728</v>
      </c>
      <c r="D444" t="s">
        <v>170</v>
      </c>
      <c r="E444">
        <v>153</v>
      </c>
      <c r="F444">
        <v>1851</v>
      </c>
      <c r="G444">
        <v>8.2658022690437608E-2</v>
      </c>
      <c r="H444">
        <v>8976</v>
      </c>
      <c r="I444">
        <v>274058</v>
      </c>
      <c r="J444">
        <v>12</v>
      </c>
      <c r="K444" t="s">
        <v>910</v>
      </c>
      <c r="L444" s="90">
        <f t="shared" si="6"/>
        <v>1.7045454545454544E-2</v>
      </c>
    </row>
    <row r="445" spans="1:12" x14ac:dyDescent="0.3">
      <c r="A445">
        <v>3108</v>
      </c>
      <c r="B445">
        <v>282</v>
      </c>
      <c r="C445" t="s">
        <v>728</v>
      </c>
      <c r="D445" t="s">
        <v>170</v>
      </c>
      <c r="E445">
        <v>129</v>
      </c>
      <c r="F445">
        <v>1647</v>
      </c>
      <c r="G445">
        <v>7.8324225865209471E-2</v>
      </c>
      <c r="H445">
        <v>8976</v>
      </c>
      <c r="I445">
        <v>274058</v>
      </c>
      <c r="J445">
        <v>13</v>
      </c>
      <c r="K445" t="s">
        <v>927</v>
      </c>
      <c r="L445" s="90">
        <f t="shared" si="6"/>
        <v>1.4371657754010695E-2</v>
      </c>
    </row>
    <row r="446" spans="1:12" x14ac:dyDescent="0.3">
      <c r="A446">
        <v>3108</v>
      </c>
      <c r="B446">
        <v>420</v>
      </c>
      <c r="C446" t="s">
        <v>728</v>
      </c>
      <c r="D446" t="s">
        <v>170</v>
      </c>
      <c r="E446">
        <v>127</v>
      </c>
      <c r="F446">
        <v>1904</v>
      </c>
      <c r="G446">
        <v>6.6701680672268907E-2</v>
      </c>
      <c r="H446">
        <v>8976</v>
      </c>
      <c r="I446">
        <v>274058</v>
      </c>
      <c r="J446">
        <v>14</v>
      </c>
      <c r="K446" t="s">
        <v>928</v>
      </c>
      <c r="L446" s="90">
        <f t="shared" si="6"/>
        <v>1.4148841354723708E-2</v>
      </c>
    </row>
    <row r="447" spans="1:12" x14ac:dyDescent="0.3">
      <c r="A447">
        <v>3108</v>
      </c>
      <c r="B447">
        <v>754</v>
      </c>
      <c r="C447" t="s">
        <v>728</v>
      </c>
      <c r="D447" t="s">
        <v>170</v>
      </c>
      <c r="E447">
        <v>115</v>
      </c>
      <c r="F447">
        <v>944</v>
      </c>
      <c r="G447">
        <v>0.12182203389830508</v>
      </c>
      <c r="H447">
        <v>8976</v>
      </c>
      <c r="I447">
        <v>274058</v>
      </c>
      <c r="J447">
        <v>15</v>
      </c>
      <c r="K447" t="s">
        <v>908</v>
      </c>
      <c r="L447" s="90">
        <f t="shared" si="6"/>
        <v>1.2811942959001782E-2</v>
      </c>
    </row>
    <row r="448" spans="1:12" x14ac:dyDescent="0.3">
      <c r="A448">
        <v>3108</v>
      </c>
      <c r="B448">
        <v>201</v>
      </c>
      <c r="C448" t="s">
        <v>728</v>
      </c>
      <c r="D448" t="s">
        <v>170</v>
      </c>
      <c r="E448">
        <v>101</v>
      </c>
      <c r="F448">
        <v>2794</v>
      </c>
      <c r="G448">
        <v>3.6148890479599141E-2</v>
      </c>
      <c r="H448">
        <v>8976</v>
      </c>
      <c r="I448">
        <v>274058</v>
      </c>
      <c r="J448">
        <v>16</v>
      </c>
      <c r="K448" t="s">
        <v>911</v>
      </c>
      <c r="L448" s="90">
        <f t="shared" si="6"/>
        <v>1.1252228163992869E-2</v>
      </c>
    </row>
    <row r="449" spans="1:12" x14ac:dyDescent="0.3">
      <c r="A449">
        <v>3108</v>
      </c>
      <c r="B449">
        <v>757</v>
      </c>
      <c r="C449" t="s">
        <v>728</v>
      </c>
      <c r="D449" t="s">
        <v>170</v>
      </c>
      <c r="E449">
        <v>97</v>
      </c>
      <c r="F449">
        <v>806</v>
      </c>
      <c r="G449">
        <v>0.12034739454094293</v>
      </c>
      <c r="H449">
        <v>8976</v>
      </c>
      <c r="I449">
        <v>274058</v>
      </c>
      <c r="J449">
        <v>17</v>
      </c>
      <c r="K449" t="s">
        <v>954</v>
      </c>
      <c r="L449" s="90">
        <f t="shared" si="6"/>
        <v>1.0806595365418895E-2</v>
      </c>
    </row>
    <row r="450" spans="1:12" x14ac:dyDescent="0.3">
      <c r="A450">
        <v>3108</v>
      </c>
      <c r="B450">
        <v>139</v>
      </c>
      <c r="C450" t="s">
        <v>728</v>
      </c>
      <c r="D450" t="s">
        <v>170</v>
      </c>
      <c r="E450">
        <v>94</v>
      </c>
      <c r="F450">
        <v>2502</v>
      </c>
      <c r="G450">
        <v>3.7569944044764186E-2</v>
      </c>
      <c r="H450">
        <v>8976</v>
      </c>
      <c r="I450">
        <v>274058</v>
      </c>
      <c r="J450">
        <v>18</v>
      </c>
      <c r="K450" t="s">
        <v>913</v>
      </c>
      <c r="L450" s="90">
        <f t="shared" si="6"/>
        <v>1.0472370766488414E-2</v>
      </c>
    </row>
    <row r="451" spans="1:12" x14ac:dyDescent="0.3">
      <c r="A451">
        <v>3108</v>
      </c>
      <c r="B451">
        <v>460</v>
      </c>
      <c r="C451" t="s">
        <v>728</v>
      </c>
      <c r="D451" t="s">
        <v>170</v>
      </c>
      <c r="E451">
        <v>94</v>
      </c>
      <c r="F451">
        <v>2906</v>
      </c>
      <c r="G451">
        <v>3.2346868547832072E-2</v>
      </c>
      <c r="H451">
        <v>8976</v>
      </c>
      <c r="I451">
        <v>274058</v>
      </c>
      <c r="J451">
        <v>18</v>
      </c>
      <c r="K451" t="s">
        <v>922</v>
      </c>
      <c r="L451" s="90">
        <f t="shared" ref="L451:L514" si="7">E451/H451</f>
        <v>1.0472370766488414E-2</v>
      </c>
    </row>
    <row r="452" spans="1:12" x14ac:dyDescent="0.3">
      <c r="A452">
        <v>3108</v>
      </c>
      <c r="B452">
        <v>812</v>
      </c>
      <c r="C452" t="s">
        <v>728</v>
      </c>
      <c r="D452" t="s">
        <v>170</v>
      </c>
      <c r="E452">
        <v>93</v>
      </c>
      <c r="F452">
        <v>1344</v>
      </c>
      <c r="G452">
        <v>6.9196428571428575E-2</v>
      </c>
      <c r="H452">
        <v>8976</v>
      </c>
      <c r="I452">
        <v>274058</v>
      </c>
      <c r="J452">
        <v>20</v>
      </c>
      <c r="K452" t="s">
        <v>940</v>
      </c>
      <c r="L452" s="90">
        <f t="shared" si="7"/>
        <v>1.036096256684492E-2</v>
      </c>
    </row>
    <row r="453" spans="1:12" x14ac:dyDescent="0.3">
      <c r="A453">
        <v>3108</v>
      </c>
      <c r="B453">
        <v>425</v>
      </c>
      <c r="C453" t="s">
        <v>728</v>
      </c>
      <c r="D453" t="s">
        <v>170</v>
      </c>
      <c r="E453">
        <v>86</v>
      </c>
      <c r="F453">
        <v>1148</v>
      </c>
      <c r="G453">
        <v>7.4912891986062713E-2</v>
      </c>
      <c r="H453">
        <v>8976</v>
      </c>
      <c r="I453">
        <v>274058</v>
      </c>
      <c r="J453">
        <v>21</v>
      </c>
      <c r="K453" t="s">
        <v>934</v>
      </c>
      <c r="L453" s="90">
        <f t="shared" si="7"/>
        <v>9.581105169340463E-3</v>
      </c>
    </row>
    <row r="454" spans="1:12" x14ac:dyDescent="0.3">
      <c r="A454">
        <v>3108</v>
      </c>
      <c r="B454">
        <v>463</v>
      </c>
      <c r="C454" t="s">
        <v>728</v>
      </c>
      <c r="D454" t="s">
        <v>170</v>
      </c>
      <c r="E454">
        <v>86</v>
      </c>
      <c r="F454">
        <v>2949</v>
      </c>
      <c r="G454">
        <v>2.9162427941675145E-2</v>
      </c>
      <c r="H454">
        <v>8976</v>
      </c>
      <c r="I454">
        <v>274058</v>
      </c>
      <c r="J454">
        <v>21</v>
      </c>
      <c r="K454" t="s">
        <v>914</v>
      </c>
      <c r="L454" s="90">
        <f t="shared" si="7"/>
        <v>9.581105169340463E-3</v>
      </c>
    </row>
    <row r="455" spans="1:12" x14ac:dyDescent="0.3">
      <c r="A455">
        <v>3108</v>
      </c>
      <c r="B455">
        <v>383</v>
      </c>
      <c r="C455" t="s">
        <v>728</v>
      </c>
      <c r="D455" t="s">
        <v>170</v>
      </c>
      <c r="E455">
        <v>77</v>
      </c>
      <c r="F455">
        <v>2219</v>
      </c>
      <c r="G455">
        <v>3.4700315457413249E-2</v>
      </c>
      <c r="H455">
        <v>8976</v>
      </c>
      <c r="I455">
        <v>274058</v>
      </c>
      <c r="J455">
        <v>23</v>
      </c>
      <c r="K455" t="s">
        <v>916</v>
      </c>
      <c r="L455" s="90">
        <f t="shared" si="7"/>
        <v>8.5784313725490204E-3</v>
      </c>
    </row>
    <row r="456" spans="1:12" x14ac:dyDescent="0.3">
      <c r="A456">
        <v>3108</v>
      </c>
      <c r="B456">
        <v>247</v>
      </c>
      <c r="C456" t="s">
        <v>728</v>
      </c>
      <c r="D456" t="s">
        <v>170</v>
      </c>
      <c r="E456">
        <v>66</v>
      </c>
      <c r="F456">
        <v>1419</v>
      </c>
      <c r="G456">
        <v>4.6511627906976744E-2</v>
      </c>
      <c r="H456">
        <v>8976</v>
      </c>
      <c r="I456">
        <v>274058</v>
      </c>
      <c r="J456">
        <v>24</v>
      </c>
      <c r="K456" t="s">
        <v>933</v>
      </c>
      <c r="L456" s="90">
        <f t="shared" si="7"/>
        <v>7.3529411764705881E-3</v>
      </c>
    </row>
    <row r="457" spans="1:12" x14ac:dyDescent="0.3">
      <c r="A457">
        <v>3108</v>
      </c>
      <c r="B457">
        <v>773</v>
      </c>
      <c r="C457" t="s">
        <v>728</v>
      </c>
      <c r="D457" t="s">
        <v>170</v>
      </c>
      <c r="E457">
        <v>65</v>
      </c>
      <c r="F457">
        <v>579</v>
      </c>
      <c r="G457">
        <v>0.11226252158894647</v>
      </c>
      <c r="H457">
        <v>8976</v>
      </c>
      <c r="I457">
        <v>274058</v>
      </c>
      <c r="J457">
        <v>25</v>
      </c>
      <c r="K457" t="s">
        <v>958</v>
      </c>
      <c r="L457" s="90">
        <f t="shared" si="7"/>
        <v>7.2415329768270942E-3</v>
      </c>
    </row>
    <row r="458" spans="1:12" x14ac:dyDescent="0.3">
      <c r="A458">
        <v>3108</v>
      </c>
      <c r="B458">
        <v>710</v>
      </c>
      <c r="C458" t="s">
        <v>728</v>
      </c>
      <c r="D458" t="s">
        <v>170</v>
      </c>
      <c r="E458">
        <v>64</v>
      </c>
      <c r="F458">
        <v>2684</v>
      </c>
      <c r="G458">
        <v>2.3845007451564829E-2</v>
      </c>
      <c r="H458">
        <v>8976</v>
      </c>
      <c r="I458">
        <v>274058</v>
      </c>
      <c r="J458">
        <v>26</v>
      </c>
      <c r="K458" t="s">
        <v>925</v>
      </c>
      <c r="L458" s="90">
        <f t="shared" si="7"/>
        <v>7.1301247771836003E-3</v>
      </c>
    </row>
    <row r="459" spans="1:12" x14ac:dyDescent="0.3">
      <c r="A459">
        <v>3108</v>
      </c>
      <c r="B459">
        <v>190</v>
      </c>
      <c r="C459" t="s">
        <v>728</v>
      </c>
      <c r="D459" t="s">
        <v>170</v>
      </c>
      <c r="E459">
        <v>63</v>
      </c>
      <c r="F459">
        <v>1252</v>
      </c>
      <c r="G459">
        <v>5.0319488817891375E-2</v>
      </c>
      <c r="H459">
        <v>8976</v>
      </c>
      <c r="I459">
        <v>274058</v>
      </c>
      <c r="J459">
        <v>27</v>
      </c>
      <c r="K459" t="s">
        <v>943</v>
      </c>
      <c r="L459" s="90">
        <f t="shared" si="7"/>
        <v>7.0187165775401072E-3</v>
      </c>
    </row>
    <row r="460" spans="1:12" x14ac:dyDescent="0.3">
      <c r="A460">
        <v>3108</v>
      </c>
      <c r="B460">
        <v>302</v>
      </c>
      <c r="C460" t="s">
        <v>728</v>
      </c>
      <c r="D460" t="s">
        <v>170</v>
      </c>
      <c r="E460">
        <v>63</v>
      </c>
      <c r="F460">
        <v>3743</v>
      </c>
      <c r="G460">
        <v>1.68314186481432E-2</v>
      </c>
      <c r="H460">
        <v>8976</v>
      </c>
      <c r="I460">
        <v>274058</v>
      </c>
      <c r="J460">
        <v>27</v>
      </c>
      <c r="K460" t="s">
        <v>909</v>
      </c>
      <c r="L460" s="90">
        <f t="shared" si="7"/>
        <v>7.0187165775401072E-3</v>
      </c>
    </row>
    <row r="461" spans="1:12" x14ac:dyDescent="0.3">
      <c r="A461">
        <v>3108</v>
      </c>
      <c r="B461">
        <v>133</v>
      </c>
      <c r="C461" t="s">
        <v>728</v>
      </c>
      <c r="D461" t="s">
        <v>170</v>
      </c>
      <c r="E461">
        <v>60</v>
      </c>
      <c r="F461">
        <v>1381</v>
      </c>
      <c r="G461">
        <v>4.3446777697320783E-2</v>
      </c>
      <c r="H461">
        <v>8976</v>
      </c>
      <c r="I461">
        <v>274058</v>
      </c>
      <c r="J461">
        <v>29</v>
      </c>
      <c r="K461" t="s">
        <v>932</v>
      </c>
      <c r="L461" s="90">
        <f t="shared" si="7"/>
        <v>6.6844919786096255E-3</v>
      </c>
    </row>
    <row r="462" spans="1:12" x14ac:dyDescent="0.3">
      <c r="A462">
        <v>3108</v>
      </c>
      <c r="B462">
        <v>770</v>
      </c>
      <c r="C462" t="s">
        <v>728</v>
      </c>
      <c r="D462" t="s">
        <v>170</v>
      </c>
      <c r="E462">
        <v>60</v>
      </c>
      <c r="F462">
        <v>595</v>
      </c>
      <c r="G462">
        <v>0.10084033613445378</v>
      </c>
      <c r="H462">
        <v>8976</v>
      </c>
      <c r="I462">
        <v>274058</v>
      </c>
      <c r="J462">
        <v>29</v>
      </c>
      <c r="K462" t="s">
        <v>956</v>
      </c>
      <c r="L462" s="90">
        <f t="shared" si="7"/>
        <v>6.6844919786096255E-3</v>
      </c>
    </row>
    <row r="463" spans="1:12" x14ac:dyDescent="0.3">
      <c r="A463">
        <v>39</v>
      </c>
      <c r="B463">
        <v>720</v>
      </c>
      <c r="C463" t="s">
        <v>729</v>
      </c>
      <c r="D463" t="s">
        <v>198</v>
      </c>
      <c r="E463">
        <v>1943</v>
      </c>
      <c r="F463">
        <v>2846</v>
      </c>
      <c r="G463">
        <v>0.6827125790583275</v>
      </c>
      <c r="H463">
        <v>16825</v>
      </c>
      <c r="I463">
        <v>23477</v>
      </c>
      <c r="J463">
        <v>1</v>
      </c>
      <c r="K463" t="s">
        <v>901</v>
      </c>
      <c r="L463" s="90">
        <f t="shared" si="7"/>
        <v>0.11548291233283804</v>
      </c>
    </row>
    <row r="464" spans="1:12" x14ac:dyDescent="0.3">
      <c r="A464">
        <v>39</v>
      </c>
      <c r="B464">
        <v>640</v>
      </c>
      <c r="C464" t="s">
        <v>729</v>
      </c>
      <c r="D464" t="s">
        <v>198</v>
      </c>
      <c r="E464">
        <v>918</v>
      </c>
      <c r="F464">
        <v>1182</v>
      </c>
      <c r="G464">
        <v>0.7766497461928934</v>
      </c>
      <c r="H464">
        <v>16825</v>
      </c>
      <c r="I464">
        <v>23477</v>
      </c>
      <c r="J464">
        <v>2</v>
      </c>
      <c r="K464" t="s">
        <v>900</v>
      </c>
      <c r="L464" s="90">
        <f t="shared" si="7"/>
        <v>5.4561664190193163E-2</v>
      </c>
    </row>
    <row r="465" spans="1:12" x14ac:dyDescent="0.3">
      <c r="A465">
        <v>39</v>
      </c>
      <c r="B465">
        <v>560</v>
      </c>
      <c r="C465" t="s">
        <v>729</v>
      </c>
      <c r="D465" t="s">
        <v>198</v>
      </c>
      <c r="E465">
        <v>621</v>
      </c>
      <c r="F465">
        <v>791</v>
      </c>
      <c r="G465">
        <v>0.78508217446270545</v>
      </c>
      <c r="H465">
        <v>16825</v>
      </c>
      <c r="I465">
        <v>23477</v>
      </c>
      <c r="J465">
        <v>3</v>
      </c>
      <c r="K465" t="s">
        <v>902</v>
      </c>
      <c r="L465" s="90">
        <f t="shared" si="7"/>
        <v>3.6909361069836555E-2</v>
      </c>
    </row>
    <row r="466" spans="1:12" x14ac:dyDescent="0.3">
      <c r="A466">
        <v>39</v>
      </c>
      <c r="B466">
        <v>194</v>
      </c>
      <c r="C466" t="s">
        <v>729</v>
      </c>
      <c r="D466" t="s">
        <v>198</v>
      </c>
      <c r="E466">
        <v>599</v>
      </c>
      <c r="F466">
        <v>962</v>
      </c>
      <c r="G466">
        <v>0.62266112266112261</v>
      </c>
      <c r="H466">
        <v>16825</v>
      </c>
      <c r="I466">
        <v>23477</v>
      </c>
      <c r="J466">
        <v>4</v>
      </c>
      <c r="K466" t="s">
        <v>907</v>
      </c>
      <c r="L466" s="90">
        <f t="shared" si="7"/>
        <v>3.5601783060921245E-2</v>
      </c>
    </row>
    <row r="467" spans="1:12" x14ac:dyDescent="0.3">
      <c r="A467">
        <v>39</v>
      </c>
      <c r="B467">
        <v>137</v>
      </c>
      <c r="C467" t="s">
        <v>729</v>
      </c>
      <c r="D467" t="s">
        <v>198</v>
      </c>
      <c r="E467">
        <v>468</v>
      </c>
      <c r="F467">
        <v>786</v>
      </c>
      <c r="G467">
        <v>0.59541984732824427</v>
      </c>
      <c r="H467">
        <v>16825</v>
      </c>
      <c r="I467">
        <v>23477</v>
      </c>
      <c r="J467">
        <v>5</v>
      </c>
      <c r="K467" t="s">
        <v>906</v>
      </c>
      <c r="L467" s="90">
        <f t="shared" si="7"/>
        <v>2.7815750371471024E-2</v>
      </c>
    </row>
    <row r="468" spans="1:12" x14ac:dyDescent="0.3">
      <c r="A468">
        <v>39</v>
      </c>
      <c r="B468">
        <v>463</v>
      </c>
      <c r="C468" t="s">
        <v>729</v>
      </c>
      <c r="D468" t="s">
        <v>198</v>
      </c>
      <c r="E468">
        <v>390</v>
      </c>
      <c r="F468">
        <v>625</v>
      </c>
      <c r="G468">
        <v>0.624</v>
      </c>
      <c r="H468">
        <v>16825</v>
      </c>
      <c r="I468">
        <v>23477</v>
      </c>
      <c r="J468">
        <v>6</v>
      </c>
      <c r="K468" t="s">
        <v>914</v>
      </c>
      <c r="L468" s="90">
        <f t="shared" si="7"/>
        <v>2.3179791976225855E-2</v>
      </c>
    </row>
    <row r="469" spans="1:12" x14ac:dyDescent="0.3">
      <c r="A469">
        <v>39</v>
      </c>
      <c r="B469">
        <v>540</v>
      </c>
      <c r="C469" t="s">
        <v>729</v>
      </c>
      <c r="D469" t="s">
        <v>198</v>
      </c>
      <c r="E469">
        <v>347</v>
      </c>
      <c r="F469">
        <v>447</v>
      </c>
      <c r="G469">
        <v>0.77628635346756147</v>
      </c>
      <c r="H469">
        <v>16825</v>
      </c>
      <c r="I469">
        <v>23477</v>
      </c>
      <c r="J469">
        <v>7</v>
      </c>
      <c r="K469" t="s">
        <v>905</v>
      </c>
      <c r="L469" s="90">
        <f t="shared" si="7"/>
        <v>2.0624071322436849E-2</v>
      </c>
    </row>
    <row r="470" spans="1:12" x14ac:dyDescent="0.3">
      <c r="A470">
        <v>39</v>
      </c>
      <c r="B470">
        <v>45</v>
      </c>
      <c r="C470" t="s">
        <v>729</v>
      </c>
      <c r="D470" t="s">
        <v>198</v>
      </c>
      <c r="E470">
        <v>345</v>
      </c>
      <c r="F470">
        <v>495</v>
      </c>
      <c r="G470">
        <v>0.69696969696969702</v>
      </c>
      <c r="H470">
        <v>16825</v>
      </c>
      <c r="I470">
        <v>23477</v>
      </c>
      <c r="J470">
        <v>8</v>
      </c>
      <c r="K470" t="s">
        <v>917</v>
      </c>
      <c r="L470" s="90">
        <f t="shared" si="7"/>
        <v>2.050520059435364E-2</v>
      </c>
    </row>
    <row r="471" spans="1:12" x14ac:dyDescent="0.3">
      <c r="A471">
        <v>39</v>
      </c>
      <c r="B471">
        <v>175</v>
      </c>
      <c r="C471" t="s">
        <v>729</v>
      </c>
      <c r="D471" t="s">
        <v>198</v>
      </c>
      <c r="E471">
        <v>314</v>
      </c>
      <c r="F471">
        <v>314</v>
      </c>
      <c r="G471">
        <v>1</v>
      </c>
      <c r="H471">
        <v>16825</v>
      </c>
      <c r="I471">
        <v>23477</v>
      </c>
      <c r="J471">
        <v>9</v>
      </c>
      <c r="K471" t="s">
        <v>942</v>
      </c>
      <c r="L471" s="90">
        <f t="shared" si="7"/>
        <v>1.8662704309063895E-2</v>
      </c>
    </row>
    <row r="472" spans="1:12" x14ac:dyDescent="0.3">
      <c r="A472">
        <v>39</v>
      </c>
      <c r="B472">
        <v>201</v>
      </c>
      <c r="C472" t="s">
        <v>729</v>
      </c>
      <c r="D472" t="s">
        <v>198</v>
      </c>
      <c r="E472">
        <v>310</v>
      </c>
      <c r="F472">
        <v>421</v>
      </c>
      <c r="G472">
        <v>0.73634204275534443</v>
      </c>
      <c r="H472">
        <v>16825</v>
      </c>
      <c r="I472">
        <v>23477</v>
      </c>
      <c r="J472">
        <v>10</v>
      </c>
      <c r="K472" t="s">
        <v>911</v>
      </c>
      <c r="L472" s="90">
        <f t="shared" si="7"/>
        <v>1.8424962852897474E-2</v>
      </c>
    </row>
    <row r="473" spans="1:12" x14ac:dyDescent="0.3">
      <c r="A473">
        <v>39</v>
      </c>
      <c r="B473">
        <v>133</v>
      </c>
      <c r="C473" t="s">
        <v>729</v>
      </c>
      <c r="D473" t="s">
        <v>198</v>
      </c>
      <c r="E473">
        <v>307</v>
      </c>
      <c r="F473">
        <v>404</v>
      </c>
      <c r="G473">
        <v>0.75990099009900991</v>
      </c>
      <c r="H473">
        <v>16825</v>
      </c>
      <c r="I473">
        <v>23477</v>
      </c>
      <c r="J473">
        <v>11</v>
      </c>
      <c r="K473" t="s">
        <v>932</v>
      </c>
      <c r="L473" s="90">
        <f t="shared" si="7"/>
        <v>1.824665676077266E-2</v>
      </c>
    </row>
    <row r="474" spans="1:12" x14ac:dyDescent="0.3">
      <c r="A474">
        <v>39</v>
      </c>
      <c r="B474">
        <v>751</v>
      </c>
      <c r="C474" t="s">
        <v>729</v>
      </c>
      <c r="D474" t="s">
        <v>198</v>
      </c>
      <c r="E474">
        <v>301</v>
      </c>
      <c r="F474">
        <v>302</v>
      </c>
      <c r="G474">
        <v>0.99668874172185429</v>
      </c>
      <c r="H474">
        <v>16825</v>
      </c>
      <c r="I474">
        <v>23477</v>
      </c>
      <c r="J474">
        <v>12</v>
      </c>
      <c r="K474" t="s">
        <v>904</v>
      </c>
      <c r="L474" s="90">
        <f t="shared" si="7"/>
        <v>1.7890044576523031E-2</v>
      </c>
    </row>
    <row r="475" spans="1:12" x14ac:dyDescent="0.3">
      <c r="A475">
        <v>39</v>
      </c>
      <c r="B475">
        <v>460</v>
      </c>
      <c r="C475" t="s">
        <v>729</v>
      </c>
      <c r="D475" t="s">
        <v>198</v>
      </c>
      <c r="E475">
        <v>300</v>
      </c>
      <c r="F475">
        <v>431</v>
      </c>
      <c r="G475">
        <v>0.69605568445475641</v>
      </c>
      <c r="H475">
        <v>16825</v>
      </c>
      <c r="I475">
        <v>23477</v>
      </c>
      <c r="J475">
        <v>13</v>
      </c>
      <c r="K475" t="s">
        <v>922</v>
      </c>
      <c r="L475" s="90">
        <f t="shared" si="7"/>
        <v>1.7830609212481426E-2</v>
      </c>
    </row>
    <row r="476" spans="1:12" x14ac:dyDescent="0.3">
      <c r="A476">
        <v>39</v>
      </c>
      <c r="B476">
        <v>174</v>
      </c>
      <c r="C476" t="s">
        <v>729</v>
      </c>
      <c r="D476" t="s">
        <v>198</v>
      </c>
      <c r="E476">
        <v>291</v>
      </c>
      <c r="F476">
        <v>291</v>
      </c>
      <c r="G476">
        <v>1</v>
      </c>
      <c r="H476">
        <v>16825</v>
      </c>
      <c r="I476">
        <v>23477</v>
      </c>
      <c r="J476">
        <v>14</v>
      </c>
      <c r="K476" t="s">
        <v>941</v>
      </c>
      <c r="L476" s="90">
        <f t="shared" si="7"/>
        <v>1.7295690936106983E-2</v>
      </c>
    </row>
    <row r="477" spans="1:12" x14ac:dyDescent="0.3">
      <c r="A477">
        <v>39</v>
      </c>
      <c r="B477">
        <v>139</v>
      </c>
      <c r="C477" t="s">
        <v>729</v>
      </c>
      <c r="D477" t="s">
        <v>198</v>
      </c>
      <c r="E477">
        <v>272</v>
      </c>
      <c r="F477">
        <v>443</v>
      </c>
      <c r="G477">
        <v>0.61399548532731374</v>
      </c>
      <c r="H477">
        <v>16825</v>
      </c>
      <c r="I477">
        <v>23477</v>
      </c>
      <c r="J477">
        <v>15</v>
      </c>
      <c r="K477" t="s">
        <v>913</v>
      </c>
      <c r="L477" s="90">
        <f t="shared" si="7"/>
        <v>1.6166419019316494E-2</v>
      </c>
    </row>
    <row r="478" spans="1:12" x14ac:dyDescent="0.3">
      <c r="A478">
        <v>39</v>
      </c>
      <c r="B478">
        <v>710</v>
      </c>
      <c r="C478" t="s">
        <v>729</v>
      </c>
      <c r="D478" t="s">
        <v>198</v>
      </c>
      <c r="E478">
        <v>272</v>
      </c>
      <c r="F478">
        <v>357</v>
      </c>
      <c r="G478">
        <v>0.76190476190476186</v>
      </c>
      <c r="H478">
        <v>16825</v>
      </c>
      <c r="I478">
        <v>23477</v>
      </c>
      <c r="J478">
        <v>15</v>
      </c>
      <c r="K478" t="s">
        <v>925</v>
      </c>
      <c r="L478" s="90">
        <f t="shared" si="7"/>
        <v>1.6166419019316494E-2</v>
      </c>
    </row>
    <row r="479" spans="1:12" x14ac:dyDescent="0.3">
      <c r="A479">
        <v>39</v>
      </c>
      <c r="B479">
        <v>190</v>
      </c>
      <c r="C479" t="s">
        <v>729</v>
      </c>
      <c r="D479" t="s">
        <v>198</v>
      </c>
      <c r="E479">
        <v>252</v>
      </c>
      <c r="F479">
        <v>369</v>
      </c>
      <c r="G479">
        <v>0.68292682926829273</v>
      </c>
      <c r="H479">
        <v>16825</v>
      </c>
      <c r="I479">
        <v>23477</v>
      </c>
      <c r="J479">
        <v>17</v>
      </c>
      <c r="K479" t="s">
        <v>943</v>
      </c>
      <c r="L479" s="90">
        <f t="shared" si="7"/>
        <v>1.4977711738484398E-2</v>
      </c>
    </row>
    <row r="480" spans="1:12" x14ac:dyDescent="0.3">
      <c r="A480">
        <v>39</v>
      </c>
      <c r="B480">
        <v>753</v>
      </c>
      <c r="C480" t="s">
        <v>729</v>
      </c>
      <c r="D480" t="s">
        <v>198</v>
      </c>
      <c r="E480">
        <v>249</v>
      </c>
      <c r="F480">
        <v>251</v>
      </c>
      <c r="G480">
        <v>0.99203187250996017</v>
      </c>
      <c r="H480">
        <v>16825</v>
      </c>
      <c r="I480">
        <v>23477</v>
      </c>
      <c r="J480">
        <v>18</v>
      </c>
      <c r="K480" t="s">
        <v>903</v>
      </c>
      <c r="L480" s="90">
        <f t="shared" si="7"/>
        <v>1.4799405646359584E-2</v>
      </c>
    </row>
    <row r="481" spans="1:12" x14ac:dyDescent="0.3">
      <c r="A481">
        <v>39</v>
      </c>
      <c r="B481">
        <v>253</v>
      </c>
      <c r="C481" t="s">
        <v>729</v>
      </c>
      <c r="D481" t="s">
        <v>198</v>
      </c>
      <c r="E481">
        <v>225</v>
      </c>
      <c r="F481">
        <v>298</v>
      </c>
      <c r="G481">
        <v>0.75503355704697983</v>
      </c>
      <c r="H481">
        <v>16825</v>
      </c>
      <c r="I481">
        <v>23477</v>
      </c>
      <c r="J481">
        <v>19</v>
      </c>
      <c r="K481" t="s">
        <v>919</v>
      </c>
      <c r="L481" s="90">
        <f t="shared" si="7"/>
        <v>1.3372956909361069E-2</v>
      </c>
    </row>
    <row r="482" spans="1:12" x14ac:dyDescent="0.3">
      <c r="A482">
        <v>39</v>
      </c>
      <c r="B482">
        <v>304</v>
      </c>
      <c r="C482" t="s">
        <v>729</v>
      </c>
      <c r="D482" t="s">
        <v>198</v>
      </c>
      <c r="E482">
        <v>221</v>
      </c>
      <c r="F482">
        <v>221</v>
      </c>
      <c r="G482">
        <v>1</v>
      </c>
      <c r="H482">
        <v>16825</v>
      </c>
      <c r="I482">
        <v>23477</v>
      </c>
      <c r="J482">
        <v>20</v>
      </c>
      <c r="K482" t="s">
        <v>963</v>
      </c>
      <c r="L482" s="90">
        <f t="shared" si="7"/>
        <v>1.3135215453194651E-2</v>
      </c>
    </row>
    <row r="483" spans="1:12" x14ac:dyDescent="0.3">
      <c r="A483">
        <v>39</v>
      </c>
      <c r="B483">
        <v>244</v>
      </c>
      <c r="C483" t="s">
        <v>729</v>
      </c>
      <c r="D483" t="s">
        <v>198</v>
      </c>
      <c r="E483">
        <v>201</v>
      </c>
      <c r="F483">
        <v>293</v>
      </c>
      <c r="G483">
        <v>0.68600682593856654</v>
      </c>
      <c r="H483">
        <v>16825</v>
      </c>
      <c r="I483">
        <v>23477</v>
      </c>
      <c r="J483">
        <v>21</v>
      </c>
      <c r="K483" t="s">
        <v>921</v>
      </c>
      <c r="L483" s="90">
        <f t="shared" si="7"/>
        <v>1.1946508172362556E-2</v>
      </c>
    </row>
    <row r="484" spans="1:12" x14ac:dyDescent="0.3">
      <c r="A484">
        <v>39</v>
      </c>
      <c r="B484">
        <v>308</v>
      </c>
      <c r="C484" t="s">
        <v>729</v>
      </c>
      <c r="D484" t="s">
        <v>198</v>
      </c>
      <c r="E484">
        <v>194</v>
      </c>
      <c r="F484">
        <v>228</v>
      </c>
      <c r="G484">
        <v>0.85087719298245612</v>
      </c>
      <c r="H484">
        <v>16825</v>
      </c>
      <c r="I484">
        <v>23477</v>
      </c>
      <c r="J484">
        <v>22</v>
      </c>
      <c r="K484" t="s">
        <v>929</v>
      </c>
      <c r="L484" s="90">
        <f t="shared" si="7"/>
        <v>1.1530460624071322E-2</v>
      </c>
    </row>
    <row r="485" spans="1:12" x14ac:dyDescent="0.3">
      <c r="A485">
        <v>39</v>
      </c>
      <c r="B485">
        <v>247</v>
      </c>
      <c r="C485" t="s">
        <v>729</v>
      </c>
      <c r="D485" t="s">
        <v>198</v>
      </c>
      <c r="E485">
        <v>163</v>
      </c>
      <c r="F485">
        <v>255</v>
      </c>
      <c r="G485">
        <v>0.63921568627450975</v>
      </c>
      <c r="H485">
        <v>16825</v>
      </c>
      <c r="I485">
        <v>23477</v>
      </c>
      <c r="J485">
        <v>23</v>
      </c>
      <c r="K485" t="s">
        <v>933</v>
      </c>
      <c r="L485" s="90">
        <f t="shared" si="7"/>
        <v>9.6879643387815743E-3</v>
      </c>
    </row>
    <row r="486" spans="1:12" x14ac:dyDescent="0.3">
      <c r="A486">
        <v>39</v>
      </c>
      <c r="B486">
        <v>750</v>
      </c>
      <c r="C486" t="s">
        <v>729</v>
      </c>
      <c r="D486" t="s">
        <v>198</v>
      </c>
      <c r="E486">
        <v>162</v>
      </c>
      <c r="F486">
        <v>163</v>
      </c>
      <c r="G486">
        <v>0.99386503067484666</v>
      </c>
      <c r="H486">
        <v>16825</v>
      </c>
      <c r="I486">
        <v>23477</v>
      </c>
      <c r="J486">
        <v>24</v>
      </c>
      <c r="K486" t="s">
        <v>918</v>
      </c>
      <c r="L486" s="90">
        <f t="shared" si="7"/>
        <v>9.6285289747399701E-3</v>
      </c>
    </row>
    <row r="487" spans="1:12" x14ac:dyDescent="0.3">
      <c r="A487">
        <v>39</v>
      </c>
      <c r="B487">
        <v>221</v>
      </c>
      <c r="C487" t="s">
        <v>729</v>
      </c>
      <c r="D487" t="s">
        <v>198</v>
      </c>
      <c r="E487">
        <v>157</v>
      </c>
      <c r="F487">
        <v>214</v>
      </c>
      <c r="G487">
        <v>0.73364485981308414</v>
      </c>
      <c r="H487">
        <v>16825</v>
      </c>
      <c r="I487">
        <v>23477</v>
      </c>
      <c r="J487">
        <v>25</v>
      </c>
      <c r="K487" t="s">
        <v>946</v>
      </c>
      <c r="L487" s="90">
        <f t="shared" si="7"/>
        <v>9.3313521545319474E-3</v>
      </c>
    </row>
    <row r="488" spans="1:12" x14ac:dyDescent="0.3">
      <c r="A488">
        <v>39</v>
      </c>
      <c r="B488">
        <v>134</v>
      </c>
      <c r="C488" t="s">
        <v>729</v>
      </c>
      <c r="D488" t="s">
        <v>198</v>
      </c>
      <c r="E488">
        <v>155</v>
      </c>
      <c r="F488">
        <v>209</v>
      </c>
      <c r="G488">
        <v>0.74162679425837319</v>
      </c>
      <c r="H488">
        <v>16825</v>
      </c>
      <c r="I488">
        <v>23477</v>
      </c>
      <c r="J488">
        <v>26</v>
      </c>
      <c r="K488" t="s">
        <v>975</v>
      </c>
      <c r="L488" s="90">
        <f t="shared" si="7"/>
        <v>9.2124814264487372E-3</v>
      </c>
    </row>
    <row r="489" spans="1:12" x14ac:dyDescent="0.3">
      <c r="A489">
        <v>39</v>
      </c>
      <c r="B489">
        <v>254</v>
      </c>
      <c r="C489" t="s">
        <v>729</v>
      </c>
      <c r="D489" t="s">
        <v>198</v>
      </c>
      <c r="E489">
        <v>152</v>
      </c>
      <c r="F489">
        <v>213</v>
      </c>
      <c r="G489">
        <v>0.71361502347417838</v>
      </c>
      <c r="H489">
        <v>16825</v>
      </c>
      <c r="I489">
        <v>23477</v>
      </c>
      <c r="J489">
        <v>27</v>
      </c>
      <c r="K489" t="s">
        <v>923</v>
      </c>
      <c r="L489" s="90">
        <f t="shared" si="7"/>
        <v>9.0341753343239229E-3</v>
      </c>
    </row>
    <row r="490" spans="1:12" x14ac:dyDescent="0.3">
      <c r="A490">
        <v>39</v>
      </c>
      <c r="B490">
        <v>282</v>
      </c>
      <c r="C490" t="s">
        <v>729</v>
      </c>
      <c r="D490" t="s">
        <v>198</v>
      </c>
      <c r="E490">
        <v>149</v>
      </c>
      <c r="F490">
        <v>224</v>
      </c>
      <c r="G490">
        <v>0.6651785714285714</v>
      </c>
      <c r="H490">
        <v>16825</v>
      </c>
      <c r="I490">
        <v>23477</v>
      </c>
      <c r="J490">
        <v>28</v>
      </c>
      <c r="K490" t="s">
        <v>927</v>
      </c>
      <c r="L490" s="90">
        <f t="shared" si="7"/>
        <v>8.8558692421991086E-3</v>
      </c>
    </row>
    <row r="491" spans="1:12" x14ac:dyDescent="0.3">
      <c r="A491">
        <v>39</v>
      </c>
      <c r="B491">
        <v>383</v>
      </c>
      <c r="C491" t="s">
        <v>729</v>
      </c>
      <c r="D491" t="s">
        <v>198</v>
      </c>
      <c r="E491">
        <v>147</v>
      </c>
      <c r="F491">
        <v>246</v>
      </c>
      <c r="G491">
        <v>0.59756097560975607</v>
      </c>
      <c r="H491">
        <v>16825</v>
      </c>
      <c r="I491">
        <v>23477</v>
      </c>
      <c r="J491">
        <v>29</v>
      </c>
      <c r="K491" t="s">
        <v>916</v>
      </c>
      <c r="L491" s="90">
        <f t="shared" si="7"/>
        <v>8.7369985141158985E-3</v>
      </c>
    </row>
    <row r="492" spans="1:12" x14ac:dyDescent="0.3">
      <c r="A492">
        <v>39</v>
      </c>
      <c r="B492">
        <v>775</v>
      </c>
      <c r="C492" t="s">
        <v>729</v>
      </c>
      <c r="D492" t="s">
        <v>198</v>
      </c>
      <c r="E492">
        <v>143</v>
      </c>
      <c r="F492">
        <v>276</v>
      </c>
      <c r="G492">
        <v>0.51811594202898548</v>
      </c>
      <c r="H492">
        <v>16825</v>
      </c>
      <c r="I492">
        <v>23477</v>
      </c>
      <c r="J492">
        <v>30</v>
      </c>
      <c r="K492" t="s">
        <v>915</v>
      </c>
      <c r="L492" s="90">
        <f t="shared" si="7"/>
        <v>8.4992570579494799E-3</v>
      </c>
    </row>
    <row r="493" spans="1:12" x14ac:dyDescent="0.3">
      <c r="A493">
        <v>50</v>
      </c>
      <c r="B493">
        <v>640</v>
      </c>
      <c r="C493" t="s">
        <v>869</v>
      </c>
      <c r="D493" t="s">
        <v>166</v>
      </c>
      <c r="E493">
        <v>536</v>
      </c>
      <c r="F493">
        <v>5893</v>
      </c>
      <c r="G493">
        <v>9.095537077889021E-2</v>
      </c>
      <c r="H493">
        <v>6310</v>
      </c>
      <c r="I493">
        <v>88862</v>
      </c>
      <c r="J493">
        <v>1</v>
      </c>
      <c r="K493" t="s">
        <v>900</v>
      </c>
      <c r="L493" s="90">
        <f t="shared" si="7"/>
        <v>8.4944532488114108E-2</v>
      </c>
    </row>
    <row r="494" spans="1:12" x14ac:dyDescent="0.3">
      <c r="A494">
        <v>50</v>
      </c>
      <c r="B494">
        <v>560</v>
      </c>
      <c r="C494" t="s">
        <v>869</v>
      </c>
      <c r="D494" t="s">
        <v>166</v>
      </c>
      <c r="E494">
        <v>399</v>
      </c>
      <c r="F494">
        <v>4514</v>
      </c>
      <c r="G494">
        <v>8.839167035888347E-2</v>
      </c>
      <c r="H494">
        <v>6310</v>
      </c>
      <c r="I494">
        <v>88862</v>
      </c>
      <c r="J494">
        <v>2</v>
      </c>
      <c r="K494" t="s">
        <v>902</v>
      </c>
      <c r="L494" s="90">
        <f t="shared" si="7"/>
        <v>6.3232963549920765E-2</v>
      </c>
    </row>
    <row r="495" spans="1:12" x14ac:dyDescent="0.3">
      <c r="A495">
        <v>50</v>
      </c>
      <c r="B495">
        <v>720</v>
      </c>
      <c r="C495" t="s">
        <v>869</v>
      </c>
      <c r="D495" t="s">
        <v>166</v>
      </c>
      <c r="E495">
        <v>385</v>
      </c>
      <c r="F495">
        <v>5091</v>
      </c>
      <c r="G495">
        <v>7.5623649577686108E-2</v>
      </c>
      <c r="H495">
        <v>6310</v>
      </c>
      <c r="I495">
        <v>88862</v>
      </c>
      <c r="J495">
        <v>3</v>
      </c>
      <c r="K495" t="s">
        <v>901</v>
      </c>
      <c r="L495" s="90">
        <f t="shared" si="7"/>
        <v>6.1014263074484945E-2</v>
      </c>
    </row>
    <row r="496" spans="1:12" x14ac:dyDescent="0.3">
      <c r="A496">
        <v>50</v>
      </c>
      <c r="B496">
        <v>194</v>
      </c>
      <c r="C496" t="s">
        <v>869</v>
      </c>
      <c r="D496" t="s">
        <v>166</v>
      </c>
      <c r="E496">
        <v>339</v>
      </c>
      <c r="F496">
        <v>4056</v>
      </c>
      <c r="G496">
        <v>8.357988165680473E-2</v>
      </c>
      <c r="H496">
        <v>6310</v>
      </c>
      <c r="I496">
        <v>88862</v>
      </c>
      <c r="J496">
        <v>4</v>
      </c>
      <c r="K496" t="s">
        <v>907</v>
      </c>
      <c r="L496" s="90">
        <f t="shared" si="7"/>
        <v>5.3724247226624403E-2</v>
      </c>
    </row>
    <row r="497" spans="1:12" x14ac:dyDescent="0.3">
      <c r="A497">
        <v>50</v>
      </c>
      <c r="B497">
        <v>137</v>
      </c>
      <c r="C497" t="s">
        <v>869</v>
      </c>
      <c r="D497" t="s">
        <v>166</v>
      </c>
      <c r="E497">
        <v>258</v>
      </c>
      <c r="F497">
        <v>3602</v>
      </c>
      <c r="G497">
        <v>7.1626873958911721E-2</v>
      </c>
      <c r="H497">
        <v>6310</v>
      </c>
      <c r="I497">
        <v>88862</v>
      </c>
      <c r="J497">
        <v>5</v>
      </c>
      <c r="K497" t="s">
        <v>906</v>
      </c>
      <c r="L497" s="90">
        <f t="shared" si="7"/>
        <v>4.0887480190174325E-2</v>
      </c>
    </row>
    <row r="498" spans="1:12" x14ac:dyDescent="0.3">
      <c r="A498">
        <v>50</v>
      </c>
      <c r="B498">
        <v>751</v>
      </c>
      <c r="C498" t="s">
        <v>869</v>
      </c>
      <c r="D498" t="s">
        <v>166</v>
      </c>
      <c r="E498">
        <v>226</v>
      </c>
      <c r="F498">
        <v>1493</v>
      </c>
      <c r="G498">
        <v>0.15137307434695244</v>
      </c>
      <c r="H498">
        <v>6310</v>
      </c>
      <c r="I498">
        <v>88862</v>
      </c>
      <c r="J498">
        <v>6</v>
      </c>
      <c r="K498" t="s">
        <v>904</v>
      </c>
      <c r="L498" s="90">
        <f t="shared" si="7"/>
        <v>3.5816164817749602E-2</v>
      </c>
    </row>
    <row r="499" spans="1:12" x14ac:dyDescent="0.3">
      <c r="A499">
        <v>50</v>
      </c>
      <c r="B499">
        <v>540</v>
      </c>
      <c r="C499" t="s">
        <v>869</v>
      </c>
      <c r="D499" t="s">
        <v>166</v>
      </c>
      <c r="E499">
        <v>167</v>
      </c>
      <c r="F499">
        <v>2195</v>
      </c>
      <c r="G499">
        <v>7.6082004555808658E-2</v>
      </c>
      <c r="H499">
        <v>6310</v>
      </c>
      <c r="I499">
        <v>88862</v>
      </c>
      <c r="J499">
        <v>7</v>
      </c>
      <c r="K499" t="s">
        <v>905</v>
      </c>
      <c r="L499" s="90">
        <f t="shared" si="7"/>
        <v>2.6465927099841521E-2</v>
      </c>
    </row>
    <row r="500" spans="1:12" x14ac:dyDescent="0.3">
      <c r="A500">
        <v>50</v>
      </c>
      <c r="B500">
        <v>301</v>
      </c>
      <c r="C500" t="s">
        <v>869</v>
      </c>
      <c r="D500" t="s">
        <v>166</v>
      </c>
      <c r="E500">
        <v>132</v>
      </c>
      <c r="F500">
        <v>771</v>
      </c>
      <c r="G500">
        <v>0.17120622568093385</v>
      </c>
      <c r="H500">
        <v>6310</v>
      </c>
      <c r="I500">
        <v>88862</v>
      </c>
      <c r="J500">
        <v>8</v>
      </c>
      <c r="K500" t="s">
        <v>912</v>
      </c>
      <c r="L500" s="90">
        <f t="shared" si="7"/>
        <v>2.0919175911251982E-2</v>
      </c>
    </row>
    <row r="501" spans="1:12" x14ac:dyDescent="0.3">
      <c r="A501">
        <v>50</v>
      </c>
      <c r="B501">
        <v>302</v>
      </c>
      <c r="C501" t="s">
        <v>869</v>
      </c>
      <c r="D501" t="s">
        <v>166</v>
      </c>
      <c r="E501">
        <v>132</v>
      </c>
      <c r="F501">
        <v>850</v>
      </c>
      <c r="G501">
        <v>0.15529411764705883</v>
      </c>
      <c r="H501">
        <v>6310</v>
      </c>
      <c r="I501">
        <v>88862</v>
      </c>
      <c r="J501">
        <v>8</v>
      </c>
      <c r="K501" t="s">
        <v>909</v>
      </c>
      <c r="L501" s="90">
        <f t="shared" si="7"/>
        <v>2.0919175911251982E-2</v>
      </c>
    </row>
    <row r="502" spans="1:12" x14ac:dyDescent="0.3">
      <c r="A502">
        <v>50</v>
      </c>
      <c r="B502">
        <v>460</v>
      </c>
      <c r="C502" t="s">
        <v>869</v>
      </c>
      <c r="D502" t="s">
        <v>166</v>
      </c>
      <c r="E502">
        <v>121</v>
      </c>
      <c r="F502">
        <v>1466</v>
      </c>
      <c r="G502">
        <v>8.2537517053206E-2</v>
      </c>
      <c r="H502">
        <v>6310</v>
      </c>
      <c r="I502">
        <v>88862</v>
      </c>
      <c r="J502">
        <v>10</v>
      </c>
      <c r="K502" t="s">
        <v>922</v>
      </c>
      <c r="L502" s="90">
        <f t="shared" si="7"/>
        <v>1.9175911251980982E-2</v>
      </c>
    </row>
    <row r="503" spans="1:12" x14ac:dyDescent="0.3">
      <c r="A503">
        <v>50</v>
      </c>
      <c r="B503">
        <v>140</v>
      </c>
      <c r="C503" t="s">
        <v>869</v>
      </c>
      <c r="D503" t="s">
        <v>166</v>
      </c>
      <c r="E503">
        <v>119</v>
      </c>
      <c r="F503">
        <v>1184</v>
      </c>
      <c r="G503">
        <v>0.10050675675675676</v>
      </c>
      <c r="H503">
        <v>6310</v>
      </c>
      <c r="I503">
        <v>88862</v>
      </c>
      <c r="J503">
        <v>11</v>
      </c>
      <c r="K503" t="s">
        <v>910</v>
      </c>
      <c r="L503" s="90">
        <f t="shared" si="7"/>
        <v>1.8858954041204436E-2</v>
      </c>
    </row>
    <row r="504" spans="1:12" x14ac:dyDescent="0.3">
      <c r="A504">
        <v>50</v>
      </c>
      <c r="B504">
        <v>45</v>
      </c>
      <c r="C504" t="s">
        <v>869</v>
      </c>
      <c r="D504" t="s">
        <v>166</v>
      </c>
      <c r="E504">
        <v>116</v>
      </c>
      <c r="F504">
        <v>1230</v>
      </c>
      <c r="G504">
        <v>9.4308943089430899E-2</v>
      </c>
      <c r="H504">
        <v>6310</v>
      </c>
      <c r="I504">
        <v>88862</v>
      </c>
      <c r="J504">
        <v>12</v>
      </c>
      <c r="K504" t="s">
        <v>917</v>
      </c>
      <c r="L504" s="90">
        <f t="shared" si="7"/>
        <v>1.838351822503962E-2</v>
      </c>
    </row>
    <row r="505" spans="1:12" x14ac:dyDescent="0.3">
      <c r="A505">
        <v>50</v>
      </c>
      <c r="B505">
        <v>201</v>
      </c>
      <c r="C505" t="s">
        <v>869</v>
      </c>
      <c r="D505" t="s">
        <v>166</v>
      </c>
      <c r="E505">
        <v>112</v>
      </c>
      <c r="F505">
        <v>1314</v>
      </c>
      <c r="G505">
        <v>8.5235920852359204E-2</v>
      </c>
      <c r="H505">
        <v>6310</v>
      </c>
      <c r="I505">
        <v>88862</v>
      </c>
      <c r="J505">
        <v>13</v>
      </c>
      <c r="K505" t="s">
        <v>911</v>
      </c>
      <c r="L505" s="90">
        <f t="shared" si="7"/>
        <v>1.774960380348653E-2</v>
      </c>
    </row>
    <row r="506" spans="1:12" x14ac:dyDescent="0.3">
      <c r="A506">
        <v>50</v>
      </c>
      <c r="B506">
        <v>753</v>
      </c>
      <c r="C506" t="s">
        <v>869</v>
      </c>
      <c r="D506" t="s">
        <v>166</v>
      </c>
      <c r="E506">
        <v>112</v>
      </c>
      <c r="F506">
        <v>1092</v>
      </c>
      <c r="G506">
        <v>0.10256410256410256</v>
      </c>
      <c r="H506">
        <v>6310</v>
      </c>
      <c r="I506">
        <v>88862</v>
      </c>
      <c r="J506">
        <v>13</v>
      </c>
      <c r="K506" t="s">
        <v>903</v>
      </c>
      <c r="L506" s="90">
        <f t="shared" si="7"/>
        <v>1.774960380348653E-2</v>
      </c>
    </row>
    <row r="507" spans="1:12" x14ac:dyDescent="0.3">
      <c r="A507">
        <v>50</v>
      </c>
      <c r="B507">
        <v>139</v>
      </c>
      <c r="C507" t="s">
        <v>869</v>
      </c>
      <c r="D507" t="s">
        <v>166</v>
      </c>
      <c r="E507">
        <v>105</v>
      </c>
      <c r="F507">
        <v>1217</v>
      </c>
      <c r="G507">
        <v>8.6277732128184056E-2</v>
      </c>
      <c r="H507">
        <v>6310</v>
      </c>
      <c r="I507">
        <v>88862</v>
      </c>
      <c r="J507">
        <v>15</v>
      </c>
      <c r="K507" t="s">
        <v>913</v>
      </c>
      <c r="L507" s="90">
        <f t="shared" si="7"/>
        <v>1.664025356576862E-2</v>
      </c>
    </row>
    <row r="508" spans="1:12" x14ac:dyDescent="0.3">
      <c r="A508">
        <v>50</v>
      </c>
      <c r="B508">
        <v>463</v>
      </c>
      <c r="C508" t="s">
        <v>869</v>
      </c>
      <c r="D508" t="s">
        <v>166</v>
      </c>
      <c r="E508">
        <v>100</v>
      </c>
      <c r="F508">
        <v>1527</v>
      </c>
      <c r="G508">
        <v>6.548788474132286E-2</v>
      </c>
      <c r="H508">
        <v>6310</v>
      </c>
      <c r="I508">
        <v>88862</v>
      </c>
      <c r="J508">
        <v>16</v>
      </c>
      <c r="K508" t="s">
        <v>914</v>
      </c>
      <c r="L508" s="90">
        <f t="shared" si="7"/>
        <v>1.5847860538827259E-2</v>
      </c>
    </row>
    <row r="509" spans="1:12" x14ac:dyDescent="0.3">
      <c r="A509">
        <v>50</v>
      </c>
      <c r="B509">
        <v>750</v>
      </c>
      <c r="C509" t="s">
        <v>869</v>
      </c>
      <c r="D509" t="s">
        <v>166</v>
      </c>
      <c r="E509">
        <v>95</v>
      </c>
      <c r="F509">
        <v>957</v>
      </c>
      <c r="G509">
        <v>9.9268547544409613E-2</v>
      </c>
      <c r="H509">
        <v>6310</v>
      </c>
      <c r="I509">
        <v>88862</v>
      </c>
      <c r="J509">
        <v>17</v>
      </c>
      <c r="K509" t="s">
        <v>918</v>
      </c>
      <c r="L509" s="90">
        <f t="shared" si="7"/>
        <v>1.5055467511885896E-2</v>
      </c>
    </row>
    <row r="510" spans="1:12" x14ac:dyDescent="0.3">
      <c r="A510">
        <v>50</v>
      </c>
      <c r="B510">
        <v>282</v>
      </c>
      <c r="C510" t="s">
        <v>869</v>
      </c>
      <c r="D510" t="s">
        <v>166</v>
      </c>
      <c r="E510">
        <v>91</v>
      </c>
      <c r="F510">
        <v>781</v>
      </c>
      <c r="G510">
        <v>0.11651728553137004</v>
      </c>
      <c r="H510">
        <v>6310</v>
      </c>
      <c r="I510">
        <v>88862</v>
      </c>
      <c r="J510">
        <v>18</v>
      </c>
      <c r="K510" t="s">
        <v>927</v>
      </c>
      <c r="L510" s="90">
        <f t="shared" si="7"/>
        <v>1.4421553090332806E-2</v>
      </c>
    </row>
    <row r="511" spans="1:12" x14ac:dyDescent="0.3">
      <c r="A511">
        <v>50</v>
      </c>
      <c r="B511">
        <v>308</v>
      </c>
      <c r="C511" t="s">
        <v>869</v>
      </c>
      <c r="D511" t="s">
        <v>166</v>
      </c>
      <c r="E511">
        <v>88</v>
      </c>
      <c r="F511">
        <v>656</v>
      </c>
      <c r="G511">
        <v>0.13414634146341464</v>
      </c>
      <c r="H511">
        <v>6310</v>
      </c>
      <c r="I511">
        <v>88862</v>
      </c>
      <c r="J511">
        <v>19</v>
      </c>
      <c r="K511" t="s">
        <v>929</v>
      </c>
      <c r="L511" s="90">
        <f t="shared" si="7"/>
        <v>1.3946117274167988E-2</v>
      </c>
    </row>
    <row r="512" spans="1:12" x14ac:dyDescent="0.3">
      <c r="A512">
        <v>50</v>
      </c>
      <c r="B512">
        <v>775</v>
      </c>
      <c r="C512" t="s">
        <v>869</v>
      </c>
      <c r="D512" t="s">
        <v>166</v>
      </c>
      <c r="E512">
        <v>84</v>
      </c>
      <c r="F512">
        <v>1103</v>
      </c>
      <c r="G512">
        <v>7.6155938349954669E-2</v>
      </c>
      <c r="H512">
        <v>6310</v>
      </c>
      <c r="I512">
        <v>88862</v>
      </c>
      <c r="J512">
        <v>20</v>
      </c>
      <c r="K512" t="s">
        <v>915</v>
      </c>
      <c r="L512" s="90">
        <f t="shared" si="7"/>
        <v>1.3312202852614897E-2</v>
      </c>
    </row>
    <row r="513" spans="1:12" x14ac:dyDescent="0.3">
      <c r="A513">
        <v>50</v>
      </c>
      <c r="B513">
        <v>221</v>
      </c>
      <c r="C513" t="s">
        <v>869</v>
      </c>
      <c r="D513" t="s">
        <v>166</v>
      </c>
      <c r="E513">
        <v>77</v>
      </c>
      <c r="F513">
        <v>830</v>
      </c>
      <c r="G513">
        <v>9.2771084337349402E-2</v>
      </c>
      <c r="H513">
        <v>6310</v>
      </c>
      <c r="I513">
        <v>88862</v>
      </c>
      <c r="J513">
        <v>21</v>
      </c>
      <c r="K513" t="s">
        <v>946</v>
      </c>
      <c r="L513" s="90">
        <f t="shared" si="7"/>
        <v>1.2202852614896989E-2</v>
      </c>
    </row>
    <row r="514" spans="1:12" x14ac:dyDescent="0.3">
      <c r="A514">
        <v>50</v>
      </c>
      <c r="B514">
        <v>383</v>
      </c>
      <c r="C514" t="s">
        <v>869</v>
      </c>
      <c r="D514" t="s">
        <v>166</v>
      </c>
      <c r="E514">
        <v>73</v>
      </c>
      <c r="F514">
        <v>1025</v>
      </c>
      <c r="G514">
        <v>7.1219512195121945E-2</v>
      </c>
      <c r="H514">
        <v>6310</v>
      </c>
      <c r="I514">
        <v>88862</v>
      </c>
      <c r="J514">
        <v>22</v>
      </c>
      <c r="K514" t="s">
        <v>916</v>
      </c>
      <c r="L514" s="90">
        <f t="shared" si="7"/>
        <v>1.1568938193343899E-2</v>
      </c>
    </row>
    <row r="515" spans="1:12" x14ac:dyDescent="0.3">
      <c r="A515">
        <v>50</v>
      </c>
      <c r="B515">
        <v>247</v>
      </c>
      <c r="C515" t="s">
        <v>869</v>
      </c>
      <c r="D515" t="s">
        <v>166</v>
      </c>
      <c r="E515">
        <v>70</v>
      </c>
      <c r="F515">
        <v>624</v>
      </c>
      <c r="G515">
        <v>0.11217948717948718</v>
      </c>
      <c r="H515">
        <v>6310</v>
      </c>
      <c r="I515">
        <v>88862</v>
      </c>
      <c r="J515">
        <v>23</v>
      </c>
      <c r="K515" t="s">
        <v>933</v>
      </c>
      <c r="L515" s="90">
        <f t="shared" ref="L515:L578" si="8">E515/H515</f>
        <v>1.1093502377179081E-2</v>
      </c>
    </row>
    <row r="516" spans="1:12" x14ac:dyDescent="0.3">
      <c r="A516">
        <v>50</v>
      </c>
      <c r="B516">
        <v>710</v>
      </c>
      <c r="C516" t="s">
        <v>869</v>
      </c>
      <c r="D516" t="s">
        <v>166</v>
      </c>
      <c r="E516">
        <v>69</v>
      </c>
      <c r="F516">
        <v>1053</v>
      </c>
      <c r="G516">
        <v>6.5527065527065526E-2</v>
      </c>
      <c r="H516">
        <v>6310</v>
      </c>
      <c r="I516">
        <v>88862</v>
      </c>
      <c r="J516">
        <v>24</v>
      </c>
      <c r="K516" t="s">
        <v>925</v>
      </c>
      <c r="L516" s="90">
        <f t="shared" si="8"/>
        <v>1.0935023771790809E-2</v>
      </c>
    </row>
    <row r="517" spans="1:12" x14ac:dyDescent="0.3">
      <c r="A517">
        <v>50</v>
      </c>
      <c r="B517">
        <v>133</v>
      </c>
      <c r="C517" t="s">
        <v>869</v>
      </c>
      <c r="D517" t="s">
        <v>166</v>
      </c>
      <c r="E517">
        <v>61</v>
      </c>
      <c r="F517">
        <v>1378</v>
      </c>
      <c r="G517">
        <v>4.4267053701015968E-2</v>
      </c>
      <c r="H517">
        <v>6310</v>
      </c>
      <c r="I517">
        <v>88862</v>
      </c>
      <c r="J517">
        <v>25</v>
      </c>
      <c r="K517" t="s">
        <v>932</v>
      </c>
      <c r="L517" s="90">
        <f t="shared" si="8"/>
        <v>9.6671949286846279E-3</v>
      </c>
    </row>
    <row r="518" spans="1:12" x14ac:dyDescent="0.3">
      <c r="A518">
        <v>50</v>
      </c>
      <c r="B518">
        <v>420</v>
      </c>
      <c r="C518" t="s">
        <v>869</v>
      </c>
      <c r="D518" t="s">
        <v>166</v>
      </c>
      <c r="E518">
        <v>60</v>
      </c>
      <c r="F518">
        <v>937</v>
      </c>
      <c r="G518">
        <v>6.4034151547491994E-2</v>
      </c>
      <c r="H518">
        <v>6310</v>
      </c>
      <c r="I518">
        <v>88862</v>
      </c>
      <c r="J518">
        <v>26</v>
      </c>
      <c r="K518" t="s">
        <v>928</v>
      </c>
      <c r="L518" s="90">
        <f t="shared" si="8"/>
        <v>9.5087163232963554E-3</v>
      </c>
    </row>
    <row r="519" spans="1:12" x14ac:dyDescent="0.3">
      <c r="A519">
        <v>50</v>
      </c>
      <c r="B519">
        <v>244</v>
      </c>
      <c r="C519" t="s">
        <v>869</v>
      </c>
      <c r="D519" t="s">
        <v>166</v>
      </c>
      <c r="E519">
        <v>59</v>
      </c>
      <c r="F519">
        <v>614</v>
      </c>
      <c r="G519">
        <v>9.6091205211726385E-2</v>
      </c>
      <c r="H519">
        <v>6310</v>
      </c>
      <c r="I519">
        <v>88862</v>
      </c>
      <c r="J519">
        <v>27</v>
      </c>
      <c r="K519" t="s">
        <v>921</v>
      </c>
      <c r="L519" s="90">
        <f t="shared" si="8"/>
        <v>9.3502377179080828E-3</v>
      </c>
    </row>
    <row r="520" spans="1:12" x14ac:dyDescent="0.3">
      <c r="A520">
        <v>50</v>
      </c>
      <c r="B520">
        <v>425</v>
      </c>
      <c r="C520" t="s">
        <v>869</v>
      </c>
      <c r="D520" t="s">
        <v>166</v>
      </c>
      <c r="E520">
        <v>57</v>
      </c>
      <c r="F520">
        <v>627</v>
      </c>
      <c r="G520">
        <v>9.0909090909090912E-2</v>
      </c>
      <c r="H520">
        <v>6310</v>
      </c>
      <c r="I520">
        <v>88862</v>
      </c>
      <c r="J520">
        <v>28</v>
      </c>
      <c r="K520" t="s">
        <v>934</v>
      </c>
      <c r="L520" s="90">
        <f t="shared" si="8"/>
        <v>9.0332805071315376E-3</v>
      </c>
    </row>
    <row r="521" spans="1:12" x14ac:dyDescent="0.3">
      <c r="A521">
        <v>50</v>
      </c>
      <c r="B521">
        <v>254</v>
      </c>
      <c r="C521" t="s">
        <v>869</v>
      </c>
      <c r="D521" t="s">
        <v>166</v>
      </c>
      <c r="E521">
        <v>54</v>
      </c>
      <c r="F521">
        <v>644</v>
      </c>
      <c r="G521">
        <v>8.3850931677018639E-2</v>
      </c>
      <c r="H521">
        <v>6310</v>
      </c>
      <c r="I521">
        <v>88862</v>
      </c>
      <c r="J521">
        <v>29</v>
      </c>
      <c r="K521" t="s">
        <v>923</v>
      </c>
      <c r="L521" s="90">
        <f t="shared" si="8"/>
        <v>8.5578446909667198E-3</v>
      </c>
    </row>
    <row r="522" spans="1:12" x14ac:dyDescent="0.3">
      <c r="A522">
        <v>50</v>
      </c>
      <c r="B522">
        <v>424</v>
      </c>
      <c r="C522" t="s">
        <v>869</v>
      </c>
      <c r="D522" t="s">
        <v>166</v>
      </c>
      <c r="E522">
        <v>48</v>
      </c>
      <c r="F522">
        <v>291</v>
      </c>
      <c r="G522">
        <v>0.16494845360824742</v>
      </c>
      <c r="H522">
        <v>6310</v>
      </c>
      <c r="I522">
        <v>88862</v>
      </c>
      <c r="J522">
        <v>30</v>
      </c>
      <c r="K522" t="s">
        <v>960</v>
      </c>
      <c r="L522" s="90">
        <f t="shared" si="8"/>
        <v>7.6069730586370843E-3</v>
      </c>
    </row>
    <row r="523" spans="1:12" x14ac:dyDescent="0.3">
      <c r="A523">
        <v>51</v>
      </c>
      <c r="B523">
        <v>693</v>
      </c>
      <c r="C523" t="s">
        <v>999</v>
      </c>
      <c r="D523" t="s">
        <v>170</v>
      </c>
      <c r="E523">
        <v>233</v>
      </c>
      <c r="F523">
        <v>2478</v>
      </c>
      <c r="G523">
        <v>9.40274414850686E-2</v>
      </c>
      <c r="H523">
        <v>1295</v>
      </c>
      <c r="I523">
        <v>274058</v>
      </c>
      <c r="J523">
        <v>1</v>
      </c>
      <c r="K523" t="s">
        <v>964</v>
      </c>
      <c r="L523" s="90">
        <f t="shared" si="8"/>
        <v>0.17992277992277991</v>
      </c>
    </row>
    <row r="524" spans="1:12" x14ac:dyDescent="0.3">
      <c r="A524">
        <v>51</v>
      </c>
      <c r="B524">
        <v>3</v>
      </c>
      <c r="C524" t="s">
        <v>999</v>
      </c>
      <c r="D524" t="s">
        <v>170</v>
      </c>
      <c r="E524">
        <v>72</v>
      </c>
      <c r="F524">
        <v>774</v>
      </c>
      <c r="G524">
        <v>9.3023255813953487E-2</v>
      </c>
      <c r="H524">
        <v>1295</v>
      </c>
      <c r="I524">
        <v>274058</v>
      </c>
      <c r="J524">
        <v>2</v>
      </c>
      <c r="K524" t="s">
        <v>996</v>
      </c>
      <c r="L524" s="90">
        <f t="shared" si="8"/>
        <v>5.5598455598455596E-2</v>
      </c>
    </row>
    <row r="525" spans="1:12" x14ac:dyDescent="0.3">
      <c r="A525">
        <v>51</v>
      </c>
      <c r="B525">
        <v>240</v>
      </c>
      <c r="C525" t="s">
        <v>999</v>
      </c>
      <c r="D525" t="s">
        <v>170</v>
      </c>
      <c r="E525">
        <v>61</v>
      </c>
      <c r="F525">
        <v>1009</v>
      </c>
      <c r="G525">
        <v>6.0455896927651138E-2</v>
      </c>
      <c r="H525">
        <v>1295</v>
      </c>
      <c r="I525">
        <v>274058</v>
      </c>
      <c r="J525">
        <v>3</v>
      </c>
      <c r="K525" t="s">
        <v>1000</v>
      </c>
      <c r="L525" s="90">
        <f t="shared" si="8"/>
        <v>4.7104247104247106E-2</v>
      </c>
    </row>
    <row r="526" spans="1:12" x14ac:dyDescent="0.3">
      <c r="A526">
        <v>51</v>
      </c>
      <c r="B526">
        <v>660</v>
      </c>
      <c r="C526" t="s">
        <v>999</v>
      </c>
      <c r="D526" t="s">
        <v>170</v>
      </c>
      <c r="E526">
        <v>59</v>
      </c>
      <c r="F526">
        <v>1105</v>
      </c>
      <c r="G526">
        <v>5.3393665158371038E-2</v>
      </c>
      <c r="H526">
        <v>1295</v>
      </c>
      <c r="I526">
        <v>274058</v>
      </c>
      <c r="J526">
        <v>4</v>
      </c>
      <c r="K526" t="s">
        <v>982</v>
      </c>
      <c r="L526" s="90">
        <f t="shared" si="8"/>
        <v>4.555984555984556E-2</v>
      </c>
    </row>
    <row r="527" spans="1:12" x14ac:dyDescent="0.3">
      <c r="A527">
        <v>51</v>
      </c>
      <c r="B527">
        <v>254</v>
      </c>
      <c r="C527" t="s">
        <v>999</v>
      </c>
      <c r="D527" t="s">
        <v>170</v>
      </c>
      <c r="E527">
        <v>53</v>
      </c>
      <c r="F527">
        <v>2562</v>
      </c>
      <c r="G527">
        <v>2.0686963309914128E-2</v>
      </c>
      <c r="H527">
        <v>1295</v>
      </c>
      <c r="I527">
        <v>274058</v>
      </c>
      <c r="J527">
        <v>5</v>
      </c>
      <c r="K527" t="s">
        <v>923</v>
      </c>
      <c r="L527" s="90">
        <f t="shared" si="8"/>
        <v>4.0926640926640924E-2</v>
      </c>
    </row>
    <row r="528" spans="1:12" x14ac:dyDescent="0.3">
      <c r="A528">
        <v>51</v>
      </c>
      <c r="B528">
        <v>691</v>
      </c>
      <c r="C528" t="s">
        <v>999</v>
      </c>
      <c r="D528" t="s">
        <v>170</v>
      </c>
      <c r="E528">
        <v>44</v>
      </c>
      <c r="F528">
        <v>718</v>
      </c>
      <c r="G528">
        <v>6.1281337047353758E-2</v>
      </c>
      <c r="H528">
        <v>1295</v>
      </c>
      <c r="I528">
        <v>274058</v>
      </c>
      <c r="J528">
        <v>6</v>
      </c>
      <c r="K528" t="s">
        <v>1001</v>
      </c>
      <c r="L528" s="90">
        <f t="shared" si="8"/>
        <v>3.397683397683398E-2</v>
      </c>
    </row>
    <row r="529" spans="1:12" x14ac:dyDescent="0.3">
      <c r="A529">
        <v>51</v>
      </c>
      <c r="B529">
        <v>41</v>
      </c>
      <c r="C529" t="s">
        <v>999</v>
      </c>
      <c r="D529" t="s">
        <v>170</v>
      </c>
      <c r="E529">
        <v>31</v>
      </c>
      <c r="F529">
        <v>710</v>
      </c>
      <c r="G529">
        <v>4.3661971830985913E-2</v>
      </c>
      <c r="H529">
        <v>1295</v>
      </c>
      <c r="I529">
        <v>274058</v>
      </c>
      <c r="J529">
        <v>7</v>
      </c>
      <c r="K529" t="s">
        <v>1002</v>
      </c>
      <c r="L529" s="90">
        <f t="shared" si="8"/>
        <v>2.3938223938223938E-2</v>
      </c>
    </row>
    <row r="530" spans="1:12" x14ac:dyDescent="0.3">
      <c r="A530">
        <v>51</v>
      </c>
      <c r="B530">
        <v>460</v>
      </c>
      <c r="C530" t="s">
        <v>999</v>
      </c>
      <c r="D530" t="s">
        <v>170</v>
      </c>
      <c r="E530">
        <v>31</v>
      </c>
      <c r="F530">
        <v>2906</v>
      </c>
      <c r="G530">
        <v>1.0667584308327599E-2</v>
      </c>
      <c r="H530">
        <v>1295</v>
      </c>
      <c r="I530">
        <v>274058</v>
      </c>
      <c r="J530">
        <v>7</v>
      </c>
      <c r="K530" t="s">
        <v>922</v>
      </c>
      <c r="L530" s="90">
        <f t="shared" si="8"/>
        <v>2.3938223938223938E-2</v>
      </c>
    </row>
    <row r="531" spans="1:12" x14ac:dyDescent="0.3">
      <c r="A531">
        <v>51</v>
      </c>
      <c r="B531">
        <v>861</v>
      </c>
      <c r="C531" t="s">
        <v>999</v>
      </c>
      <c r="D531" t="s">
        <v>170</v>
      </c>
      <c r="E531">
        <v>31</v>
      </c>
      <c r="F531">
        <v>1015</v>
      </c>
      <c r="G531">
        <v>3.0541871921182268E-2</v>
      </c>
      <c r="H531">
        <v>1295</v>
      </c>
      <c r="I531">
        <v>274058</v>
      </c>
      <c r="J531">
        <v>7</v>
      </c>
      <c r="K531" t="s">
        <v>1003</v>
      </c>
      <c r="L531" s="90">
        <f t="shared" si="8"/>
        <v>2.3938223938223938E-2</v>
      </c>
    </row>
    <row r="532" spans="1:12" x14ac:dyDescent="0.3">
      <c r="A532">
        <v>51</v>
      </c>
      <c r="B532">
        <v>137</v>
      </c>
      <c r="C532" t="s">
        <v>999</v>
      </c>
      <c r="D532" t="s">
        <v>170</v>
      </c>
      <c r="E532">
        <v>30</v>
      </c>
      <c r="F532">
        <v>7947</v>
      </c>
      <c r="G532">
        <v>3.7750094375235939E-3</v>
      </c>
      <c r="H532">
        <v>1295</v>
      </c>
      <c r="I532">
        <v>274058</v>
      </c>
      <c r="J532">
        <v>10</v>
      </c>
      <c r="K532" t="s">
        <v>906</v>
      </c>
      <c r="L532" s="90">
        <f t="shared" si="8"/>
        <v>2.3166023166023165E-2</v>
      </c>
    </row>
    <row r="533" spans="1:12" x14ac:dyDescent="0.3">
      <c r="A533">
        <v>51</v>
      </c>
      <c r="B533">
        <v>136</v>
      </c>
      <c r="C533" t="s">
        <v>999</v>
      </c>
      <c r="D533" t="s">
        <v>170</v>
      </c>
      <c r="E533">
        <v>27</v>
      </c>
      <c r="F533">
        <v>748</v>
      </c>
      <c r="G533">
        <v>3.6096256684491977E-2</v>
      </c>
      <c r="H533">
        <v>1295</v>
      </c>
      <c r="I533">
        <v>274058</v>
      </c>
      <c r="J533">
        <v>11</v>
      </c>
      <c r="K533" t="s">
        <v>1004</v>
      </c>
      <c r="L533" s="90">
        <f t="shared" si="8"/>
        <v>2.084942084942085E-2</v>
      </c>
    </row>
    <row r="534" spans="1:12" x14ac:dyDescent="0.3">
      <c r="A534">
        <v>51</v>
      </c>
      <c r="B534">
        <v>281</v>
      </c>
      <c r="C534" t="s">
        <v>999</v>
      </c>
      <c r="D534" t="s">
        <v>170</v>
      </c>
      <c r="E534">
        <v>25</v>
      </c>
      <c r="F534">
        <v>748</v>
      </c>
      <c r="G534">
        <v>3.342245989304813E-2</v>
      </c>
      <c r="H534">
        <v>1295</v>
      </c>
      <c r="I534">
        <v>274058</v>
      </c>
      <c r="J534">
        <v>12</v>
      </c>
      <c r="K534" t="s">
        <v>1005</v>
      </c>
      <c r="L534" s="90">
        <f t="shared" si="8"/>
        <v>1.9305019305019305E-2</v>
      </c>
    </row>
    <row r="535" spans="1:12" x14ac:dyDescent="0.3">
      <c r="A535">
        <v>57</v>
      </c>
      <c r="B535">
        <v>640</v>
      </c>
      <c r="C535" t="s">
        <v>732</v>
      </c>
      <c r="D535" t="s">
        <v>160</v>
      </c>
      <c r="E535">
        <v>1352</v>
      </c>
      <c r="F535">
        <v>11366</v>
      </c>
      <c r="G535">
        <v>0.11895125813830723</v>
      </c>
      <c r="H535">
        <v>8873</v>
      </c>
      <c r="I535">
        <v>129814</v>
      </c>
      <c r="J535">
        <v>1</v>
      </c>
      <c r="K535" t="s">
        <v>900</v>
      </c>
      <c r="L535" s="90">
        <f t="shared" si="8"/>
        <v>0.15237236560351627</v>
      </c>
    </row>
    <row r="536" spans="1:12" x14ac:dyDescent="0.3">
      <c r="A536">
        <v>57</v>
      </c>
      <c r="B536">
        <v>560</v>
      </c>
      <c r="C536" t="s">
        <v>732</v>
      </c>
      <c r="D536" t="s">
        <v>160</v>
      </c>
      <c r="E536">
        <v>937</v>
      </c>
      <c r="F536">
        <v>7864</v>
      </c>
      <c r="G536">
        <v>0.11915055951169888</v>
      </c>
      <c r="H536">
        <v>8873</v>
      </c>
      <c r="I536">
        <v>129814</v>
      </c>
      <c r="J536">
        <v>2</v>
      </c>
      <c r="K536" t="s">
        <v>902</v>
      </c>
      <c r="L536" s="90">
        <f t="shared" si="8"/>
        <v>0.10560126225628311</v>
      </c>
    </row>
    <row r="537" spans="1:12" x14ac:dyDescent="0.3">
      <c r="A537">
        <v>57</v>
      </c>
      <c r="B537">
        <v>540</v>
      </c>
      <c r="C537" t="s">
        <v>732</v>
      </c>
      <c r="D537" t="s">
        <v>160</v>
      </c>
      <c r="E537">
        <v>440</v>
      </c>
      <c r="F537">
        <v>4068</v>
      </c>
      <c r="G537">
        <v>0.10816125860373647</v>
      </c>
      <c r="H537">
        <v>8873</v>
      </c>
      <c r="I537">
        <v>129814</v>
      </c>
      <c r="J537">
        <v>3</v>
      </c>
      <c r="K537" t="s">
        <v>905</v>
      </c>
      <c r="L537" s="90">
        <f t="shared" si="8"/>
        <v>4.9588639693452043E-2</v>
      </c>
    </row>
    <row r="538" spans="1:12" x14ac:dyDescent="0.3">
      <c r="A538">
        <v>57</v>
      </c>
      <c r="B538">
        <v>720</v>
      </c>
      <c r="C538" t="s">
        <v>732</v>
      </c>
      <c r="D538" t="s">
        <v>160</v>
      </c>
      <c r="E538">
        <v>404</v>
      </c>
      <c r="F538">
        <v>6413</v>
      </c>
      <c r="G538">
        <v>6.2997037268049269E-2</v>
      </c>
      <c r="H538">
        <v>8873</v>
      </c>
      <c r="I538">
        <v>129814</v>
      </c>
      <c r="J538">
        <v>4</v>
      </c>
      <c r="K538" t="s">
        <v>901</v>
      </c>
      <c r="L538" s="90">
        <f t="shared" si="8"/>
        <v>4.5531387354896875E-2</v>
      </c>
    </row>
    <row r="539" spans="1:12" x14ac:dyDescent="0.3">
      <c r="A539">
        <v>57</v>
      </c>
      <c r="B539">
        <v>403</v>
      </c>
      <c r="C539" t="s">
        <v>732</v>
      </c>
      <c r="D539" t="s">
        <v>160</v>
      </c>
      <c r="E539">
        <v>403</v>
      </c>
      <c r="F539">
        <v>1168</v>
      </c>
      <c r="G539">
        <v>0.34503424657534248</v>
      </c>
      <c r="H539">
        <v>8873</v>
      </c>
      <c r="I539">
        <v>129814</v>
      </c>
      <c r="J539">
        <v>5</v>
      </c>
      <c r="K539" t="s">
        <v>974</v>
      </c>
      <c r="L539" s="90">
        <f t="shared" si="8"/>
        <v>4.5418685901048125E-2</v>
      </c>
    </row>
    <row r="540" spans="1:12" x14ac:dyDescent="0.3">
      <c r="A540">
        <v>57</v>
      </c>
      <c r="B540">
        <v>137</v>
      </c>
      <c r="C540" t="s">
        <v>732</v>
      </c>
      <c r="D540" t="s">
        <v>160</v>
      </c>
      <c r="E540">
        <v>304</v>
      </c>
      <c r="F540">
        <v>5782</v>
      </c>
      <c r="G540">
        <v>5.2576962988585267E-2</v>
      </c>
      <c r="H540">
        <v>8873</v>
      </c>
      <c r="I540">
        <v>129814</v>
      </c>
      <c r="J540">
        <v>6</v>
      </c>
      <c r="K540" t="s">
        <v>906</v>
      </c>
      <c r="L540" s="90">
        <f t="shared" si="8"/>
        <v>3.4261241970021415E-2</v>
      </c>
    </row>
    <row r="541" spans="1:12" x14ac:dyDescent="0.3">
      <c r="A541">
        <v>57</v>
      </c>
      <c r="B541">
        <v>201</v>
      </c>
      <c r="C541" t="s">
        <v>732</v>
      </c>
      <c r="D541" t="s">
        <v>160</v>
      </c>
      <c r="E541">
        <v>216</v>
      </c>
      <c r="F541">
        <v>2562</v>
      </c>
      <c r="G541">
        <v>8.4309133489461355E-2</v>
      </c>
      <c r="H541">
        <v>8873</v>
      </c>
      <c r="I541">
        <v>129814</v>
      </c>
      <c r="J541">
        <v>7</v>
      </c>
      <c r="K541" t="s">
        <v>911</v>
      </c>
      <c r="L541" s="90">
        <f t="shared" si="8"/>
        <v>2.4343514031331004E-2</v>
      </c>
    </row>
    <row r="542" spans="1:12" x14ac:dyDescent="0.3">
      <c r="A542">
        <v>57</v>
      </c>
      <c r="B542">
        <v>194</v>
      </c>
      <c r="C542" t="s">
        <v>732</v>
      </c>
      <c r="D542" t="s">
        <v>160</v>
      </c>
      <c r="E542">
        <v>214</v>
      </c>
      <c r="F542">
        <v>5089</v>
      </c>
      <c r="G542">
        <v>4.205148359206131E-2</v>
      </c>
      <c r="H542">
        <v>8873</v>
      </c>
      <c r="I542">
        <v>129814</v>
      </c>
      <c r="J542">
        <v>8</v>
      </c>
      <c r="K542" t="s">
        <v>907</v>
      </c>
      <c r="L542" s="90">
        <f t="shared" si="8"/>
        <v>2.4118111123633493E-2</v>
      </c>
    </row>
    <row r="543" spans="1:12" x14ac:dyDescent="0.3">
      <c r="A543">
        <v>57</v>
      </c>
      <c r="B543">
        <v>775</v>
      </c>
      <c r="C543" t="s">
        <v>732</v>
      </c>
      <c r="D543" t="s">
        <v>160</v>
      </c>
      <c r="E543">
        <v>174</v>
      </c>
      <c r="F543">
        <v>1365</v>
      </c>
      <c r="G543">
        <v>0.12747252747252746</v>
      </c>
      <c r="H543">
        <v>8873</v>
      </c>
      <c r="I543">
        <v>129814</v>
      </c>
      <c r="J543">
        <v>9</v>
      </c>
      <c r="K543" t="s">
        <v>915</v>
      </c>
      <c r="L543" s="90">
        <f t="shared" si="8"/>
        <v>1.9610052969683309E-2</v>
      </c>
    </row>
    <row r="544" spans="1:12" x14ac:dyDescent="0.3">
      <c r="A544">
        <v>57</v>
      </c>
      <c r="B544">
        <v>301</v>
      </c>
      <c r="C544" t="s">
        <v>732</v>
      </c>
      <c r="D544" t="s">
        <v>160</v>
      </c>
      <c r="E544">
        <v>147</v>
      </c>
      <c r="F544">
        <v>1737</v>
      </c>
      <c r="G544">
        <v>8.46286701208981E-2</v>
      </c>
      <c r="H544">
        <v>8873</v>
      </c>
      <c r="I544">
        <v>129814</v>
      </c>
      <c r="J544">
        <v>10</v>
      </c>
      <c r="K544" t="s">
        <v>912</v>
      </c>
      <c r="L544" s="90">
        <f t="shared" si="8"/>
        <v>1.6567113715766933E-2</v>
      </c>
    </row>
    <row r="545" spans="1:12" x14ac:dyDescent="0.3">
      <c r="A545">
        <v>57</v>
      </c>
      <c r="B545">
        <v>302</v>
      </c>
      <c r="C545" t="s">
        <v>732</v>
      </c>
      <c r="D545" t="s">
        <v>160</v>
      </c>
      <c r="E545">
        <v>145</v>
      </c>
      <c r="F545">
        <v>1644</v>
      </c>
      <c r="G545">
        <v>8.8199513381995137E-2</v>
      </c>
      <c r="H545">
        <v>8873</v>
      </c>
      <c r="I545">
        <v>129814</v>
      </c>
      <c r="J545">
        <v>11</v>
      </c>
      <c r="K545" t="s">
        <v>909</v>
      </c>
      <c r="L545" s="90">
        <f t="shared" si="8"/>
        <v>1.6341710808069423E-2</v>
      </c>
    </row>
    <row r="546" spans="1:12" x14ac:dyDescent="0.3">
      <c r="A546">
        <v>57</v>
      </c>
      <c r="B546">
        <v>753</v>
      </c>
      <c r="C546" t="s">
        <v>732</v>
      </c>
      <c r="D546" t="s">
        <v>160</v>
      </c>
      <c r="E546">
        <v>135</v>
      </c>
      <c r="F546">
        <v>1874</v>
      </c>
      <c r="G546">
        <v>7.2038420490928498E-2</v>
      </c>
      <c r="H546">
        <v>8873</v>
      </c>
      <c r="I546">
        <v>129814</v>
      </c>
      <c r="J546">
        <v>12</v>
      </c>
      <c r="K546" t="s">
        <v>903</v>
      </c>
      <c r="L546" s="90">
        <f t="shared" si="8"/>
        <v>1.5214696269581877E-2</v>
      </c>
    </row>
    <row r="547" spans="1:12" x14ac:dyDescent="0.3">
      <c r="A547">
        <v>57</v>
      </c>
      <c r="B547">
        <v>751</v>
      </c>
      <c r="C547" t="s">
        <v>732</v>
      </c>
      <c r="D547" t="s">
        <v>160</v>
      </c>
      <c r="E547">
        <v>117</v>
      </c>
      <c r="F547">
        <v>1912</v>
      </c>
      <c r="G547">
        <v>6.1192468619246862E-2</v>
      </c>
      <c r="H547">
        <v>8873</v>
      </c>
      <c r="I547">
        <v>129814</v>
      </c>
      <c r="J547">
        <v>13</v>
      </c>
      <c r="K547" t="s">
        <v>904</v>
      </c>
      <c r="L547" s="90">
        <f t="shared" si="8"/>
        <v>1.3186070100304294E-2</v>
      </c>
    </row>
    <row r="548" spans="1:12" x14ac:dyDescent="0.3">
      <c r="A548">
        <v>57</v>
      </c>
      <c r="B548">
        <v>754</v>
      </c>
      <c r="C548" t="s">
        <v>732</v>
      </c>
      <c r="D548" t="s">
        <v>160</v>
      </c>
      <c r="E548">
        <v>106</v>
      </c>
      <c r="F548">
        <v>588</v>
      </c>
      <c r="G548">
        <v>0.18027210884353742</v>
      </c>
      <c r="H548">
        <v>8873</v>
      </c>
      <c r="I548">
        <v>129814</v>
      </c>
      <c r="J548">
        <v>14</v>
      </c>
      <c r="K548" t="s">
        <v>908</v>
      </c>
      <c r="L548" s="90">
        <f t="shared" si="8"/>
        <v>1.1946354107967993E-2</v>
      </c>
    </row>
    <row r="549" spans="1:12" x14ac:dyDescent="0.3">
      <c r="A549">
        <v>57</v>
      </c>
      <c r="B549">
        <v>244</v>
      </c>
      <c r="C549" t="s">
        <v>732</v>
      </c>
      <c r="D549" t="s">
        <v>160</v>
      </c>
      <c r="E549">
        <v>105</v>
      </c>
      <c r="F549">
        <v>1236</v>
      </c>
      <c r="G549">
        <v>8.4951456310679616E-2</v>
      </c>
      <c r="H549">
        <v>8873</v>
      </c>
      <c r="I549">
        <v>129814</v>
      </c>
      <c r="J549">
        <v>15</v>
      </c>
      <c r="K549" t="s">
        <v>921</v>
      </c>
      <c r="L549" s="90">
        <f t="shared" si="8"/>
        <v>1.1833652654119238E-2</v>
      </c>
    </row>
    <row r="550" spans="1:12" x14ac:dyDescent="0.3">
      <c r="A550">
        <v>57</v>
      </c>
      <c r="B550">
        <v>139</v>
      </c>
      <c r="C550" t="s">
        <v>732</v>
      </c>
      <c r="D550" t="s">
        <v>160</v>
      </c>
      <c r="E550">
        <v>103</v>
      </c>
      <c r="F550">
        <v>2364</v>
      </c>
      <c r="G550">
        <v>4.3570219966159056E-2</v>
      </c>
      <c r="H550">
        <v>8873</v>
      </c>
      <c r="I550">
        <v>129814</v>
      </c>
      <c r="J550">
        <v>16</v>
      </c>
      <c r="K550" t="s">
        <v>913</v>
      </c>
      <c r="L550" s="90">
        <f t="shared" si="8"/>
        <v>1.1608249746421729E-2</v>
      </c>
    </row>
    <row r="551" spans="1:12" x14ac:dyDescent="0.3">
      <c r="A551">
        <v>57</v>
      </c>
      <c r="B551">
        <v>45</v>
      </c>
      <c r="C551" t="s">
        <v>732</v>
      </c>
      <c r="D551" t="s">
        <v>160</v>
      </c>
      <c r="E551">
        <v>101</v>
      </c>
      <c r="F551">
        <v>1865</v>
      </c>
      <c r="G551">
        <v>5.4155495978552279E-2</v>
      </c>
      <c r="H551">
        <v>8873</v>
      </c>
      <c r="I551">
        <v>129814</v>
      </c>
      <c r="J551">
        <v>17</v>
      </c>
      <c r="K551" t="s">
        <v>917</v>
      </c>
      <c r="L551" s="90">
        <f t="shared" si="8"/>
        <v>1.1382846838724219E-2</v>
      </c>
    </row>
    <row r="552" spans="1:12" x14ac:dyDescent="0.3">
      <c r="A552">
        <v>57</v>
      </c>
      <c r="B552">
        <v>463</v>
      </c>
      <c r="C552" t="s">
        <v>732</v>
      </c>
      <c r="D552" t="s">
        <v>160</v>
      </c>
      <c r="E552">
        <v>96</v>
      </c>
      <c r="F552">
        <v>2411</v>
      </c>
      <c r="G552">
        <v>3.9817503110742433E-2</v>
      </c>
      <c r="H552">
        <v>8873</v>
      </c>
      <c r="I552">
        <v>129814</v>
      </c>
      <c r="J552">
        <v>18</v>
      </c>
      <c r="K552" t="s">
        <v>914</v>
      </c>
      <c r="L552" s="90">
        <f t="shared" si="8"/>
        <v>1.0819339569480446E-2</v>
      </c>
    </row>
    <row r="553" spans="1:12" x14ac:dyDescent="0.3">
      <c r="A553">
        <v>57</v>
      </c>
      <c r="B553">
        <v>755</v>
      </c>
      <c r="C553" t="s">
        <v>732</v>
      </c>
      <c r="D553" t="s">
        <v>160</v>
      </c>
      <c r="E553">
        <v>92</v>
      </c>
      <c r="F553">
        <v>473</v>
      </c>
      <c r="G553">
        <v>0.1945031712473573</v>
      </c>
      <c r="H553">
        <v>8873</v>
      </c>
      <c r="I553">
        <v>129814</v>
      </c>
      <c r="J553">
        <v>19</v>
      </c>
      <c r="K553" t="s">
        <v>959</v>
      </c>
      <c r="L553" s="90">
        <f t="shared" si="8"/>
        <v>1.0368533754085427E-2</v>
      </c>
    </row>
    <row r="554" spans="1:12" x14ac:dyDescent="0.3">
      <c r="A554">
        <v>57</v>
      </c>
      <c r="B554">
        <v>247</v>
      </c>
      <c r="C554" t="s">
        <v>732</v>
      </c>
      <c r="D554" t="s">
        <v>160</v>
      </c>
      <c r="E554">
        <v>88</v>
      </c>
      <c r="F554">
        <v>965</v>
      </c>
      <c r="G554">
        <v>9.1191709844559585E-2</v>
      </c>
      <c r="H554">
        <v>8873</v>
      </c>
      <c r="I554">
        <v>129814</v>
      </c>
      <c r="J554">
        <v>20</v>
      </c>
      <c r="K554" t="s">
        <v>933</v>
      </c>
      <c r="L554" s="90">
        <f t="shared" si="8"/>
        <v>9.9177279386904096E-3</v>
      </c>
    </row>
    <row r="555" spans="1:12" x14ac:dyDescent="0.3">
      <c r="A555">
        <v>57</v>
      </c>
      <c r="B555">
        <v>383</v>
      </c>
      <c r="C555" t="s">
        <v>732</v>
      </c>
      <c r="D555" t="s">
        <v>160</v>
      </c>
      <c r="E555">
        <v>75</v>
      </c>
      <c r="F555">
        <v>1759</v>
      </c>
      <c r="G555">
        <v>4.2637862421830583E-2</v>
      </c>
      <c r="H555">
        <v>8873</v>
      </c>
      <c r="I555">
        <v>129814</v>
      </c>
      <c r="J555">
        <v>21</v>
      </c>
      <c r="K555" t="s">
        <v>916</v>
      </c>
      <c r="L555" s="90">
        <f t="shared" si="8"/>
        <v>8.4526090386565986E-3</v>
      </c>
    </row>
    <row r="556" spans="1:12" x14ac:dyDescent="0.3">
      <c r="A556">
        <v>57</v>
      </c>
      <c r="B556">
        <v>221</v>
      </c>
      <c r="C556" t="s">
        <v>732</v>
      </c>
      <c r="D556" t="s">
        <v>160</v>
      </c>
      <c r="E556">
        <v>73</v>
      </c>
      <c r="F556">
        <v>1247</v>
      </c>
      <c r="G556">
        <v>5.8540497193263832E-2</v>
      </c>
      <c r="H556">
        <v>8873</v>
      </c>
      <c r="I556">
        <v>129814</v>
      </c>
      <c r="J556">
        <v>22</v>
      </c>
      <c r="K556" t="s">
        <v>946</v>
      </c>
      <c r="L556" s="90">
        <f t="shared" si="8"/>
        <v>8.2272061309590899E-3</v>
      </c>
    </row>
    <row r="557" spans="1:12" x14ac:dyDescent="0.3">
      <c r="A557">
        <v>57</v>
      </c>
      <c r="B557">
        <v>220</v>
      </c>
      <c r="C557" t="s">
        <v>732</v>
      </c>
      <c r="D557" t="s">
        <v>160</v>
      </c>
      <c r="E557">
        <v>64</v>
      </c>
      <c r="F557">
        <v>268</v>
      </c>
      <c r="G557">
        <v>0.23880597014925373</v>
      </c>
      <c r="H557">
        <v>8873</v>
      </c>
      <c r="I557">
        <v>129814</v>
      </c>
      <c r="J557">
        <v>23</v>
      </c>
      <c r="K557" t="s">
        <v>998</v>
      </c>
      <c r="L557" s="90">
        <f t="shared" si="8"/>
        <v>7.2128930463202972E-3</v>
      </c>
    </row>
    <row r="558" spans="1:12" x14ac:dyDescent="0.3">
      <c r="A558">
        <v>57</v>
      </c>
      <c r="B558">
        <v>750</v>
      </c>
      <c r="C558" t="s">
        <v>732</v>
      </c>
      <c r="D558" t="s">
        <v>160</v>
      </c>
      <c r="E558">
        <v>64</v>
      </c>
      <c r="F558">
        <v>1210</v>
      </c>
      <c r="G558">
        <v>5.2892561983471073E-2</v>
      </c>
      <c r="H558">
        <v>8873</v>
      </c>
      <c r="I558">
        <v>129814</v>
      </c>
      <c r="J558">
        <v>23</v>
      </c>
      <c r="K558" t="s">
        <v>918</v>
      </c>
      <c r="L558" s="90">
        <f t="shared" si="8"/>
        <v>7.2128930463202972E-3</v>
      </c>
    </row>
    <row r="559" spans="1:12" x14ac:dyDescent="0.3">
      <c r="A559">
        <v>57</v>
      </c>
      <c r="B559">
        <v>460</v>
      </c>
      <c r="C559" t="s">
        <v>732</v>
      </c>
      <c r="D559" t="s">
        <v>160</v>
      </c>
      <c r="E559">
        <v>63</v>
      </c>
      <c r="F559">
        <v>2023</v>
      </c>
      <c r="G559">
        <v>3.1141868512110725E-2</v>
      </c>
      <c r="H559">
        <v>8873</v>
      </c>
      <c r="I559">
        <v>129814</v>
      </c>
      <c r="J559">
        <v>25</v>
      </c>
      <c r="K559" t="s">
        <v>922</v>
      </c>
      <c r="L559" s="90">
        <f t="shared" si="8"/>
        <v>7.1001915924715428E-3</v>
      </c>
    </row>
    <row r="560" spans="1:12" x14ac:dyDescent="0.3">
      <c r="A560">
        <v>57</v>
      </c>
      <c r="B560">
        <v>249</v>
      </c>
      <c r="C560" t="s">
        <v>732</v>
      </c>
      <c r="D560" t="s">
        <v>160</v>
      </c>
      <c r="E560">
        <v>61</v>
      </c>
      <c r="F560">
        <v>1054</v>
      </c>
      <c r="G560">
        <v>5.7874762808349148E-2</v>
      </c>
      <c r="H560">
        <v>8873</v>
      </c>
      <c r="I560">
        <v>129814</v>
      </c>
      <c r="J560">
        <v>26</v>
      </c>
      <c r="K560" t="s">
        <v>936</v>
      </c>
      <c r="L560" s="90">
        <f t="shared" si="8"/>
        <v>6.8747886847740332E-3</v>
      </c>
    </row>
    <row r="561" spans="1:12" x14ac:dyDescent="0.3">
      <c r="A561">
        <v>57</v>
      </c>
      <c r="B561">
        <v>710</v>
      </c>
      <c r="C561" t="s">
        <v>732</v>
      </c>
      <c r="D561" t="s">
        <v>160</v>
      </c>
      <c r="E561">
        <v>60</v>
      </c>
      <c r="F561">
        <v>1193</v>
      </c>
      <c r="G561">
        <v>5.0293378038558254E-2</v>
      </c>
      <c r="H561">
        <v>8873</v>
      </c>
      <c r="I561">
        <v>129814</v>
      </c>
      <c r="J561">
        <v>27</v>
      </c>
      <c r="K561" t="s">
        <v>925</v>
      </c>
      <c r="L561" s="90">
        <f t="shared" si="8"/>
        <v>6.7620872309252789E-3</v>
      </c>
    </row>
    <row r="562" spans="1:12" x14ac:dyDescent="0.3">
      <c r="A562">
        <v>57</v>
      </c>
      <c r="B562">
        <v>140</v>
      </c>
      <c r="C562" t="s">
        <v>732</v>
      </c>
      <c r="D562" t="s">
        <v>160</v>
      </c>
      <c r="E562">
        <v>58</v>
      </c>
      <c r="F562">
        <v>1574</v>
      </c>
      <c r="G562">
        <v>3.6848792884371026E-2</v>
      </c>
      <c r="H562">
        <v>8873</v>
      </c>
      <c r="I562">
        <v>129814</v>
      </c>
      <c r="J562">
        <v>28</v>
      </c>
      <c r="K562" t="s">
        <v>910</v>
      </c>
      <c r="L562" s="90">
        <f t="shared" si="8"/>
        <v>6.5366843232277693E-3</v>
      </c>
    </row>
    <row r="563" spans="1:12" x14ac:dyDescent="0.3">
      <c r="A563">
        <v>57</v>
      </c>
      <c r="B563">
        <v>282</v>
      </c>
      <c r="C563" t="s">
        <v>732</v>
      </c>
      <c r="D563" t="s">
        <v>160</v>
      </c>
      <c r="E563">
        <v>57</v>
      </c>
      <c r="F563">
        <v>1009</v>
      </c>
      <c r="G563">
        <v>5.6491575817641228E-2</v>
      </c>
      <c r="H563">
        <v>8873</v>
      </c>
      <c r="I563">
        <v>129814</v>
      </c>
      <c r="J563">
        <v>29</v>
      </c>
      <c r="K563" t="s">
        <v>927</v>
      </c>
      <c r="L563" s="90">
        <f t="shared" si="8"/>
        <v>6.4239828693790149E-3</v>
      </c>
    </row>
    <row r="564" spans="1:12" x14ac:dyDescent="0.3">
      <c r="A564">
        <v>57</v>
      </c>
      <c r="B564">
        <v>254</v>
      </c>
      <c r="C564" t="s">
        <v>732</v>
      </c>
      <c r="D564" t="s">
        <v>160</v>
      </c>
      <c r="E564">
        <v>55</v>
      </c>
      <c r="F564">
        <v>1166</v>
      </c>
      <c r="G564">
        <v>4.716981132075472E-2</v>
      </c>
      <c r="H564">
        <v>8873</v>
      </c>
      <c r="I564">
        <v>129814</v>
      </c>
      <c r="J564">
        <v>30</v>
      </c>
      <c r="K564" t="s">
        <v>923</v>
      </c>
      <c r="L564" s="90">
        <f t="shared" si="8"/>
        <v>6.1985799616815053E-3</v>
      </c>
    </row>
    <row r="565" spans="1:12" x14ac:dyDescent="0.3">
      <c r="A565">
        <v>57</v>
      </c>
      <c r="B565">
        <v>308</v>
      </c>
      <c r="C565" t="s">
        <v>732</v>
      </c>
      <c r="D565" t="s">
        <v>160</v>
      </c>
      <c r="E565">
        <v>55</v>
      </c>
      <c r="F565">
        <v>979</v>
      </c>
      <c r="G565">
        <v>5.6179775280898875E-2</v>
      </c>
      <c r="H565">
        <v>8873</v>
      </c>
      <c r="I565">
        <v>129814</v>
      </c>
      <c r="J565">
        <v>30</v>
      </c>
      <c r="K565" t="s">
        <v>929</v>
      </c>
      <c r="L565" s="90">
        <f t="shared" si="8"/>
        <v>6.1985799616815053E-3</v>
      </c>
    </row>
    <row r="566" spans="1:12" x14ac:dyDescent="0.3">
      <c r="A566">
        <v>8</v>
      </c>
      <c r="B566">
        <v>640</v>
      </c>
      <c r="C566" t="s">
        <v>733</v>
      </c>
      <c r="D566" t="s">
        <v>166</v>
      </c>
      <c r="E566">
        <v>148</v>
      </c>
      <c r="F566">
        <v>5893</v>
      </c>
      <c r="G566">
        <v>2.5114542677753267E-2</v>
      </c>
      <c r="H566">
        <v>1026</v>
      </c>
      <c r="I566">
        <v>88862</v>
      </c>
      <c r="J566">
        <v>1</v>
      </c>
      <c r="K566" t="s">
        <v>900</v>
      </c>
      <c r="L566" s="90">
        <f t="shared" si="8"/>
        <v>0.14424951267056529</v>
      </c>
    </row>
    <row r="567" spans="1:12" x14ac:dyDescent="0.3">
      <c r="A567">
        <v>8</v>
      </c>
      <c r="B567">
        <v>560</v>
      </c>
      <c r="C567" t="s">
        <v>733</v>
      </c>
      <c r="D567" t="s">
        <v>166</v>
      </c>
      <c r="E567">
        <v>106</v>
      </c>
      <c r="F567">
        <v>4514</v>
      </c>
      <c r="G567">
        <v>2.3482498892334957E-2</v>
      </c>
      <c r="H567">
        <v>1026</v>
      </c>
      <c r="I567">
        <v>88862</v>
      </c>
      <c r="J567">
        <v>2</v>
      </c>
      <c r="K567" t="s">
        <v>902</v>
      </c>
      <c r="L567" s="90">
        <f t="shared" si="8"/>
        <v>0.10331384015594541</v>
      </c>
    </row>
    <row r="568" spans="1:12" x14ac:dyDescent="0.3">
      <c r="A568">
        <v>8</v>
      </c>
      <c r="B568">
        <v>720</v>
      </c>
      <c r="C568" t="s">
        <v>733</v>
      </c>
      <c r="D568" t="s">
        <v>166</v>
      </c>
      <c r="E568">
        <v>70</v>
      </c>
      <c r="F568">
        <v>5091</v>
      </c>
      <c r="G568">
        <v>1.3749754468670203E-2</v>
      </c>
      <c r="H568">
        <v>1026</v>
      </c>
      <c r="I568">
        <v>88862</v>
      </c>
      <c r="J568">
        <v>3</v>
      </c>
      <c r="K568" t="s">
        <v>901</v>
      </c>
      <c r="L568" s="90">
        <f t="shared" si="8"/>
        <v>6.8226120857699801E-2</v>
      </c>
    </row>
    <row r="569" spans="1:12" x14ac:dyDescent="0.3">
      <c r="A569">
        <v>8</v>
      </c>
      <c r="B569">
        <v>137</v>
      </c>
      <c r="C569" t="s">
        <v>733</v>
      </c>
      <c r="D569" t="s">
        <v>166</v>
      </c>
      <c r="E569">
        <v>54</v>
      </c>
      <c r="F569">
        <v>3602</v>
      </c>
      <c r="G569">
        <v>1.4991671293725709E-2</v>
      </c>
      <c r="H569">
        <v>1026</v>
      </c>
      <c r="I569">
        <v>88862</v>
      </c>
      <c r="J569">
        <v>4</v>
      </c>
      <c r="K569" t="s">
        <v>906</v>
      </c>
      <c r="L569" s="90">
        <f t="shared" si="8"/>
        <v>5.2631578947368418E-2</v>
      </c>
    </row>
    <row r="570" spans="1:12" x14ac:dyDescent="0.3">
      <c r="A570">
        <v>8</v>
      </c>
      <c r="B570">
        <v>194</v>
      </c>
      <c r="C570" t="s">
        <v>733</v>
      </c>
      <c r="D570" t="s">
        <v>166</v>
      </c>
      <c r="E570">
        <v>52</v>
      </c>
      <c r="F570">
        <v>4056</v>
      </c>
      <c r="G570">
        <v>1.282051282051282E-2</v>
      </c>
      <c r="H570">
        <v>1026</v>
      </c>
      <c r="I570">
        <v>88862</v>
      </c>
      <c r="J570">
        <v>5</v>
      </c>
      <c r="K570" t="s">
        <v>907</v>
      </c>
      <c r="L570" s="90">
        <f t="shared" si="8"/>
        <v>5.0682261208576995E-2</v>
      </c>
    </row>
    <row r="571" spans="1:12" x14ac:dyDescent="0.3">
      <c r="A571">
        <v>8</v>
      </c>
      <c r="B571">
        <v>540</v>
      </c>
      <c r="C571" t="s">
        <v>733</v>
      </c>
      <c r="D571" t="s">
        <v>166</v>
      </c>
      <c r="E571">
        <v>41</v>
      </c>
      <c r="F571">
        <v>2195</v>
      </c>
      <c r="G571">
        <v>1.867881548974943E-2</v>
      </c>
      <c r="H571">
        <v>1026</v>
      </c>
      <c r="I571">
        <v>88862</v>
      </c>
      <c r="J571">
        <v>6</v>
      </c>
      <c r="K571" t="s">
        <v>905</v>
      </c>
      <c r="L571" s="90">
        <f t="shared" si="8"/>
        <v>3.9961013645224169E-2</v>
      </c>
    </row>
    <row r="572" spans="1:12" x14ac:dyDescent="0.3">
      <c r="A572">
        <v>8</v>
      </c>
      <c r="B572">
        <v>139</v>
      </c>
      <c r="C572" t="s">
        <v>733</v>
      </c>
      <c r="D572" t="s">
        <v>166</v>
      </c>
      <c r="E572">
        <v>35</v>
      </c>
      <c r="F572">
        <v>1217</v>
      </c>
      <c r="G572">
        <v>2.8759244042728019E-2</v>
      </c>
      <c r="H572">
        <v>1026</v>
      </c>
      <c r="I572">
        <v>88862</v>
      </c>
      <c r="J572">
        <v>7</v>
      </c>
      <c r="K572" t="s">
        <v>913</v>
      </c>
      <c r="L572" s="90">
        <f t="shared" si="8"/>
        <v>3.4113060428849901E-2</v>
      </c>
    </row>
    <row r="573" spans="1:12" x14ac:dyDescent="0.3">
      <c r="A573">
        <v>8</v>
      </c>
      <c r="B573">
        <v>140</v>
      </c>
      <c r="C573" t="s">
        <v>733</v>
      </c>
      <c r="D573" t="s">
        <v>166</v>
      </c>
      <c r="E573">
        <v>31</v>
      </c>
      <c r="F573">
        <v>1184</v>
      </c>
      <c r="G573">
        <v>2.6182432432432432E-2</v>
      </c>
      <c r="H573">
        <v>1026</v>
      </c>
      <c r="I573">
        <v>88862</v>
      </c>
      <c r="J573">
        <v>8</v>
      </c>
      <c r="K573" t="s">
        <v>910</v>
      </c>
      <c r="L573" s="90">
        <f t="shared" si="8"/>
        <v>3.0214424951267055E-2</v>
      </c>
    </row>
    <row r="574" spans="1:12" x14ac:dyDescent="0.3">
      <c r="A574">
        <v>40</v>
      </c>
      <c r="B574">
        <v>720</v>
      </c>
      <c r="C574" t="s">
        <v>734</v>
      </c>
      <c r="D574" t="s">
        <v>198</v>
      </c>
      <c r="E574">
        <v>824</v>
      </c>
      <c r="F574">
        <v>2846</v>
      </c>
      <c r="G574">
        <v>0.28952916373858045</v>
      </c>
      <c r="H574">
        <v>4813</v>
      </c>
      <c r="I574">
        <v>23477</v>
      </c>
      <c r="J574">
        <v>1</v>
      </c>
      <c r="K574" t="s">
        <v>901</v>
      </c>
      <c r="L574" s="90">
        <f t="shared" si="8"/>
        <v>0.17120299189694577</v>
      </c>
    </row>
    <row r="575" spans="1:12" x14ac:dyDescent="0.3">
      <c r="A575">
        <v>40</v>
      </c>
      <c r="B575">
        <v>194</v>
      </c>
      <c r="C575" t="s">
        <v>734</v>
      </c>
      <c r="D575" t="s">
        <v>198</v>
      </c>
      <c r="E575">
        <v>289</v>
      </c>
      <c r="F575">
        <v>962</v>
      </c>
      <c r="G575">
        <v>0.3004158004158004</v>
      </c>
      <c r="H575">
        <v>4813</v>
      </c>
      <c r="I575">
        <v>23477</v>
      </c>
      <c r="J575">
        <v>2</v>
      </c>
      <c r="K575" t="s">
        <v>907</v>
      </c>
      <c r="L575" s="90">
        <f t="shared" si="8"/>
        <v>6.0045709536671515E-2</v>
      </c>
    </row>
    <row r="576" spans="1:12" x14ac:dyDescent="0.3">
      <c r="A576">
        <v>40</v>
      </c>
      <c r="B576">
        <v>137</v>
      </c>
      <c r="C576" t="s">
        <v>734</v>
      </c>
      <c r="D576" t="s">
        <v>198</v>
      </c>
      <c r="E576">
        <v>205</v>
      </c>
      <c r="F576">
        <v>786</v>
      </c>
      <c r="G576">
        <v>0.26081424936386771</v>
      </c>
      <c r="H576">
        <v>4813</v>
      </c>
      <c r="I576">
        <v>23477</v>
      </c>
      <c r="J576">
        <v>3</v>
      </c>
      <c r="K576" t="s">
        <v>906</v>
      </c>
      <c r="L576" s="90">
        <f t="shared" si="8"/>
        <v>4.2592977353002284E-2</v>
      </c>
    </row>
    <row r="577" spans="1:12" x14ac:dyDescent="0.3">
      <c r="A577">
        <v>40</v>
      </c>
      <c r="B577">
        <v>463</v>
      </c>
      <c r="C577" t="s">
        <v>734</v>
      </c>
      <c r="D577" t="s">
        <v>198</v>
      </c>
      <c r="E577">
        <v>185</v>
      </c>
      <c r="F577">
        <v>625</v>
      </c>
      <c r="G577">
        <v>0.29599999999999999</v>
      </c>
      <c r="H577">
        <v>4813</v>
      </c>
      <c r="I577">
        <v>23477</v>
      </c>
      <c r="J577">
        <v>4</v>
      </c>
      <c r="K577" t="s">
        <v>914</v>
      </c>
      <c r="L577" s="90">
        <f t="shared" si="8"/>
        <v>3.8437564928319137E-2</v>
      </c>
    </row>
    <row r="578" spans="1:12" x14ac:dyDescent="0.3">
      <c r="A578">
        <v>40</v>
      </c>
      <c r="B578">
        <v>302</v>
      </c>
      <c r="C578" t="s">
        <v>734</v>
      </c>
      <c r="D578" t="s">
        <v>198</v>
      </c>
      <c r="E578">
        <v>145</v>
      </c>
      <c r="F578">
        <v>224</v>
      </c>
      <c r="G578">
        <v>0.6473214285714286</v>
      </c>
      <c r="H578">
        <v>4813</v>
      </c>
      <c r="I578">
        <v>23477</v>
      </c>
      <c r="J578">
        <v>5</v>
      </c>
      <c r="K578" t="s">
        <v>909</v>
      </c>
      <c r="L578" s="90">
        <f t="shared" si="8"/>
        <v>3.0126740078952836E-2</v>
      </c>
    </row>
    <row r="579" spans="1:12" x14ac:dyDescent="0.3">
      <c r="A579">
        <v>40</v>
      </c>
      <c r="B579">
        <v>45</v>
      </c>
      <c r="C579" t="s">
        <v>734</v>
      </c>
      <c r="D579" t="s">
        <v>198</v>
      </c>
      <c r="E579">
        <v>124</v>
      </c>
      <c r="F579">
        <v>495</v>
      </c>
      <c r="G579">
        <v>0.25050505050505051</v>
      </c>
      <c r="H579">
        <v>4813</v>
      </c>
      <c r="I579">
        <v>23477</v>
      </c>
      <c r="J579">
        <v>6</v>
      </c>
      <c r="K579" t="s">
        <v>917</v>
      </c>
      <c r="L579" s="90">
        <f t="shared" ref="L579:L642" si="9">E579/H579</f>
        <v>2.5763557033035529E-2</v>
      </c>
    </row>
    <row r="580" spans="1:12" x14ac:dyDescent="0.3">
      <c r="A580">
        <v>40</v>
      </c>
      <c r="B580">
        <v>775</v>
      </c>
      <c r="C580" t="s">
        <v>734</v>
      </c>
      <c r="D580" t="s">
        <v>198</v>
      </c>
      <c r="E580">
        <v>112</v>
      </c>
      <c r="F580">
        <v>276</v>
      </c>
      <c r="G580">
        <v>0.40579710144927539</v>
      </c>
      <c r="H580">
        <v>4813</v>
      </c>
      <c r="I580">
        <v>23477</v>
      </c>
      <c r="J580">
        <v>7</v>
      </c>
      <c r="K580" t="s">
        <v>915</v>
      </c>
      <c r="L580" s="90">
        <f t="shared" si="9"/>
        <v>2.327030957822564E-2</v>
      </c>
    </row>
    <row r="581" spans="1:12" x14ac:dyDescent="0.3">
      <c r="A581">
        <v>40</v>
      </c>
      <c r="B581">
        <v>301</v>
      </c>
      <c r="C581" t="s">
        <v>734</v>
      </c>
      <c r="D581" t="s">
        <v>198</v>
      </c>
      <c r="E581">
        <v>110</v>
      </c>
      <c r="F581">
        <v>269</v>
      </c>
      <c r="G581">
        <v>0.40892193308550184</v>
      </c>
      <c r="H581">
        <v>4813</v>
      </c>
      <c r="I581">
        <v>23477</v>
      </c>
      <c r="J581">
        <v>8</v>
      </c>
      <c r="K581" t="s">
        <v>912</v>
      </c>
      <c r="L581" s="90">
        <f t="shared" si="9"/>
        <v>2.2854768335757322E-2</v>
      </c>
    </row>
    <row r="582" spans="1:12" x14ac:dyDescent="0.3">
      <c r="A582">
        <v>40</v>
      </c>
      <c r="B582">
        <v>190</v>
      </c>
      <c r="C582" t="s">
        <v>734</v>
      </c>
      <c r="D582" t="s">
        <v>198</v>
      </c>
      <c r="E582">
        <v>106</v>
      </c>
      <c r="F582">
        <v>369</v>
      </c>
      <c r="G582">
        <v>0.2872628726287263</v>
      </c>
      <c r="H582">
        <v>4813</v>
      </c>
      <c r="I582">
        <v>23477</v>
      </c>
      <c r="J582">
        <v>9</v>
      </c>
      <c r="K582" t="s">
        <v>943</v>
      </c>
      <c r="L582" s="90">
        <f t="shared" si="9"/>
        <v>2.2023685850820693E-2</v>
      </c>
    </row>
    <row r="583" spans="1:12" x14ac:dyDescent="0.3">
      <c r="A583">
        <v>40</v>
      </c>
      <c r="B583">
        <v>139</v>
      </c>
      <c r="C583" t="s">
        <v>734</v>
      </c>
      <c r="D583" t="s">
        <v>198</v>
      </c>
      <c r="E583">
        <v>101</v>
      </c>
      <c r="F583">
        <v>443</v>
      </c>
      <c r="G583">
        <v>0.22799097065462753</v>
      </c>
      <c r="H583">
        <v>4813</v>
      </c>
      <c r="I583">
        <v>23477</v>
      </c>
      <c r="J583">
        <v>10</v>
      </c>
      <c r="K583" t="s">
        <v>913</v>
      </c>
      <c r="L583" s="90">
        <f t="shared" si="9"/>
        <v>2.0984832744649906E-2</v>
      </c>
    </row>
    <row r="584" spans="1:12" x14ac:dyDescent="0.3">
      <c r="A584">
        <v>40</v>
      </c>
      <c r="B584">
        <v>140</v>
      </c>
      <c r="C584" t="s">
        <v>734</v>
      </c>
      <c r="D584" t="s">
        <v>198</v>
      </c>
      <c r="E584">
        <v>99</v>
      </c>
      <c r="F584">
        <v>218</v>
      </c>
      <c r="G584">
        <v>0.45412844036697247</v>
      </c>
      <c r="H584">
        <v>4813</v>
      </c>
      <c r="I584">
        <v>23477</v>
      </c>
      <c r="J584">
        <v>11</v>
      </c>
      <c r="K584" t="s">
        <v>910</v>
      </c>
      <c r="L584" s="90">
        <f t="shared" si="9"/>
        <v>2.0569291502181591E-2</v>
      </c>
    </row>
    <row r="585" spans="1:12" x14ac:dyDescent="0.3">
      <c r="A585">
        <v>40</v>
      </c>
      <c r="B585">
        <v>460</v>
      </c>
      <c r="C585" t="s">
        <v>734</v>
      </c>
      <c r="D585" t="s">
        <v>198</v>
      </c>
      <c r="E585">
        <v>94</v>
      </c>
      <c r="F585">
        <v>431</v>
      </c>
      <c r="G585">
        <v>0.21809744779582366</v>
      </c>
      <c r="H585">
        <v>4813</v>
      </c>
      <c r="I585">
        <v>23477</v>
      </c>
      <c r="J585">
        <v>12</v>
      </c>
      <c r="K585" t="s">
        <v>922</v>
      </c>
      <c r="L585" s="90">
        <f t="shared" si="9"/>
        <v>1.9530438396010805E-2</v>
      </c>
    </row>
    <row r="586" spans="1:12" x14ac:dyDescent="0.3">
      <c r="A586">
        <v>40</v>
      </c>
      <c r="B586">
        <v>710</v>
      </c>
      <c r="C586" t="s">
        <v>734</v>
      </c>
      <c r="D586" t="s">
        <v>198</v>
      </c>
      <c r="E586">
        <v>83</v>
      </c>
      <c r="F586">
        <v>357</v>
      </c>
      <c r="G586">
        <v>0.23249299719887956</v>
      </c>
      <c r="H586">
        <v>4813</v>
      </c>
      <c r="I586">
        <v>23477</v>
      </c>
      <c r="J586">
        <v>13</v>
      </c>
      <c r="K586" t="s">
        <v>925</v>
      </c>
      <c r="L586" s="90">
        <f t="shared" si="9"/>
        <v>1.724496156243507E-2</v>
      </c>
    </row>
    <row r="587" spans="1:12" x14ac:dyDescent="0.3">
      <c r="A587">
        <v>40</v>
      </c>
      <c r="B587">
        <v>133</v>
      </c>
      <c r="C587" t="s">
        <v>734</v>
      </c>
      <c r="D587" t="s">
        <v>198</v>
      </c>
      <c r="E587">
        <v>82</v>
      </c>
      <c r="F587">
        <v>404</v>
      </c>
      <c r="G587">
        <v>0.20297029702970298</v>
      </c>
      <c r="H587">
        <v>4813</v>
      </c>
      <c r="I587">
        <v>23477</v>
      </c>
      <c r="J587">
        <v>14</v>
      </c>
      <c r="K587" t="s">
        <v>932</v>
      </c>
      <c r="L587" s="90">
        <f t="shared" si="9"/>
        <v>1.7037190941200913E-2</v>
      </c>
    </row>
    <row r="588" spans="1:12" x14ac:dyDescent="0.3">
      <c r="A588">
        <v>40</v>
      </c>
      <c r="B588">
        <v>201</v>
      </c>
      <c r="C588" t="s">
        <v>734</v>
      </c>
      <c r="D588" t="s">
        <v>198</v>
      </c>
      <c r="E588">
        <v>76</v>
      </c>
      <c r="F588">
        <v>421</v>
      </c>
      <c r="G588">
        <v>0.18052256532066507</v>
      </c>
      <c r="H588">
        <v>4813</v>
      </c>
      <c r="I588">
        <v>23477</v>
      </c>
      <c r="J588">
        <v>15</v>
      </c>
      <c r="K588" t="s">
        <v>911</v>
      </c>
      <c r="L588" s="90">
        <f t="shared" si="9"/>
        <v>1.5790567213795969E-2</v>
      </c>
    </row>
    <row r="589" spans="1:12" x14ac:dyDescent="0.3">
      <c r="A589">
        <v>40</v>
      </c>
      <c r="B589">
        <v>247</v>
      </c>
      <c r="C589" t="s">
        <v>734</v>
      </c>
      <c r="D589" t="s">
        <v>198</v>
      </c>
      <c r="E589">
        <v>70</v>
      </c>
      <c r="F589">
        <v>255</v>
      </c>
      <c r="G589">
        <v>0.27450980392156865</v>
      </c>
      <c r="H589">
        <v>4813</v>
      </c>
      <c r="I589">
        <v>23477</v>
      </c>
      <c r="J589">
        <v>16</v>
      </c>
      <c r="K589" t="s">
        <v>933</v>
      </c>
      <c r="L589" s="90">
        <f t="shared" si="9"/>
        <v>1.4543943486391025E-2</v>
      </c>
    </row>
    <row r="590" spans="1:12" x14ac:dyDescent="0.3">
      <c r="A590">
        <v>40</v>
      </c>
      <c r="B590">
        <v>244</v>
      </c>
      <c r="C590" t="s">
        <v>734</v>
      </c>
      <c r="D590" t="s">
        <v>198</v>
      </c>
      <c r="E590">
        <v>69</v>
      </c>
      <c r="F590">
        <v>293</v>
      </c>
      <c r="G590">
        <v>0.23549488054607509</v>
      </c>
      <c r="H590">
        <v>4813</v>
      </c>
      <c r="I590">
        <v>23477</v>
      </c>
      <c r="J590">
        <v>17</v>
      </c>
      <c r="K590" t="s">
        <v>921</v>
      </c>
      <c r="L590" s="90">
        <f t="shared" si="9"/>
        <v>1.4336172865156867E-2</v>
      </c>
    </row>
    <row r="591" spans="1:12" x14ac:dyDescent="0.3">
      <c r="A591">
        <v>40</v>
      </c>
      <c r="B591">
        <v>253</v>
      </c>
      <c r="C591" t="s">
        <v>734</v>
      </c>
      <c r="D591" t="s">
        <v>198</v>
      </c>
      <c r="E591">
        <v>67</v>
      </c>
      <c r="F591">
        <v>298</v>
      </c>
      <c r="G591">
        <v>0.22483221476510068</v>
      </c>
      <c r="H591">
        <v>4813</v>
      </c>
      <c r="I591">
        <v>23477</v>
      </c>
      <c r="J591">
        <v>18</v>
      </c>
      <c r="K591" t="s">
        <v>919</v>
      </c>
      <c r="L591" s="90">
        <f t="shared" si="9"/>
        <v>1.3920631622688551E-2</v>
      </c>
    </row>
    <row r="592" spans="1:12" x14ac:dyDescent="0.3">
      <c r="A592">
        <v>40</v>
      </c>
      <c r="B592">
        <v>249</v>
      </c>
      <c r="C592" t="s">
        <v>734</v>
      </c>
      <c r="D592" t="s">
        <v>198</v>
      </c>
      <c r="E592">
        <v>66</v>
      </c>
      <c r="F592">
        <v>193</v>
      </c>
      <c r="G592">
        <v>0.34196891191709844</v>
      </c>
      <c r="H592">
        <v>4813</v>
      </c>
      <c r="I592">
        <v>23477</v>
      </c>
      <c r="J592">
        <v>19</v>
      </c>
      <c r="K592" t="s">
        <v>936</v>
      </c>
      <c r="L592" s="90">
        <f t="shared" si="9"/>
        <v>1.3712861001454394E-2</v>
      </c>
    </row>
    <row r="593" spans="1:12" x14ac:dyDescent="0.3">
      <c r="A593">
        <v>40</v>
      </c>
      <c r="B593">
        <v>383</v>
      </c>
      <c r="C593" t="s">
        <v>734</v>
      </c>
      <c r="D593" t="s">
        <v>198</v>
      </c>
      <c r="E593">
        <v>65</v>
      </c>
      <c r="F593">
        <v>246</v>
      </c>
      <c r="G593">
        <v>0.26422764227642276</v>
      </c>
      <c r="H593">
        <v>4813</v>
      </c>
      <c r="I593">
        <v>23477</v>
      </c>
      <c r="J593">
        <v>20</v>
      </c>
      <c r="K593" t="s">
        <v>916</v>
      </c>
      <c r="L593" s="90">
        <f t="shared" si="9"/>
        <v>1.3505090380220236E-2</v>
      </c>
    </row>
    <row r="594" spans="1:12" x14ac:dyDescent="0.3">
      <c r="A594">
        <v>40</v>
      </c>
      <c r="B594">
        <v>466</v>
      </c>
      <c r="C594" t="s">
        <v>734</v>
      </c>
      <c r="D594" t="s">
        <v>198</v>
      </c>
      <c r="E594">
        <v>61</v>
      </c>
      <c r="F594">
        <v>209</v>
      </c>
      <c r="G594">
        <v>0.291866028708134</v>
      </c>
      <c r="H594">
        <v>4813</v>
      </c>
      <c r="I594">
        <v>23477</v>
      </c>
      <c r="J594">
        <v>21</v>
      </c>
      <c r="K594" t="s">
        <v>935</v>
      </c>
      <c r="L594" s="90">
        <f t="shared" si="9"/>
        <v>1.2674007895283607E-2</v>
      </c>
    </row>
    <row r="595" spans="1:12" x14ac:dyDescent="0.3">
      <c r="A595">
        <v>40</v>
      </c>
      <c r="B595">
        <v>221</v>
      </c>
      <c r="C595" t="s">
        <v>734</v>
      </c>
      <c r="D595" t="s">
        <v>198</v>
      </c>
      <c r="E595">
        <v>55</v>
      </c>
      <c r="F595">
        <v>214</v>
      </c>
      <c r="G595">
        <v>0.2570093457943925</v>
      </c>
      <c r="H595">
        <v>4813</v>
      </c>
      <c r="I595">
        <v>23477</v>
      </c>
      <c r="J595">
        <v>22</v>
      </c>
      <c r="K595" t="s">
        <v>946</v>
      </c>
      <c r="L595" s="90">
        <f t="shared" si="9"/>
        <v>1.1427384167878661E-2</v>
      </c>
    </row>
    <row r="596" spans="1:12" x14ac:dyDescent="0.3">
      <c r="A596">
        <v>40</v>
      </c>
      <c r="B596">
        <v>282</v>
      </c>
      <c r="C596" t="s">
        <v>734</v>
      </c>
      <c r="D596" t="s">
        <v>198</v>
      </c>
      <c r="E596">
        <v>54</v>
      </c>
      <c r="F596">
        <v>224</v>
      </c>
      <c r="G596">
        <v>0.24107142857142858</v>
      </c>
      <c r="H596">
        <v>4813</v>
      </c>
      <c r="I596">
        <v>23477</v>
      </c>
      <c r="J596">
        <v>23</v>
      </c>
      <c r="K596" t="s">
        <v>927</v>
      </c>
      <c r="L596" s="90">
        <f t="shared" si="9"/>
        <v>1.1219613546644504E-2</v>
      </c>
    </row>
    <row r="597" spans="1:12" x14ac:dyDescent="0.3">
      <c r="A597">
        <v>40</v>
      </c>
      <c r="B597">
        <v>425</v>
      </c>
      <c r="C597" t="s">
        <v>734</v>
      </c>
      <c r="D597" t="s">
        <v>198</v>
      </c>
      <c r="E597">
        <v>51</v>
      </c>
      <c r="F597">
        <v>190</v>
      </c>
      <c r="G597">
        <v>0.26842105263157895</v>
      </c>
      <c r="H597">
        <v>4813</v>
      </c>
      <c r="I597">
        <v>23477</v>
      </c>
      <c r="J597">
        <v>24</v>
      </c>
      <c r="K597" t="s">
        <v>934</v>
      </c>
      <c r="L597" s="90">
        <f t="shared" si="9"/>
        <v>1.0596301682942032E-2</v>
      </c>
    </row>
    <row r="598" spans="1:12" x14ac:dyDescent="0.3">
      <c r="A598">
        <v>40</v>
      </c>
      <c r="B598">
        <v>347</v>
      </c>
      <c r="C598" t="s">
        <v>734</v>
      </c>
      <c r="D598" t="s">
        <v>198</v>
      </c>
      <c r="E598">
        <v>49</v>
      </c>
      <c r="F598">
        <v>190</v>
      </c>
      <c r="G598">
        <v>0.25789473684210529</v>
      </c>
      <c r="H598">
        <v>4813</v>
      </c>
      <c r="I598">
        <v>23477</v>
      </c>
      <c r="J598">
        <v>25</v>
      </c>
      <c r="K598" t="s">
        <v>920</v>
      </c>
      <c r="L598" s="90">
        <f t="shared" si="9"/>
        <v>1.0180760440473717E-2</v>
      </c>
    </row>
    <row r="599" spans="1:12" x14ac:dyDescent="0.3">
      <c r="A599">
        <v>40</v>
      </c>
      <c r="B599">
        <v>134</v>
      </c>
      <c r="C599" t="s">
        <v>734</v>
      </c>
      <c r="D599" t="s">
        <v>198</v>
      </c>
      <c r="E599">
        <v>47</v>
      </c>
      <c r="F599">
        <v>209</v>
      </c>
      <c r="G599">
        <v>0.22488038277511962</v>
      </c>
      <c r="H599">
        <v>4813</v>
      </c>
      <c r="I599">
        <v>23477</v>
      </c>
      <c r="J599">
        <v>26</v>
      </c>
      <c r="K599" t="s">
        <v>975</v>
      </c>
      <c r="L599" s="90">
        <f t="shared" si="9"/>
        <v>9.7652191980054023E-3</v>
      </c>
    </row>
    <row r="600" spans="1:12" x14ac:dyDescent="0.3">
      <c r="A600">
        <v>40</v>
      </c>
      <c r="B600">
        <v>315</v>
      </c>
      <c r="C600" t="s">
        <v>734</v>
      </c>
      <c r="D600" t="s">
        <v>198</v>
      </c>
      <c r="E600">
        <v>46</v>
      </c>
      <c r="F600">
        <v>109</v>
      </c>
      <c r="G600">
        <v>0.42201834862385323</v>
      </c>
      <c r="H600">
        <v>4813</v>
      </c>
      <c r="I600">
        <v>23477</v>
      </c>
      <c r="J600">
        <v>27</v>
      </c>
      <c r="K600" t="s">
        <v>1006</v>
      </c>
      <c r="L600" s="90">
        <f t="shared" si="9"/>
        <v>9.557448576771245E-3</v>
      </c>
    </row>
    <row r="601" spans="1:12" x14ac:dyDescent="0.3">
      <c r="A601">
        <v>40</v>
      </c>
      <c r="B601">
        <v>351</v>
      </c>
      <c r="C601" t="s">
        <v>734</v>
      </c>
      <c r="D601" t="s">
        <v>198</v>
      </c>
      <c r="E601">
        <v>42</v>
      </c>
      <c r="F601">
        <v>133</v>
      </c>
      <c r="G601">
        <v>0.31578947368421051</v>
      </c>
      <c r="H601">
        <v>4813</v>
      </c>
      <c r="I601">
        <v>23477</v>
      </c>
      <c r="J601">
        <v>28</v>
      </c>
      <c r="K601" t="s">
        <v>937</v>
      </c>
      <c r="L601" s="90">
        <f t="shared" si="9"/>
        <v>8.7263660918346139E-3</v>
      </c>
    </row>
    <row r="602" spans="1:12" x14ac:dyDescent="0.3">
      <c r="A602">
        <v>40</v>
      </c>
      <c r="B602">
        <v>47</v>
      </c>
      <c r="C602" t="s">
        <v>734</v>
      </c>
      <c r="D602" t="s">
        <v>198</v>
      </c>
      <c r="E602">
        <v>41</v>
      </c>
      <c r="F602">
        <v>127</v>
      </c>
      <c r="G602">
        <v>0.32283464566929132</v>
      </c>
      <c r="H602">
        <v>4813</v>
      </c>
      <c r="I602">
        <v>23477</v>
      </c>
      <c r="J602">
        <v>29</v>
      </c>
      <c r="K602" t="s">
        <v>1007</v>
      </c>
      <c r="L602" s="90">
        <f t="shared" si="9"/>
        <v>8.5185954706004565E-3</v>
      </c>
    </row>
    <row r="603" spans="1:12" x14ac:dyDescent="0.3">
      <c r="A603">
        <v>40</v>
      </c>
      <c r="B603">
        <v>254</v>
      </c>
      <c r="C603" t="s">
        <v>734</v>
      </c>
      <c r="D603" t="s">
        <v>198</v>
      </c>
      <c r="E603">
        <v>41</v>
      </c>
      <c r="F603">
        <v>213</v>
      </c>
      <c r="G603">
        <v>0.19248826291079812</v>
      </c>
      <c r="H603">
        <v>4813</v>
      </c>
      <c r="I603">
        <v>23477</v>
      </c>
      <c r="J603">
        <v>29</v>
      </c>
      <c r="K603" t="s">
        <v>923</v>
      </c>
      <c r="L603" s="90">
        <f t="shared" si="9"/>
        <v>8.5185954706004565E-3</v>
      </c>
    </row>
    <row r="604" spans="1:12" x14ac:dyDescent="0.3">
      <c r="A604">
        <v>68</v>
      </c>
      <c r="B604">
        <v>137</v>
      </c>
      <c r="C604" t="s">
        <v>735</v>
      </c>
      <c r="D604" t="s">
        <v>179</v>
      </c>
      <c r="E604">
        <v>466</v>
      </c>
      <c r="F604">
        <v>3150</v>
      </c>
      <c r="G604">
        <v>0.14793650793650795</v>
      </c>
      <c r="H604">
        <v>4329</v>
      </c>
      <c r="I604">
        <v>70579</v>
      </c>
      <c r="J604">
        <v>1</v>
      </c>
      <c r="K604" t="s">
        <v>906</v>
      </c>
      <c r="L604" s="90">
        <f t="shared" si="9"/>
        <v>0.10764610764610764</v>
      </c>
    </row>
    <row r="605" spans="1:12" x14ac:dyDescent="0.3">
      <c r="A605">
        <v>68</v>
      </c>
      <c r="B605">
        <v>751</v>
      </c>
      <c r="C605" t="s">
        <v>735</v>
      </c>
      <c r="D605" t="s">
        <v>179</v>
      </c>
      <c r="E605">
        <v>299</v>
      </c>
      <c r="F605">
        <v>732</v>
      </c>
      <c r="G605">
        <v>0.40846994535519127</v>
      </c>
      <c r="H605">
        <v>4329</v>
      </c>
      <c r="I605">
        <v>70579</v>
      </c>
      <c r="J605">
        <v>2</v>
      </c>
      <c r="K605" t="s">
        <v>904</v>
      </c>
      <c r="L605" s="90">
        <f t="shared" si="9"/>
        <v>6.9069069069069067E-2</v>
      </c>
    </row>
    <row r="606" spans="1:12" x14ac:dyDescent="0.3">
      <c r="A606">
        <v>68</v>
      </c>
      <c r="B606">
        <v>194</v>
      </c>
      <c r="C606" t="s">
        <v>735</v>
      </c>
      <c r="D606" t="s">
        <v>179</v>
      </c>
      <c r="E606">
        <v>285</v>
      </c>
      <c r="F606">
        <v>2352</v>
      </c>
      <c r="G606">
        <v>0.1211734693877551</v>
      </c>
      <c r="H606">
        <v>4329</v>
      </c>
      <c r="I606">
        <v>70579</v>
      </c>
      <c r="J606">
        <v>3</v>
      </c>
      <c r="K606" t="s">
        <v>907</v>
      </c>
      <c r="L606" s="90">
        <f t="shared" si="9"/>
        <v>6.5835065835065834E-2</v>
      </c>
    </row>
    <row r="607" spans="1:12" x14ac:dyDescent="0.3">
      <c r="A607">
        <v>68</v>
      </c>
      <c r="B607">
        <v>750</v>
      </c>
      <c r="C607" t="s">
        <v>735</v>
      </c>
      <c r="D607" t="s">
        <v>179</v>
      </c>
      <c r="E607">
        <v>205</v>
      </c>
      <c r="F607">
        <v>601</v>
      </c>
      <c r="G607">
        <v>0.34109816971713808</v>
      </c>
      <c r="H607">
        <v>4329</v>
      </c>
      <c r="I607">
        <v>70579</v>
      </c>
      <c r="J607">
        <v>4</v>
      </c>
      <c r="K607" t="s">
        <v>918</v>
      </c>
      <c r="L607" s="90">
        <f t="shared" si="9"/>
        <v>4.7355047355047357E-2</v>
      </c>
    </row>
    <row r="608" spans="1:12" x14ac:dyDescent="0.3">
      <c r="A608">
        <v>68</v>
      </c>
      <c r="B608">
        <v>753</v>
      </c>
      <c r="C608" t="s">
        <v>735</v>
      </c>
      <c r="D608" t="s">
        <v>179</v>
      </c>
      <c r="E608">
        <v>185</v>
      </c>
      <c r="F608">
        <v>498</v>
      </c>
      <c r="G608">
        <v>0.37148594377510041</v>
      </c>
      <c r="H608">
        <v>4329</v>
      </c>
      <c r="I608">
        <v>70579</v>
      </c>
      <c r="J608">
        <v>5</v>
      </c>
      <c r="K608" t="s">
        <v>903</v>
      </c>
      <c r="L608" s="90">
        <f t="shared" si="9"/>
        <v>4.2735042735042736E-2</v>
      </c>
    </row>
    <row r="609" spans="1:12" x14ac:dyDescent="0.3">
      <c r="A609">
        <v>68</v>
      </c>
      <c r="B609">
        <v>140</v>
      </c>
      <c r="C609" t="s">
        <v>735</v>
      </c>
      <c r="D609" t="s">
        <v>179</v>
      </c>
      <c r="E609">
        <v>181</v>
      </c>
      <c r="F609">
        <v>1145</v>
      </c>
      <c r="G609">
        <v>0.15807860262008733</v>
      </c>
      <c r="H609">
        <v>4329</v>
      </c>
      <c r="I609">
        <v>70579</v>
      </c>
      <c r="J609">
        <v>6</v>
      </c>
      <c r="K609" t="s">
        <v>910</v>
      </c>
      <c r="L609" s="90">
        <f t="shared" si="9"/>
        <v>4.181104181104181E-2</v>
      </c>
    </row>
    <row r="610" spans="1:12" x14ac:dyDescent="0.3">
      <c r="A610">
        <v>68</v>
      </c>
      <c r="B610">
        <v>139</v>
      </c>
      <c r="C610" t="s">
        <v>735</v>
      </c>
      <c r="D610" t="s">
        <v>179</v>
      </c>
      <c r="E610">
        <v>171</v>
      </c>
      <c r="F610">
        <v>1235</v>
      </c>
      <c r="G610">
        <v>0.13846153846153847</v>
      </c>
      <c r="H610">
        <v>4329</v>
      </c>
      <c r="I610">
        <v>70579</v>
      </c>
      <c r="J610">
        <v>7</v>
      </c>
      <c r="K610" t="s">
        <v>913</v>
      </c>
      <c r="L610" s="90">
        <f t="shared" si="9"/>
        <v>3.9501039501039503E-2</v>
      </c>
    </row>
    <row r="611" spans="1:12" x14ac:dyDescent="0.3">
      <c r="A611">
        <v>68</v>
      </c>
      <c r="B611">
        <v>720</v>
      </c>
      <c r="C611" t="s">
        <v>735</v>
      </c>
      <c r="D611" t="s">
        <v>179</v>
      </c>
      <c r="E611">
        <v>157</v>
      </c>
      <c r="F611">
        <v>3739</v>
      </c>
      <c r="G611">
        <v>4.1989836854774004E-2</v>
      </c>
      <c r="H611">
        <v>4329</v>
      </c>
      <c r="I611">
        <v>70579</v>
      </c>
      <c r="J611">
        <v>8</v>
      </c>
      <c r="K611" t="s">
        <v>901</v>
      </c>
      <c r="L611" s="90">
        <f t="shared" si="9"/>
        <v>3.6267036267036264E-2</v>
      </c>
    </row>
    <row r="612" spans="1:12" x14ac:dyDescent="0.3">
      <c r="A612">
        <v>68</v>
      </c>
      <c r="B612">
        <v>463</v>
      </c>
      <c r="C612" t="s">
        <v>735</v>
      </c>
      <c r="D612" t="s">
        <v>179</v>
      </c>
      <c r="E612">
        <v>137</v>
      </c>
      <c r="F612">
        <v>1065</v>
      </c>
      <c r="G612">
        <v>0.12863849765258217</v>
      </c>
      <c r="H612">
        <v>4329</v>
      </c>
      <c r="I612">
        <v>70579</v>
      </c>
      <c r="J612">
        <v>9</v>
      </c>
      <c r="K612" t="s">
        <v>914</v>
      </c>
      <c r="L612" s="90">
        <f t="shared" si="9"/>
        <v>3.164703164703165E-2</v>
      </c>
    </row>
    <row r="613" spans="1:12" x14ac:dyDescent="0.3">
      <c r="A613">
        <v>68</v>
      </c>
      <c r="B613">
        <v>775</v>
      </c>
      <c r="C613" t="s">
        <v>735</v>
      </c>
      <c r="D613" t="s">
        <v>179</v>
      </c>
      <c r="E613">
        <v>114</v>
      </c>
      <c r="F613">
        <v>875</v>
      </c>
      <c r="G613">
        <v>0.13028571428571428</v>
      </c>
      <c r="H613">
        <v>4329</v>
      </c>
      <c r="I613">
        <v>70579</v>
      </c>
      <c r="J613">
        <v>10</v>
      </c>
      <c r="K613" t="s">
        <v>915</v>
      </c>
      <c r="L613" s="90">
        <f t="shared" si="9"/>
        <v>2.6334026334026334E-2</v>
      </c>
    </row>
    <row r="614" spans="1:12" x14ac:dyDescent="0.3">
      <c r="A614">
        <v>68</v>
      </c>
      <c r="B614">
        <v>282</v>
      </c>
      <c r="C614" t="s">
        <v>735</v>
      </c>
      <c r="D614" t="s">
        <v>179</v>
      </c>
      <c r="E614">
        <v>81</v>
      </c>
      <c r="F614">
        <v>689</v>
      </c>
      <c r="G614">
        <v>0.11756168359941944</v>
      </c>
      <c r="H614">
        <v>4329</v>
      </c>
      <c r="I614">
        <v>70579</v>
      </c>
      <c r="J614">
        <v>11</v>
      </c>
      <c r="K614" t="s">
        <v>927</v>
      </c>
      <c r="L614" s="90">
        <f t="shared" si="9"/>
        <v>1.8711018711018712E-2</v>
      </c>
    </row>
    <row r="615" spans="1:12" x14ac:dyDescent="0.3">
      <c r="A615">
        <v>68</v>
      </c>
      <c r="B615">
        <v>460</v>
      </c>
      <c r="C615" t="s">
        <v>735</v>
      </c>
      <c r="D615" t="s">
        <v>179</v>
      </c>
      <c r="E615">
        <v>81</v>
      </c>
      <c r="F615">
        <v>987</v>
      </c>
      <c r="G615">
        <v>8.2066869300911852E-2</v>
      </c>
      <c r="H615">
        <v>4329</v>
      </c>
      <c r="I615">
        <v>70579</v>
      </c>
      <c r="J615">
        <v>11</v>
      </c>
      <c r="K615" t="s">
        <v>922</v>
      </c>
      <c r="L615" s="90">
        <f t="shared" si="9"/>
        <v>1.8711018711018712E-2</v>
      </c>
    </row>
    <row r="616" spans="1:12" x14ac:dyDescent="0.3">
      <c r="A616">
        <v>68</v>
      </c>
      <c r="B616">
        <v>383</v>
      </c>
      <c r="C616" t="s">
        <v>735</v>
      </c>
      <c r="D616" t="s">
        <v>179</v>
      </c>
      <c r="E616">
        <v>79</v>
      </c>
      <c r="F616">
        <v>728</v>
      </c>
      <c r="G616">
        <v>0.10851648351648352</v>
      </c>
      <c r="H616">
        <v>4329</v>
      </c>
      <c r="I616">
        <v>70579</v>
      </c>
      <c r="J616">
        <v>13</v>
      </c>
      <c r="K616" t="s">
        <v>916</v>
      </c>
      <c r="L616" s="90">
        <f t="shared" si="9"/>
        <v>1.8249018249018249E-2</v>
      </c>
    </row>
    <row r="617" spans="1:12" x14ac:dyDescent="0.3">
      <c r="A617">
        <v>68</v>
      </c>
      <c r="B617">
        <v>420</v>
      </c>
      <c r="C617" t="s">
        <v>735</v>
      </c>
      <c r="D617" t="s">
        <v>179</v>
      </c>
      <c r="E617">
        <v>77</v>
      </c>
      <c r="F617">
        <v>608</v>
      </c>
      <c r="G617">
        <v>0.12664473684210525</v>
      </c>
      <c r="H617">
        <v>4329</v>
      </c>
      <c r="I617">
        <v>70579</v>
      </c>
      <c r="J617">
        <v>14</v>
      </c>
      <c r="K617" t="s">
        <v>928</v>
      </c>
      <c r="L617" s="90">
        <f t="shared" si="9"/>
        <v>1.7787017787017786E-2</v>
      </c>
    </row>
    <row r="618" spans="1:12" x14ac:dyDescent="0.3">
      <c r="A618">
        <v>68</v>
      </c>
      <c r="B618">
        <v>45</v>
      </c>
      <c r="C618" t="s">
        <v>735</v>
      </c>
      <c r="D618" t="s">
        <v>179</v>
      </c>
      <c r="E618">
        <v>74</v>
      </c>
      <c r="F618">
        <v>739</v>
      </c>
      <c r="G618">
        <v>0.10013531799729364</v>
      </c>
      <c r="H618">
        <v>4329</v>
      </c>
      <c r="I618">
        <v>70579</v>
      </c>
      <c r="J618">
        <v>15</v>
      </c>
      <c r="K618" t="s">
        <v>917</v>
      </c>
      <c r="L618" s="90">
        <f t="shared" si="9"/>
        <v>1.7094017094017096E-2</v>
      </c>
    </row>
    <row r="619" spans="1:12" x14ac:dyDescent="0.3">
      <c r="A619">
        <v>68</v>
      </c>
      <c r="B619">
        <v>201</v>
      </c>
      <c r="C619" t="s">
        <v>735</v>
      </c>
      <c r="D619" t="s">
        <v>179</v>
      </c>
      <c r="E619">
        <v>70</v>
      </c>
      <c r="F619">
        <v>1038</v>
      </c>
      <c r="G619">
        <v>6.7437379576107903E-2</v>
      </c>
      <c r="H619">
        <v>4329</v>
      </c>
      <c r="I619">
        <v>70579</v>
      </c>
      <c r="J619">
        <v>16</v>
      </c>
      <c r="K619" t="s">
        <v>911</v>
      </c>
      <c r="L619" s="90">
        <f t="shared" si="9"/>
        <v>1.617001617001617E-2</v>
      </c>
    </row>
    <row r="620" spans="1:12" x14ac:dyDescent="0.3">
      <c r="A620">
        <v>68</v>
      </c>
      <c r="B620">
        <v>754</v>
      </c>
      <c r="C620" t="s">
        <v>735</v>
      </c>
      <c r="D620" t="s">
        <v>179</v>
      </c>
      <c r="E620">
        <v>58</v>
      </c>
      <c r="F620">
        <v>127</v>
      </c>
      <c r="G620">
        <v>0.45669291338582679</v>
      </c>
      <c r="H620">
        <v>4329</v>
      </c>
      <c r="I620">
        <v>70579</v>
      </c>
      <c r="J620">
        <v>17</v>
      </c>
      <c r="K620" t="s">
        <v>908</v>
      </c>
      <c r="L620" s="90">
        <f t="shared" si="9"/>
        <v>1.3398013398013399E-2</v>
      </c>
    </row>
    <row r="621" spans="1:12" x14ac:dyDescent="0.3">
      <c r="A621">
        <v>68</v>
      </c>
      <c r="B621">
        <v>425</v>
      </c>
      <c r="C621" t="s">
        <v>735</v>
      </c>
      <c r="D621" t="s">
        <v>179</v>
      </c>
      <c r="E621">
        <v>54</v>
      </c>
      <c r="F621">
        <v>388</v>
      </c>
      <c r="G621">
        <v>0.13917525773195877</v>
      </c>
      <c r="H621">
        <v>4329</v>
      </c>
      <c r="I621">
        <v>70579</v>
      </c>
      <c r="J621">
        <v>18</v>
      </c>
      <c r="K621" t="s">
        <v>934</v>
      </c>
      <c r="L621" s="90">
        <f t="shared" si="9"/>
        <v>1.2474012474012475E-2</v>
      </c>
    </row>
    <row r="622" spans="1:12" x14ac:dyDescent="0.3">
      <c r="A622">
        <v>68</v>
      </c>
      <c r="B622">
        <v>244</v>
      </c>
      <c r="C622" t="s">
        <v>735</v>
      </c>
      <c r="D622" t="s">
        <v>179</v>
      </c>
      <c r="E622">
        <v>52</v>
      </c>
      <c r="F622">
        <v>452</v>
      </c>
      <c r="G622">
        <v>0.11504424778761062</v>
      </c>
      <c r="H622">
        <v>4329</v>
      </c>
      <c r="I622">
        <v>70579</v>
      </c>
      <c r="J622">
        <v>19</v>
      </c>
      <c r="K622" t="s">
        <v>921</v>
      </c>
      <c r="L622" s="90">
        <f t="shared" si="9"/>
        <v>1.2012012012012012E-2</v>
      </c>
    </row>
    <row r="623" spans="1:12" x14ac:dyDescent="0.3">
      <c r="A623">
        <v>68</v>
      </c>
      <c r="B623">
        <v>466</v>
      </c>
      <c r="C623" t="s">
        <v>735</v>
      </c>
      <c r="D623" t="s">
        <v>179</v>
      </c>
      <c r="E623">
        <v>47</v>
      </c>
      <c r="F623">
        <v>581</v>
      </c>
      <c r="G623">
        <v>8.0895008605851984E-2</v>
      </c>
      <c r="H623">
        <v>4329</v>
      </c>
      <c r="I623">
        <v>70579</v>
      </c>
      <c r="J623">
        <v>20</v>
      </c>
      <c r="K623" t="s">
        <v>935</v>
      </c>
      <c r="L623" s="90">
        <f t="shared" si="9"/>
        <v>1.0857010857010857E-2</v>
      </c>
    </row>
    <row r="624" spans="1:12" x14ac:dyDescent="0.3">
      <c r="A624">
        <v>68</v>
      </c>
      <c r="B624">
        <v>190</v>
      </c>
      <c r="C624" t="s">
        <v>735</v>
      </c>
      <c r="D624" t="s">
        <v>179</v>
      </c>
      <c r="E624">
        <v>46</v>
      </c>
      <c r="F624">
        <v>513</v>
      </c>
      <c r="G624">
        <v>8.9668615984405453E-2</v>
      </c>
      <c r="H624">
        <v>4329</v>
      </c>
      <c r="I624">
        <v>70579</v>
      </c>
      <c r="J624">
        <v>21</v>
      </c>
      <c r="K624" t="s">
        <v>943</v>
      </c>
      <c r="L624" s="90">
        <f t="shared" si="9"/>
        <v>1.0626010626010625E-2</v>
      </c>
    </row>
    <row r="625" spans="1:12" x14ac:dyDescent="0.3">
      <c r="A625">
        <v>68</v>
      </c>
      <c r="B625">
        <v>812</v>
      </c>
      <c r="C625" t="s">
        <v>735</v>
      </c>
      <c r="D625" t="s">
        <v>179</v>
      </c>
      <c r="E625">
        <v>42</v>
      </c>
      <c r="F625">
        <v>485</v>
      </c>
      <c r="G625">
        <v>8.6597938144329895E-2</v>
      </c>
      <c r="H625">
        <v>4329</v>
      </c>
      <c r="I625">
        <v>70579</v>
      </c>
      <c r="J625">
        <v>22</v>
      </c>
      <c r="K625" t="s">
        <v>940</v>
      </c>
      <c r="L625" s="90">
        <f t="shared" si="9"/>
        <v>9.7020097020097014E-3</v>
      </c>
    </row>
    <row r="626" spans="1:12" x14ac:dyDescent="0.3">
      <c r="A626">
        <v>68</v>
      </c>
      <c r="B626">
        <v>247</v>
      </c>
      <c r="C626" t="s">
        <v>735</v>
      </c>
      <c r="D626" t="s">
        <v>179</v>
      </c>
      <c r="E626">
        <v>38</v>
      </c>
      <c r="F626">
        <v>413</v>
      </c>
      <c r="G626">
        <v>9.2009685230024216E-2</v>
      </c>
      <c r="H626">
        <v>4329</v>
      </c>
      <c r="I626">
        <v>70579</v>
      </c>
      <c r="J626">
        <v>23</v>
      </c>
      <c r="K626" t="s">
        <v>933</v>
      </c>
      <c r="L626" s="90">
        <f t="shared" si="9"/>
        <v>8.7780087780087775E-3</v>
      </c>
    </row>
    <row r="627" spans="1:12" x14ac:dyDescent="0.3">
      <c r="A627">
        <v>68</v>
      </c>
      <c r="B627">
        <v>280</v>
      </c>
      <c r="C627" t="s">
        <v>735</v>
      </c>
      <c r="D627" t="s">
        <v>179</v>
      </c>
      <c r="E627">
        <v>38</v>
      </c>
      <c r="F627">
        <v>334</v>
      </c>
      <c r="G627">
        <v>0.11377245508982035</v>
      </c>
      <c r="H627">
        <v>4329</v>
      </c>
      <c r="I627">
        <v>70579</v>
      </c>
      <c r="J627">
        <v>23</v>
      </c>
      <c r="K627" t="s">
        <v>1008</v>
      </c>
      <c r="L627" s="90">
        <f t="shared" si="9"/>
        <v>8.7780087780087775E-3</v>
      </c>
    </row>
    <row r="628" spans="1:12" x14ac:dyDescent="0.3">
      <c r="A628">
        <v>68</v>
      </c>
      <c r="B628">
        <v>663</v>
      </c>
      <c r="C628" t="s">
        <v>735</v>
      </c>
      <c r="D628" t="s">
        <v>179</v>
      </c>
      <c r="E628">
        <v>37</v>
      </c>
      <c r="F628">
        <v>441</v>
      </c>
      <c r="G628">
        <v>8.390022675736962E-2</v>
      </c>
      <c r="H628">
        <v>4329</v>
      </c>
      <c r="I628">
        <v>70579</v>
      </c>
      <c r="J628">
        <v>25</v>
      </c>
      <c r="K628" t="s">
        <v>952</v>
      </c>
      <c r="L628" s="90">
        <f t="shared" si="9"/>
        <v>8.5470085470085479E-3</v>
      </c>
    </row>
    <row r="629" spans="1:12" x14ac:dyDescent="0.3">
      <c r="A629">
        <v>68</v>
      </c>
      <c r="B629">
        <v>254</v>
      </c>
      <c r="C629" t="s">
        <v>735</v>
      </c>
      <c r="D629" t="s">
        <v>179</v>
      </c>
      <c r="E629">
        <v>35</v>
      </c>
      <c r="F629">
        <v>603</v>
      </c>
      <c r="G629">
        <v>5.8043117744610281E-2</v>
      </c>
      <c r="H629">
        <v>4329</v>
      </c>
      <c r="I629">
        <v>70579</v>
      </c>
      <c r="J629">
        <v>26</v>
      </c>
      <c r="K629" t="s">
        <v>923</v>
      </c>
      <c r="L629" s="90">
        <f t="shared" si="9"/>
        <v>8.0850080850080851E-3</v>
      </c>
    </row>
    <row r="630" spans="1:12" x14ac:dyDescent="0.3">
      <c r="A630">
        <v>68</v>
      </c>
      <c r="B630">
        <v>221</v>
      </c>
      <c r="C630" t="s">
        <v>735</v>
      </c>
      <c r="D630" t="s">
        <v>179</v>
      </c>
      <c r="E630">
        <v>34</v>
      </c>
      <c r="F630">
        <v>598</v>
      </c>
      <c r="G630">
        <v>5.6856187290969896E-2</v>
      </c>
      <c r="H630">
        <v>4329</v>
      </c>
      <c r="I630">
        <v>70579</v>
      </c>
      <c r="J630">
        <v>27</v>
      </c>
      <c r="K630" t="s">
        <v>946</v>
      </c>
      <c r="L630" s="90">
        <f t="shared" si="9"/>
        <v>7.8540078540078537E-3</v>
      </c>
    </row>
    <row r="631" spans="1:12" x14ac:dyDescent="0.3">
      <c r="A631">
        <v>68</v>
      </c>
      <c r="B631">
        <v>308</v>
      </c>
      <c r="C631" t="s">
        <v>735</v>
      </c>
      <c r="D631" t="s">
        <v>179</v>
      </c>
      <c r="E631">
        <v>34</v>
      </c>
      <c r="F631">
        <v>530</v>
      </c>
      <c r="G631">
        <v>6.4150943396226415E-2</v>
      </c>
      <c r="H631">
        <v>4329</v>
      </c>
      <c r="I631">
        <v>70579</v>
      </c>
      <c r="J631">
        <v>27</v>
      </c>
      <c r="K631" t="s">
        <v>929</v>
      </c>
      <c r="L631" s="90">
        <f t="shared" si="9"/>
        <v>7.8540078540078537E-3</v>
      </c>
    </row>
    <row r="632" spans="1:12" x14ac:dyDescent="0.3">
      <c r="A632">
        <v>68</v>
      </c>
      <c r="B632">
        <v>770</v>
      </c>
      <c r="C632" t="s">
        <v>735</v>
      </c>
      <c r="D632" t="s">
        <v>179</v>
      </c>
      <c r="E632">
        <v>34</v>
      </c>
      <c r="F632">
        <v>209</v>
      </c>
      <c r="G632">
        <v>0.16267942583732056</v>
      </c>
      <c r="H632">
        <v>4329</v>
      </c>
      <c r="I632">
        <v>70579</v>
      </c>
      <c r="J632">
        <v>27</v>
      </c>
      <c r="K632" t="s">
        <v>956</v>
      </c>
      <c r="L632" s="90">
        <f t="shared" si="9"/>
        <v>7.8540078540078537E-3</v>
      </c>
    </row>
    <row r="633" spans="1:12" x14ac:dyDescent="0.3">
      <c r="A633">
        <v>68</v>
      </c>
      <c r="B633">
        <v>755</v>
      </c>
      <c r="C633" t="s">
        <v>735</v>
      </c>
      <c r="D633" t="s">
        <v>179</v>
      </c>
      <c r="E633">
        <v>33</v>
      </c>
      <c r="F633">
        <v>109</v>
      </c>
      <c r="G633">
        <v>0.30275229357798167</v>
      </c>
      <c r="H633">
        <v>4329</v>
      </c>
      <c r="I633">
        <v>70579</v>
      </c>
      <c r="J633">
        <v>30</v>
      </c>
      <c r="K633" t="s">
        <v>959</v>
      </c>
      <c r="L633" s="90">
        <f t="shared" si="9"/>
        <v>7.6230076230076231E-3</v>
      </c>
    </row>
    <row r="634" spans="1:12" x14ac:dyDescent="0.3">
      <c r="A634">
        <v>14496</v>
      </c>
      <c r="B634">
        <v>720</v>
      </c>
      <c r="C634" t="s">
        <v>871</v>
      </c>
      <c r="D634" t="s">
        <v>179</v>
      </c>
      <c r="E634">
        <v>639</v>
      </c>
      <c r="F634">
        <v>3739</v>
      </c>
      <c r="G634">
        <v>0.17090131051083177</v>
      </c>
      <c r="H634">
        <v>7490</v>
      </c>
      <c r="I634">
        <v>70579</v>
      </c>
      <c r="J634">
        <v>1</v>
      </c>
      <c r="K634" t="s">
        <v>901</v>
      </c>
      <c r="L634" s="90">
        <f t="shared" si="9"/>
        <v>8.5313751668891852E-2</v>
      </c>
    </row>
    <row r="635" spans="1:12" x14ac:dyDescent="0.3">
      <c r="A635">
        <v>14496</v>
      </c>
      <c r="B635">
        <v>137</v>
      </c>
      <c r="C635" t="s">
        <v>871</v>
      </c>
      <c r="D635" t="s">
        <v>179</v>
      </c>
      <c r="E635">
        <v>492</v>
      </c>
      <c r="F635">
        <v>3150</v>
      </c>
      <c r="G635">
        <v>0.15619047619047619</v>
      </c>
      <c r="H635">
        <v>7490</v>
      </c>
      <c r="I635">
        <v>70579</v>
      </c>
      <c r="J635">
        <v>2</v>
      </c>
      <c r="K635" t="s">
        <v>906</v>
      </c>
      <c r="L635" s="90">
        <f t="shared" si="9"/>
        <v>6.5687583444592787E-2</v>
      </c>
    </row>
    <row r="636" spans="1:12" x14ac:dyDescent="0.3">
      <c r="A636">
        <v>14496</v>
      </c>
      <c r="B636">
        <v>640</v>
      </c>
      <c r="C636" t="s">
        <v>871</v>
      </c>
      <c r="D636" t="s">
        <v>179</v>
      </c>
      <c r="E636">
        <v>460</v>
      </c>
      <c r="F636">
        <v>6027</v>
      </c>
      <c r="G636">
        <v>7.6323212211713953E-2</v>
      </c>
      <c r="H636">
        <v>7490</v>
      </c>
      <c r="I636">
        <v>70579</v>
      </c>
      <c r="J636">
        <v>3</v>
      </c>
      <c r="K636" t="s">
        <v>900</v>
      </c>
      <c r="L636" s="90">
        <f t="shared" si="9"/>
        <v>6.1415220293724967E-2</v>
      </c>
    </row>
    <row r="637" spans="1:12" x14ac:dyDescent="0.3">
      <c r="A637">
        <v>14496</v>
      </c>
      <c r="B637">
        <v>194</v>
      </c>
      <c r="C637" t="s">
        <v>871</v>
      </c>
      <c r="D637" t="s">
        <v>179</v>
      </c>
      <c r="E637">
        <v>419</v>
      </c>
      <c r="F637">
        <v>2352</v>
      </c>
      <c r="G637">
        <v>0.17814625850340135</v>
      </c>
      <c r="H637">
        <v>7490</v>
      </c>
      <c r="I637">
        <v>70579</v>
      </c>
      <c r="J637">
        <v>4</v>
      </c>
      <c r="K637" t="s">
        <v>907</v>
      </c>
      <c r="L637" s="90">
        <f t="shared" si="9"/>
        <v>5.5941255006675565E-2</v>
      </c>
    </row>
    <row r="638" spans="1:12" x14ac:dyDescent="0.3">
      <c r="A638">
        <v>14496</v>
      </c>
      <c r="B638">
        <v>560</v>
      </c>
      <c r="C638" t="s">
        <v>871</v>
      </c>
      <c r="D638" t="s">
        <v>179</v>
      </c>
      <c r="E638">
        <v>362</v>
      </c>
      <c r="F638">
        <v>4515</v>
      </c>
      <c r="G638">
        <v>8.0177187153931337E-2</v>
      </c>
      <c r="H638">
        <v>7490</v>
      </c>
      <c r="I638">
        <v>70579</v>
      </c>
      <c r="J638">
        <v>5</v>
      </c>
      <c r="K638" t="s">
        <v>902</v>
      </c>
      <c r="L638" s="90">
        <f t="shared" si="9"/>
        <v>4.8331108144192253E-2</v>
      </c>
    </row>
    <row r="639" spans="1:12" x14ac:dyDescent="0.3">
      <c r="A639">
        <v>14496</v>
      </c>
      <c r="B639">
        <v>140</v>
      </c>
      <c r="C639" t="s">
        <v>871</v>
      </c>
      <c r="D639" t="s">
        <v>179</v>
      </c>
      <c r="E639">
        <v>216</v>
      </c>
      <c r="F639">
        <v>1145</v>
      </c>
      <c r="G639">
        <v>0.18864628820960699</v>
      </c>
      <c r="H639">
        <v>7490</v>
      </c>
      <c r="I639">
        <v>70579</v>
      </c>
      <c r="J639">
        <v>6</v>
      </c>
      <c r="K639" t="s">
        <v>910</v>
      </c>
      <c r="L639" s="90">
        <f t="shared" si="9"/>
        <v>2.8838451268357809E-2</v>
      </c>
    </row>
    <row r="640" spans="1:12" x14ac:dyDescent="0.3">
      <c r="A640">
        <v>14496</v>
      </c>
      <c r="B640">
        <v>463</v>
      </c>
      <c r="C640" t="s">
        <v>871</v>
      </c>
      <c r="D640" t="s">
        <v>179</v>
      </c>
      <c r="E640">
        <v>186</v>
      </c>
      <c r="F640">
        <v>1065</v>
      </c>
      <c r="G640">
        <v>0.17464788732394365</v>
      </c>
      <c r="H640">
        <v>7490</v>
      </c>
      <c r="I640">
        <v>70579</v>
      </c>
      <c r="J640">
        <v>7</v>
      </c>
      <c r="K640" t="s">
        <v>914</v>
      </c>
      <c r="L640" s="90">
        <f t="shared" si="9"/>
        <v>2.4833110814419225E-2</v>
      </c>
    </row>
    <row r="641" spans="1:12" x14ac:dyDescent="0.3">
      <c r="A641">
        <v>14496</v>
      </c>
      <c r="B641">
        <v>460</v>
      </c>
      <c r="C641" t="s">
        <v>871</v>
      </c>
      <c r="D641" t="s">
        <v>179</v>
      </c>
      <c r="E641">
        <v>180</v>
      </c>
      <c r="F641">
        <v>987</v>
      </c>
      <c r="G641">
        <v>0.18237082066869301</v>
      </c>
      <c r="H641">
        <v>7490</v>
      </c>
      <c r="I641">
        <v>70579</v>
      </c>
      <c r="J641">
        <v>8</v>
      </c>
      <c r="K641" t="s">
        <v>922</v>
      </c>
      <c r="L641" s="90">
        <f t="shared" si="9"/>
        <v>2.4032042723631509E-2</v>
      </c>
    </row>
    <row r="642" spans="1:12" x14ac:dyDescent="0.3">
      <c r="A642">
        <v>14496</v>
      </c>
      <c r="B642">
        <v>201</v>
      </c>
      <c r="C642" t="s">
        <v>871</v>
      </c>
      <c r="D642" t="s">
        <v>179</v>
      </c>
      <c r="E642">
        <v>177</v>
      </c>
      <c r="F642">
        <v>1038</v>
      </c>
      <c r="G642">
        <v>0.17052023121387283</v>
      </c>
      <c r="H642">
        <v>7490</v>
      </c>
      <c r="I642">
        <v>70579</v>
      </c>
      <c r="J642">
        <v>9</v>
      </c>
      <c r="K642" t="s">
        <v>911</v>
      </c>
      <c r="L642" s="90">
        <f t="shared" si="9"/>
        <v>2.3631508678237649E-2</v>
      </c>
    </row>
    <row r="643" spans="1:12" x14ac:dyDescent="0.3">
      <c r="A643">
        <v>14496</v>
      </c>
      <c r="B643">
        <v>139</v>
      </c>
      <c r="C643" t="s">
        <v>871</v>
      </c>
      <c r="D643" t="s">
        <v>179</v>
      </c>
      <c r="E643">
        <v>167</v>
      </c>
      <c r="F643">
        <v>1235</v>
      </c>
      <c r="G643">
        <v>0.13522267206477734</v>
      </c>
      <c r="H643">
        <v>7490</v>
      </c>
      <c r="I643">
        <v>70579</v>
      </c>
      <c r="J643">
        <v>10</v>
      </c>
      <c r="K643" t="s">
        <v>913</v>
      </c>
      <c r="L643" s="90">
        <f t="shared" ref="L643:L706" si="10">E643/H643</f>
        <v>2.2296395193591455E-2</v>
      </c>
    </row>
    <row r="644" spans="1:12" x14ac:dyDescent="0.3">
      <c r="A644">
        <v>14496</v>
      </c>
      <c r="B644">
        <v>540</v>
      </c>
      <c r="C644" t="s">
        <v>871</v>
      </c>
      <c r="D644" t="s">
        <v>179</v>
      </c>
      <c r="E644">
        <v>148</v>
      </c>
      <c r="F644">
        <v>2272</v>
      </c>
      <c r="G644">
        <v>6.5140845070422532E-2</v>
      </c>
      <c r="H644">
        <v>7490</v>
      </c>
      <c r="I644">
        <v>70579</v>
      </c>
      <c r="J644">
        <v>11</v>
      </c>
      <c r="K644" t="s">
        <v>905</v>
      </c>
      <c r="L644" s="90">
        <f t="shared" si="10"/>
        <v>1.9759679572763686E-2</v>
      </c>
    </row>
    <row r="645" spans="1:12" x14ac:dyDescent="0.3">
      <c r="A645">
        <v>14496</v>
      </c>
      <c r="B645">
        <v>282</v>
      </c>
      <c r="C645" t="s">
        <v>871</v>
      </c>
      <c r="D645" t="s">
        <v>179</v>
      </c>
      <c r="E645">
        <v>117</v>
      </c>
      <c r="F645">
        <v>689</v>
      </c>
      <c r="G645">
        <v>0.16981132075471697</v>
      </c>
      <c r="H645">
        <v>7490</v>
      </c>
      <c r="I645">
        <v>70579</v>
      </c>
      <c r="J645">
        <v>12</v>
      </c>
      <c r="K645" t="s">
        <v>927</v>
      </c>
      <c r="L645" s="90">
        <f t="shared" si="10"/>
        <v>1.5620827770360481E-2</v>
      </c>
    </row>
    <row r="646" spans="1:12" x14ac:dyDescent="0.3">
      <c r="A646">
        <v>14496</v>
      </c>
      <c r="B646">
        <v>45</v>
      </c>
      <c r="C646" t="s">
        <v>871</v>
      </c>
      <c r="D646" t="s">
        <v>179</v>
      </c>
      <c r="E646">
        <v>116</v>
      </c>
      <c r="F646">
        <v>739</v>
      </c>
      <c r="G646">
        <v>0.15696887686062247</v>
      </c>
      <c r="H646">
        <v>7490</v>
      </c>
      <c r="I646">
        <v>70579</v>
      </c>
      <c r="J646">
        <v>13</v>
      </c>
      <c r="K646" t="s">
        <v>917</v>
      </c>
      <c r="L646" s="90">
        <f t="shared" si="10"/>
        <v>1.5487316421895861E-2</v>
      </c>
    </row>
    <row r="647" spans="1:12" x14ac:dyDescent="0.3">
      <c r="A647">
        <v>14496</v>
      </c>
      <c r="B647">
        <v>466</v>
      </c>
      <c r="C647" t="s">
        <v>871</v>
      </c>
      <c r="D647" t="s">
        <v>179</v>
      </c>
      <c r="E647">
        <v>113</v>
      </c>
      <c r="F647">
        <v>581</v>
      </c>
      <c r="G647">
        <v>0.1944922547332186</v>
      </c>
      <c r="H647">
        <v>7490</v>
      </c>
      <c r="I647">
        <v>70579</v>
      </c>
      <c r="J647">
        <v>14</v>
      </c>
      <c r="K647" t="s">
        <v>935</v>
      </c>
      <c r="L647" s="90">
        <f t="shared" si="10"/>
        <v>1.5086782376502003E-2</v>
      </c>
    </row>
    <row r="648" spans="1:12" x14ac:dyDescent="0.3">
      <c r="A648">
        <v>14496</v>
      </c>
      <c r="B648">
        <v>775</v>
      </c>
      <c r="C648" t="s">
        <v>871</v>
      </c>
      <c r="D648" t="s">
        <v>179</v>
      </c>
      <c r="E648">
        <v>111</v>
      </c>
      <c r="F648">
        <v>875</v>
      </c>
      <c r="G648">
        <v>0.12685714285714286</v>
      </c>
      <c r="H648">
        <v>7490</v>
      </c>
      <c r="I648">
        <v>70579</v>
      </c>
      <c r="J648">
        <v>15</v>
      </c>
      <c r="K648" t="s">
        <v>915</v>
      </c>
      <c r="L648" s="90">
        <f t="shared" si="10"/>
        <v>1.4819759679572764E-2</v>
      </c>
    </row>
    <row r="649" spans="1:12" x14ac:dyDescent="0.3">
      <c r="A649">
        <v>14496</v>
      </c>
      <c r="B649">
        <v>420</v>
      </c>
      <c r="C649" t="s">
        <v>871</v>
      </c>
      <c r="D649" t="s">
        <v>179</v>
      </c>
      <c r="E649">
        <v>107</v>
      </c>
      <c r="F649">
        <v>608</v>
      </c>
      <c r="G649">
        <v>0.17598684210526316</v>
      </c>
      <c r="H649">
        <v>7490</v>
      </c>
      <c r="I649">
        <v>70579</v>
      </c>
      <c r="J649">
        <v>16</v>
      </c>
      <c r="K649" t="s">
        <v>928</v>
      </c>
      <c r="L649" s="90">
        <f t="shared" si="10"/>
        <v>1.4285714285714285E-2</v>
      </c>
    </row>
    <row r="650" spans="1:12" x14ac:dyDescent="0.3">
      <c r="A650">
        <v>14496</v>
      </c>
      <c r="B650">
        <v>190</v>
      </c>
      <c r="C650" t="s">
        <v>871</v>
      </c>
      <c r="D650" t="s">
        <v>179</v>
      </c>
      <c r="E650">
        <v>98</v>
      </c>
      <c r="F650">
        <v>513</v>
      </c>
      <c r="G650">
        <v>0.19103313840155944</v>
      </c>
      <c r="H650">
        <v>7490</v>
      </c>
      <c r="I650">
        <v>70579</v>
      </c>
      <c r="J650">
        <v>17</v>
      </c>
      <c r="K650" t="s">
        <v>943</v>
      </c>
      <c r="L650" s="90">
        <f t="shared" si="10"/>
        <v>1.3084112149532711E-2</v>
      </c>
    </row>
    <row r="651" spans="1:12" x14ac:dyDescent="0.3">
      <c r="A651">
        <v>14496</v>
      </c>
      <c r="B651">
        <v>757</v>
      </c>
      <c r="C651" t="s">
        <v>871</v>
      </c>
      <c r="D651" t="s">
        <v>179</v>
      </c>
      <c r="E651">
        <v>96</v>
      </c>
      <c r="F651">
        <v>326</v>
      </c>
      <c r="G651">
        <v>0.29447852760736198</v>
      </c>
      <c r="H651">
        <v>7490</v>
      </c>
      <c r="I651">
        <v>70579</v>
      </c>
      <c r="J651">
        <v>18</v>
      </c>
      <c r="K651" t="s">
        <v>954</v>
      </c>
      <c r="L651" s="90">
        <f t="shared" si="10"/>
        <v>1.2817089452603471E-2</v>
      </c>
    </row>
    <row r="652" spans="1:12" x14ac:dyDescent="0.3">
      <c r="A652">
        <v>14496</v>
      </c>
      <c r="B652">
        <v>663</v>
      </c>
      <c r="C652" t="s">
        <v>871</v>
      </c>
      <c r="D652" t="s">
        <v>179</v>
      </c>
      <c r="E652">
        <v>81</v>
      </c>
      <c r="F652">
        <v>441</v>
      </c>
      <c r="G652">
        <v>0.18367346938775511</v>
      </c>
      <c r="H652">
        <v>7490</v>
      </c>
      <c r="I652">
        <v>70579</v>
      </c>
      <c r="J652">
        <v>19</v>
      </c>
      <c r="K652" t="s">
        <v>952</v>
      </c>
      <c r="L652" s="90">
        <f t="shared" si="10"/>
        <v>1.0814419225634178E-2</v>
      </c>
    </row>
    <row r="653" spans="1:12" x14ac:dyDescent="0.3">
      <c r="A653">
        <v>14496</v>
      </c>
      <c r="B653">
        <v>134</v>
      </c>
      <c r="C653" t="s">
        <v>871</v>
      </c>
      <c r="D653" t="s">
        <v>179</v>
      </c>
      <c r="E653">
        <v>79</v>
      </c>
      <c r="F653">
        <v>419</v>
      </c>
      <c r="G653">
        <v>0.18854415274463007</v>
      </c>
      <c r="H653">
        <v>7490</v>
      </c>
      <c r="I653">
        <v>70579</v>
      </c>
      <c r="J653">
        <v>20</v>
      </c>
      <c r="K653" t="s">
        <v>975</v>
      </c>
      <c r="L653" s="90">
        <f t="shared" si="10"/>
        <v>1.054739652870494E-2</v>
      </c>
    </row>
    <row r="654" spans="1:12" x14ac:dyDescent="0.3">
      <c r="A654">
        <v>14496</v>
      </c>
      <c r="B654">
        <v>42</v>
      </c>
      <c r="C654" t="s">
        <v>871</v>
      </c>
      <c r="D654" t="s">
        <v>179</v>
      </c>
      <c r="E654">
        <v>78</v>
      </c>
      <c r="F654">
        <v>276</v>
      </c>
      <c r="G654">
        <v>0.28260869565217389</v>
      </c>
      <c r="H654">
        <v>7490</v>
      </c>
      <c r="I654">
        <v>70579</v>
      </c>
      <c r="J654">
        <v>21</v>
      </c>
      <c r="K654" t="s">
        <v>955</v>
      </c>
      <c r="L654" s="90">
        <f t="shared" si="10"/>
        <v>1.041388518024032E-2</v>
      </c>
    </row>
    <row r="655" spans="1:12" x14ac:dyDescent="0.3">
      <c r="A655">
        <v>14496</v>
      </c>
      <c r="B655">
        <v>862</v>
      </c>
      <c r="C655" t="s">
        <v>871</v>
      </c>
      <c r="D655" t="s">
        <v>179</v>
      </c>
      <c r="E655">
        <v>75</v>
      </c>
      <c r="F655">
        <v>174</v>
      </c>
      <c r="G655">
        <v>0.43103448275862066</v>
      </c>
      <c r="H655">
        <v>7490</v>
      </c>
      <c r="I655">
        <v>70579</v>
      </c>
      <c r="J655">
        <v>22</v>
      </c>
      <c r="K655" t="s">
        <v>950</v>
      </c>
      <c r="L655" s="90">
        <f t="shared" si="10"/>
        <v>1.0013351134846462E-2</v>
      </c>
    </row>
    <row r="656" spans="1:12" x14ac:dyDescent="0.3">
      <c r="A656">
        <v>14496</v>
      </c>
      <c r="B656">
        <v>249</v>
      </c>
      <c r="C656" t="s">
        <v>871</v>
      </c>
      <c r="D656" t="s">
        <v>179</v>
      </c>
      <c r="E656">
        <v>74</v>
      </c>
      <c r="F656">
        <v>453</v>
      </c>
      <c r="G656">
        <v>0.16335540838852097</v>
      </c>
      <c r="H656">
        <v>7490</v>
      </c>
      <c r="I656">
        <v>70579</v>
      </c>
      <c r="J656">
        <v>23</v>
      </c>
      <c r="K656" t="s">
        <v>936</v>
      </c>
      <c r="L656" s="90">
        <f t="shared" si="10"/>
        <v>9.879839786381843E-3</v>
      </c>
    </row>
    <row r="657" spans="1:12" x14ac:dyDescent="0.3">
      <c r="A657">
        <v>14496</v>
      </c>
      <c r="B657">
        <v>133</v>
      </c>
      <c r="C657" t="s">
        <v>871</v>
      </c>
      <c r="D657" t="s">
        <v>179</v>
      </c>
      <c r="E657">
        <v>72</v>
      </c>
      <c r="F657">
        <v>709</v>
      </c>
      <c r="G657">
        <v>0.10155148095909731</v>
      </c>
      <c r="H657">
        <v>7490</v>
      </c>
      <c r="I657">
        <v>70579</v>
      </c>
      <c r="J657">
        <v>24</v>
      </c>
      <c r="K657" t="s">
        <v>932</v>
      </c>
      <c r="L657" s="90">
        <f t="shared" si="10"/>
        <v>9.6128170894526042E-3</v>
      </c>
    </row>
    <row r="658" spans="1:12" x14ac:dyDescent="0.3">
      <c r="A658">
        <v>14496</v>
      </c>
      <c r="B658">
        <v>383</v>
      </c>
      <c r="C658" t="s">
        <v>871</v>
      </c>
      <c r="D658" t="s">
        <v>179</v>
      </c>
      <c r="E658">
        <v>72</v>
      </c>
      <c r="F658">
        <v>728</v>
      </c>
      <c r="G658">
        <v>9.8901098901098897E-2</v>
      </c>
      <c r="H658">
        <v>7490</v>
      </c>
      <c r="I658">
        <v>70579</v>
      </c>
      <c r="J658">
        <v>24</v>
      </c>
      <c r="K658" t="s">
        <v>916</v>
      </c>
      <c r="L658" s="90">
        <f t="shared" si="10"/>
        <v>9.6128170894526042E-3</v>
      </c>
    </row>
    <row r="659" spans="1:12" x14ac:dyDescent="0.3">
      <c r="A659">
        <v>14496</v>
      </c>
      <c r="B659">
        <v>247</v>
      </c>
      <c r="C659" t="s">
        <v>871</v>
      </c>
      <c r="D659" t="s">
        <v>179</v>
      </c>
      <c r="E659">
        <v>71</v>
      </c>
      <c r="F659">
        <v>413</v>
      </c>
      <c r="G659">
        <v>0.17191283292978207</v>
      </c>
      <c r="H659">
        <v>7490</v>
      </c>
      <c r="I659">
        <v>70579</v>
      </c>
      <c r="J659">
        <v>26</v>
      </c>
      <c r="K659" t="s">
        <v>933</v>
      </c>
      <c r="L659" s="90">
        <f t="shared" si="10"/>
        <v>9.4793057409879831E-3</v>
      </c>
    </row>
    <row r="660" spans="1:12" x14ac:dyDescent="0.3">
      <c r="A660">
        <v>14496</v>
      </c>
      <c r="B660">
        <v>710</v>
      </c>
      <c r="C660" t="s">
        <v>871</v>
      </c>
      <c r="D660" t="s">
        <v>179</v>
      </c>
      <c r="E660">
        <v>70</v>
      </c>
      <c r="F660">
        <v>918</v>
      </c>
      <c r="G660">
        <v>7.6252723311546838E-2</v>
      </c>
      <c r="H660">
        <v>7490</v>
      </c>
      <c r="I660">
        <v>70579</v>
      </c>
      <c r="J660">
        <v>27</v>
      </c>
      <c r="K660" t="s">
        <v>925</v>
      </c>
      <c r="L660" s="90">
        <f t="shared" si="10"/>
        <v>9.3457943925233638E-3</v>
      </c>
    </row>
    <row r="661" spans="1:12" x14ac:dyDescent="0.3">
      <c r="A661">
        <v>14496</v>
      </c>
      <c r="B661">
        <v>254</v>
      </c>
      <c r="C661" t="s">
        <v>871</v>
      </c>
      <c r="D661" t="s">
        <v>179</v>
      </c>
      <c r="E661">
        <v>67</v>
      </c>
      <c r="F661">
        <v>603</v>
      </c>
      <c r="G661">
        <v>0.1111111111111111</v>
      </c>
      <c r="H661">
        <v>7490</v>
      </c>
      <c r="I661">
        <v>70579</v>
      </c>
      <c r="J661">
        <v>28</v>
      </c>
      <c r="K661" t="s">
        <v>923</v>
      </c>
      <c r="L661" s="90">
        <f t="shared" si="10"/>
        <v>8.9452603471295057E-3</v>
      </c>
    </row>
    <row r="662" spans="1:12" x14ac:dyDescent="0.3">
      <c r="A662">
        <v>14496</v>
      </c>
      <c r="B662">
        <v>425</v>
      </c>
      <c r="C662" t="s">
        <v>871</v>
      </c>
      <c r="D662" t="s">
        <v>179</v>
      </c>
      <c r="E662">
        <v>66</v>
      </c>
      <c r="F662">
        <v>388</v>
      </c>
      <c r="G662">
        <v>0.17010309278350516</v>
      </c>
      <c r="H662">
        <v>7490</v>
      </c>
      <c r="I662">
        <v>70579</v>
      </c>
      <c r="J662">
        <v>29</v>
      </c>
      <c r="K662" t="s">
        <v>934</v>
      </c>
      <c r="L662" s="90">
        <f t="shared" si="10"/>
        <v>8.8117489986648864E-3</v>
      </c>
    </row>
    <row r="663" spans="1:12" x14ac:dyDescent="0.3">
      <c r="A663">
        <v>14496</v>
      </c>
      <c r="B663">
        <v>308</v>
      </c>
      <c r="C663" t="s">
        <v>871</v>
      </c>
      <c r="D663" t="s">
        <v>179</v>
      </c>
      <c r="E663">
        <v>63</v>
      </c>
      <c r="F663">
        <v>530</v>
      </c>
      <c r="G663">
        <v>0.11886792452830189</v>
      </c>
      <c r="H663">
        <v>7490</v>
      </c>
      <c r="I663">
        <v>70579</v>
      </c>
      <c r="J663">
        <v>30</v>
      </c>
      <c r="K663" t="s">
        <v>929</v>
      </c>
      <c r="L663" s="90">
        <f t="shared" si="10"/>
        <v>8.4112149532710283E-3</v>
      </c>
    </row>
    <row r="664" spans="1:12" x14ac:dyDescent="0.3">
      <c r="A664">
        <v>73</v>
      </c>
      <c r="B664">
        <v>137</v>
      </c>
      <c r="C664" t="s">
        <v>737</v>
      </c>
      <c r="D664" t="s">
        <v>179</v>
      </c>
      <c r="E664">
        <v>308</v>
      </c>
      <c r="F664">
        <v>3150</v>
      </c>
      <c r="G664">
        <v>9.7777777777777783E-2</v>
      </c>
      <c r="H664">
        <v>3760</v>
      </c>
      <c r="I664">
        <v>70579</v>
      </c>
      <c r="J664">
        <v>1</v>
      </c>
      <c r="K664" t="s">
        <v>906</v>
      </c>
      <c r="L664" s="90">
        <f t="shared" si="10"/>
        <v>8.191489361702127E-2</v>
      </c>
    </row>
    <row r="665" spans="1:12" x14ac:dyDescent="0.3">
      <c r="A665">
        <v>73</v>
      </c>
      <c r="B665">
        <v>640</v>
      </c>
      <c r="C665" t="s">
        <v>737</v>
      </c>
      <c r="D665" t="s">
        <v>179</v>
      </c>
      <c r="E665">
        <v>261</v>
      </c>
      <c r="F665">
        <v>6027</v>
      </c>
      <c r="G665">
        <v>4.3305126928820312E-2</v>
      </c>
      <c r="H665">
        <v>3760</v>
      </c>
      <c r="I665">
        <v>70579</v>
      </c>
      <c r="J665">
        <v>2</v>
      </c>
      <c r="K665" t="s">
        <v>900</v>
      </c>
      <c r="L665" s="90">
        <f t="shared" si="10"/>
        <v>6.9414893617021273E-2</v>
      </c>
    </row>
    <row r="666" spans="1:12" x14ac:dyDescent="0.3">
      <c r="A666">
        <v>73</v>
      </c>
      <c r="B666">
        <v>560</v>
      </c>
      <c r="C666" t="s">
        <v>737</v>
      </c>
      <c r="D666" t="s">
        <v>179</v>
      </c>
      <c r="E666">
        <v>236</v>
      </c>
      <c r="F666">
        <v>4515</v>
      </c>
      <c r="G666">
        <v>5.2270210409745291E-2</v>
      </c>
      <c r="H666">
        <v>3760</v>
      </c>
      <c r="I666">
        <v>70579</v>
      </c>
      <c r="J666">
        <v>3</v>
      </c>
      <c r="K666" t="s">
        <v>902</v>
      </c>
      <c r="L666" s="90">
        <f t="shared" si="10"/>
        <v>6.2765957446808504E-2</v>
      </c>
    </row>
    <row r="667" spans="1:12" x14ac:dyDescent="0.3">
      <c r="A667">
        <v>73</v>
      </c>
      <c r="B667">
        <v>720</v>
      </c>
      <c r="C667" t="s">
        <v>737</v>
      </c>
      <c r="D667" t="s">
        <v>179</v>
      </c>
      <c r="E667">
        <v>225</v>
      </c>
      <c r="F667">
        <v>3739</v>
      </c>
      <c r="G667">
        <v>6.0176517785504147E-2</v>
      </c>
      <c r="H667">
        <v>3760</v>
      </c>
      <c r="I667">
        <v>70579</v>
      </c>
      <c r="J667">
        <v>4</v>
      </c>
      <c r="K667" t="s">
        <v>901</v>
      </c>
      <c r="L667" s="90">
        <f t="shared" si="10"/>
        <v>5.9840425531914897E-2</v>
      </c>
    </row>
    <row r="668" spans="1:12" x14ac:dyDescent="0.3">
      <c r="A668">
        <v>73</v>
      </c>
      <c r="B668">
        <v>194</v>
      </c>
      <c r="C668" t="s">
        <v>737</v>
      </c>
      <c r="D668" t="s">
        <v>179</v>
      </c>
      <c r="E668">
        <v>209</v>
      </c>
      <c r="F668">
        <v>2352</v>
      </c>
      <c r="G668">
        <v>8.8860544217687076E-2</v>
      </c>
      <c r="H668">
        <v>3760</v>
      </c>
      <c r="I668">
        <v>70579</v>
      </c>
      <c r="J668">
        <v>5</v>
      </c>
      <c r="K668" t="s">
        <v>907</v>
      </c>
      <c r="L668" s="90">
        <f t="shared" si="10"/>
        <v>5.558510638297872E-2</v>
      </c>
    </row>
    <row r="669" spans="1:12" x14ac:dyDescent="0.3">
      <c r="A669">
        <v>73</v>
      </c>
      <c r="B669">
        <v>751</v>
      </c>
      <c r="C669" t="s">
        <v>737</v>
      </c>
      <c r="D669" t="s">
        <v>179</v>
      </c>
      <c r="E669">
        <v>154</v>
      </c>
      <c r="F669">
        <v>732</v>
      </c>
      <c r="G669">
        <v>0.2103825136612022</v>
      </c>
      <c r="H669">
        <v>3760</v>
      </c>
      <c r="I669">
        <v>70579</v>
      </c>
      <c r="J669">
        <v>6</v>
      </c>
      <c r="K669" t="s">
        <v>904</v>
      </c>
      <c r="L669" s="90">
        <f t="shared" si="10"/>
        <v>4.0957446808510635E-2</v>
      </c>
    </row>
    <row r="670" spans="1:12" x14ac:dyDescent="0.3">
      <c r="A670">
        <v>73</v>
      </c>
      <c r="B670">
        <v>140</v>
      </c>
      <c r="C670" t="s">
        <v>737</v>
      </c>
      <c r="D670" t="s">
        <v>179</v>
      </c>
      <c r="E670">
        <v>147</v>
      </c>
      <c r="F670">
        <v>1145</v>
      </c>
      <c r="G670">
        <v>0.12838427947598252</v>
      </c>
      <c r="H670">
        <v>3760</v>
      </c>
      <c r="I670">
        <v>70579</v>
      </c>
      <c r="J670">
        <v>7</v>
      </c>
      <c r="K670" t="s">
        <v>910</v>
      </c>
      <c r="L670" s="90">
        <f t="shared" si="10"/>
        <v>3.9095744680851065E-2</v>
      </c>
    </row>
    <row r="671" spans="1:12" x14ac:dyDescent="0.3">
      <c r="A671">
        <v>73</v>
      </c>
      <c r="B671">
        <v>139</v>
      </c>
      <c r="C671" t="s">
        <v>737</v>
      </c>
      <c r="D671" t="s">
        <v>179</v>
      </c>
      <c r="E671">
        <v>145</v>
      </c>
      <c r="F671">
        <v>1235</v>
      </c>
      <c r="G671">
        <v>0.11740890688259109</v>
      </c>
      <c r="H671">
        <v>3760</v>
      </c>
      <c r="I671">
        <v>70579</v>
      </c>
      <c r="J671">
        <v>8</v>
      </c>
      <c r="K671" t="s">
        <v>913</v>
      </c>
      <c r="L671" s="90">
        <f t="shared" si="10"/>
        <v>3.8563829787234043E-2</v>
      </c>
    </row>
    <row r="672" spans="1:12" x14ac:dyDescent="0.3">
      <c r="A672">
        <v>73</v>
      </c>
      <c r="B672">
        <v>757</v>
      </c>
      <c r="C672" t="s">
        <v>737</v>
      </c>
      <c r="D672" t="s">
        <v>179</v>
      </c>
      <c r="E672">
        <v>116</v>
      </c>
      <c r="F672">
        <v>326</v>
      </c>
      <c r="G672">
        <v>0.35582822085889571</v>
      </c>
      <c r="H672">
        <v>3760</v>
      </c>
      <c r="I672">
        <v>70579</v>
      </c>
      <c r="J672">
        <v>9</v>
      </c>
      <c r="K672" t="s">
        <v>954</v>
      </c>
      <c r="L672" s="90">
        <f t="shared" si="10"/>
        <v>3.0851063829787233E-2</v>
      </c>
    </row>
    <row r="673" spans="1:12" x14ac:dyDescent="0.3">
      <c r="A673">
        <v>73</v>
      </c>
      <c r="B673">
        <v>463</v>
      </c>
      <c r="C673" t="s">
        <v>737</v>
      </c>
      <c r="D673" t="s">
        <v>179</v>
      </c>
      <c r="E673">
        <v>77</v>
      </c>
      <c r="F673">
        <v>1065</v>
      </c>
      <c r="G673">
        <v>7.2300469483568081E-2</v>
      </c>
      <c r="H673">
        <v>3760</v>
      </c>
      <c r="I673">
        <v>70579</v>
      </c>
      <c r="J673">
        <v>10</v>
      </c>
      <c r="K673" t="s">
        <v>914</v>
      </c>
      <c r="L673" s="90">
        <f t="shared" si="10"/>
        <v>2.0478723404255317E-2</v>
      </c>
    </row>
    <row r="674" spans="1:12" x14ac:dyDescent="0.3">
      <c r="A674">
        <v>73</v>
      </c>
      <c r="B674">
        <v>750</v>
      </c>
      <c r="C674" t="s">
        <v>737</v>
      </c>
      <c r="D674" t="s">
        <v>179</v>
      </c>
      <c r="E674">
        <v>77</v>
      </c>
      <c r="F674">
        <v>601</v>
      </c>
      <c r="G674">
        <v>0.1281198003327787</v>
      </c>
      <c r="H674">
        <v>3760</v>
      </c>
      <c r="I674">
        <v>70579</v>
      </c>
      <c r="J674">
        <v>10</v>
      </c>
      <c r="K674" t="s">
        <v>918</v>
      </c>
      <c r="L674" s="90">
        <f t="shared" si="10"/>
        <v>2.0478723404255317E-2</v>
      </c>
    </row>
    <row r="675" spans="1:12" x14ac:dyDescent="0.3">
      <c r="A675">
        <v>73</v>
      </c>
      <c r="B675">
        <v>383</v>
      </c>
      <c r="C675" t="s">
        <v>737</v>
      </c>
      <c r="D675" t="s">
        <v>179</v>
      </c>
      <c r="E675">
        <v>67</v>
      </c>
      <c r="F675">
        <v>728</v>
      </c>
      <c r="G675">
        <v>9.2032967032967039E-2</v>
      </c>
      <c r="H675">
        <v>3760</v>
      </c>
      <c r="I675">
        <v>70579</v>
      </c>
      <c r="J675">
        <v>12</v>
      </c>
      <c r="K675" t="s">
        <v>916</v>
      </c>
      <c r="L675" s="90">
        <f t="shared" si="10"/>
        <v>1.7819148936170214E-2</v>
      </c>
    </row>
    <row r="676" spans="1:12" x14ac:dyDescent="0.3">
      <c r="A676">
        <v>73</v>
      </c>
      <c r="B676">
        <v>201</v>
      </c>
      <c r="C676" t="s">
        <v>737</v>
      </c>
      <c r="D676" t="s">
        <v>179</v>
      </c>
      <c r="E676">
        <v>64</v>
      </c>
      <c r="F676">
        <v>1038</v>
      </c>
      <c r="G676">
        <v>6.1657032755298651E-2</v>
      </c>
      <c r="H676">
        <v>3760</v>
      </c>
      <c r="I676">
        <v>70579</v>
      </c>
      <c r="J676">
        <v>13</v>
      </c>
      <c r="K676" t="s">
        <v>911</v>
      </c>
      <c r="L676" s="90">
        <f t="shared" si="10"/>
        <v>1.7021276595744681E-2</v>
      </c>
    </row>
    <row r="677" spans="1:12" x14ac:dyDescent="0.3">
      <c r="A677">
        <v>73</v>
      </c>
      <c r="B677">
        <v>540</v>
      </c>
      <c r="C677" t="s">
        <v>737</v>
      </c>
      <c r="D677" t="s">
        <v>179</v>
      </c>
      <c r="E677">
        <v>63</v>
      </c>
      <c r="F677">
        <v>2272</v>
      </c>
      <c r="G677">
        <v>2.7728873239436621E-2</v>
      </c>
      <c r="H677">
        <v>3760</v>
      </c>
      <c r="I677">
        <v>70579</v>
      </c>
      <c r="J677">
        <v>14</v>
      </c>
      <c r="K677" t="s">
        <v>905</v>
      </c>
      <c r="L677" s="90">
        <f t="shared" si="10"/>
        <v>1.675531914893617E-2</v>
      </c>
    </row>
    <row r="678" spans="1:12" x14ac:dyDescent="0.3">
      <c r="A678">
        <v>73</v>
      </c>
      <c r="B678">
        <v>753</v>
      </c>
      <c r="C678" t="s">
        <v>737</v>
      </c>
      <c r="D678" t="s">
        <v>179</v>
      </c>
      <c r="E678">
        <v>62</v>
      </c>
      <c r="F678">
        <v>498</v>
      </c>
      <c r="G678">
        <v>0.12449799196787148</v>
      </c>
      <c r="H678">
        <v>3760</v>
      </c>
      <c r="I678">
        <v>70579</v>
      </c>
      <c r="J678">
        <v>15</v>
      </c>
      <c r="K678" t="s">
        <v>903</v>
      </c>
      <c r="L678" s="90">
        <f t="shared" si="10"/>
        <v>1.6489361702127659E-2</v>
      </c>
    </row>
    <row r="679" spans="1:12" x14ac:dyDescent="0.3">
      <c r="A679">
        <v>73</v>
      </c>
      <c r="B679">
        <v>282</v>
      </c>
      <c r="C679" t="s">
        <v>737</v>
      </c>
      <c r="D679" t="s">
        <v>179</v>
      </c>
      <c r="E679">
        <v>55</v>
      </c>
      <c r="F679">
        <v>689</v>
      </c>
      <c r="G679">
        <v>7.982583454281568E-2</v>
      </c>
      <c r="H679">
        <v>3760</v>
      </c>
      <c r="I679">
        <v>70579</v>
      </c>
      <c r="J679">
        <v>16</v>
      </c>
      <c r="K679" t="s">
        <v>927</v>
      </c>
      <c r="L679" s="90">
        <f t="shared" si="10"/>
        <v>1.4627659574468085E-2</v>
      </c>
    </row>
    <row r="680" spans="1:12" x14ac:dyDescent="0.3">
      <c r="A680">
        <v>73</v>
      </c>
      <c r="B680">
        <v>247</v>
      </c>
      <c r="C680" t="s">
        <v>737</v>
      </c>
      <c r="D680" t="s">
        <v>179</v>
      </c>
      <c r="E680">
        <v>54</v>
      </c>
      <c r="F680">
        <v>413</v>
      </c>
      <c r="G680">
        <v>0.13075060532687652</v>
      </c>
      <c r="H680">
        <v>3760</v>
      </c>
      <c r="I680">
        <v>70579</v>
      </c>
      <c r="J680">
        <v>17</v>
      </c>
      <c r="K680" t="s">
        <v>933</v>
      </c>
      <c r="L680" s="90">
        <f t="shared" si="10"/>
        <v>1.4361702127659574E-2</v>
      </c>
    </row>
    <row r="681" spans="1:12" x14ac:dyDescent="0.3">
      <c r="A681">
        <v>73</v>
      </c>
      <c r="B681">
        <v>308</v>
      </c>
      <c r="C681" t="s">
        <v>737</v>
      </c>
      <c r="D681" t="s">
        <v>179</v>
      </c>
      <c r="E681">
        <v>54</v>
      </c>
      <c r="F681">
        <v>530</v>
      </c>
      <c r="G681">
        <v>0.10188679245283019</v>
      </c>
      <c r="H681">
        <v>3760</v>
      </c>
      <c r="I681">
        <v>70579</v>
      </c>
      <c r="J681">
        <v>17</v>
      </c>
      <c r="K681" t="s">
        <v>929</v>
      </c>
      <c r="L681" s="90">
        <f t="shared" si="10"/>
        <v>1.4361702127659574E-2</v>
      </c>
    </row>
    <row r="682" spans="1:12" x14ac:dyDescent="0.3">
      <c r="A682">
        <v>73</v>
      </c>
      <c r="B682">
        <v>42</v>
      </c>
      <c r="C682" t="s">
        <v>737</v>
      </c>
      <c r="D682" t="s">
        <v>179</v>
      </c>
      <c r="E682">
        <v>53</v>
      </c>
      <c r="F682">
        <v>276</v>
      </c>
      <c r="G682">
        <v>0.19202898550724637</v>
      </c>
      <c r="H682">
        <v>3760</v>
      </c>
      <c r="I682">
        <v>70579</v>
      </c>
      <c r="J682">
        <v>19</v>
      </c>
      <c r="K682" t="s">
        <v>955</v>
      </c>
      <c r="L682" s="90">
        <f t="shared" si="10"/>
        <v>1.4095744680851063E-2</v>
      </c>
    </row>
    <row r="683" spans="1:12" x14ac:dyDescent="0.3">
      <c r="A683">
        <v>73</v>
      </c>
      <c r="B683">
        <v>301</v>
      </c>
      <c r="C683" t="s">
        <v>737</v>
      </c>
      <c r="D683" t="s">
        <v>179</v>
      </c>
      <c r="E683">
        <v>47</v>
      </c>
      <c r="F683">
        <v>535</v>
      </c>
      <c r="G683">
        <v>8.7850467289719625E-2</v>
      </c>
      <c r="H683">
        <v>3760</v>
      </c>
      <c r="I683">
        <v>70579</v>
      </c>
      <c r="J683">
        <v>20</v>
      </c>
      <c r="K683" t="s">
        <v>912</v>
      </c>
      <c r="L683" s="90">
        <f t="shared" si="10"/>
        <v>1.2500000000000001E-2</v>
      </c>
    </row>
    <row r="684" spans="1:12" x14ac:dyDescent="0.3">
      <c r="A684">
        <v>73</v>
      </c>
      <c r="B684">
        <v>403</v>
      </c>
      <c r="C684" t="s">
        <v>737</v>
      </c>
      <c r="D684" t="s">
        <v>179</v>
      </c>
      <c r="E684">
        <v>47</v>
      </c>
      <c r="F684">
        <v>518</v>
      </c>
      <c r="G684">
        <v>9.0733590733590733E-2</v>
      </c>
      <c r="H684">
        <v>3760</v>
      </c>
      <c r="I684">
        <v>70579</v>
      </c>
      <c r="J684">
        <v>20</v>
      </c>
      <c r="K684" t="s">
        <v>974</v>
      </c>
      <c r="L684" s="90">
        <f t="shared" si="10"/>
        <v>1.2500000000000001E-2</v>
      </c>
    </row>
    <row r="685" spans="1:12" x14ac:dyDescent="0.3">
      <c r="A685">
        <v>73</v>
      </c>
      <c r="B685">
        <v>420</v>
      </c>
      <c r="C685" t="s">
        <v>737</v>
      </c>
      <c r="D685" t="s">
        <v>179</v>
      </c>
      <c r="E685">
        <v>45</v>
      </c>
      <c r="F685">
        <v>608</v>
      </c>
      <c r="G685">
        <v>7.4013157894736836E-2</v>
      </c>
      <c r="H685">
        <v>3760</v>
      </c>
      <c r="I685">
        <v>70579</v>
      </c>
      <c r="J685">
        <v>22</v>
      </c>
      <c r="K685" t="s">
        <v>928</v>
      </c>
      <c r="L685" s="90">
        <f t="shared" si="10"/>
        <v>1.1968085106382979E-2</v>
      </c>
    </row>
    <row r="686" spans="1:12" x14ac:dyDescent="0.3">
      <c r="A686">
        <v>73</v>
      </c>
      <c r="B686">
        <v>45</v>
      </c>
      <c r="C686" t="s">
        <v>737</v>
      </c>
      <c r="D686" t="s">
        <v>179</v>
      </c>
      <c r="E686">
        <v>44</v>
      </c>
      <c r="F686">
        <v>739</v>
      </c>
      <c r="G686">
        <v>5.9539918809201627E-2</v>
      </c>
      <c r="H686">
        <v>3760</v>
      </c>
      <c r="I686">
        <v>70579</v>
      </c>
      <c r="J686">
        <v>23</v>
      </c>
      <c r="K686" t="s">
        <v>917</v>
      </c>
      <c r="L686" s="90">
        <f t="shared" si="10"/>
        <v>1.1702127659574468E-2</v>
      </c>
    </row>
    <row r="687" spans="1:12" x14ac:dyDescent="0.3">
      <c r="A687">
        <v>73</v>
      </c>
      <c r="B687">
        <v>302</v>
      </c>
      <c r="C687" t="s">
        <v>737</v>
      </c>
      <c r="D687" t="s">
        <v>179</v>
      </c>
      <c r="E687">
        <v>44</v>
      </c>
      <c r="F687">
        <v>369</v>
      </c>
      <c r="G687">
        <v>0.11924119241192412</v>
      </c>
      <c r="H687">
        <v>3760</v>
      </c>
      <c r="I687">
        <v>70579</v>
      </c>
      <c r="J687">
        <v>23</v>
      </c>
      <c r="K687" t="s">
        <v>909</v>
      </c>
      <c r="L687" s="90">
        <f t="shared" si="10"/>
        <v>1.1702127659574468E-2</v>
      </c>
    </row>
    <row r="688" spans="1:12" x14ac:dyDescent="0.3">
      <c r="A688">
        <v>73</v>
      </c>
      <c r="B688">
        <v>253</v>
      </c>
      <c r="C688" t="s">
        <v>737</v>
      </c>
      <c r="D688" t="s">
        <v>179</v>
      </c>
      <c r="E688">
        <v>37</v>
      </c>
      <c r="F688">
        <v>272</v>
      </c>
      <c r="G688">
        <v>0.13602941176470587</v>
      </c>
      <c r="H688">
        <v>3760</v>
      </c>
      <c r="I688">
        <v>70579</v>
      </c>
      <c r="J688">
        <v>25</v>
      </c>
      <c r="K688" t="s">
        <v>919</v>
      </c>
      <c r="L688" s="90">
        <f t="shared" si="10"/>
        <v>9.8404255319148939E-3</v>
      </c>
    </row>
    <row r="689" spans="1:12" x14ac:dyDescent="0.3">
      <c r="A689">
        <v>73</v>
      </c>
      <c r="B689">
        <v>244</v>
      </c>
      <c r="C689" t="s">
        <v>737</v>
      </c>
      <c r="D689" t="s">
        <v>179</v>
      </c>
      <c r="E689">
        <v>36</v>
      </c>
      <c r="F689">
        <v>452</v>
      </c>
      <c r="G689">
        <v>7.9646017699115043E-2</v>
      </c>
      <c r="H689">
        <v>3760</v>
      </c>
      <c r="I689">
        <v>70579</v>
      </c>
      <c r="J689">
        <v>26</v>
      </c>
      <c r="K689" t="s">
        <v>921</v>
      </c>
      <c r="L689" s="90">
        <f t="shared" si="10"/>
        <v>9.5744680851063829E-3</v>
      </c>
    </row>
    <row r="690" spans="1:12" x14ac:dyDescent="0.3">
      <c r="A690">
        <v>73</v>
      </c>
      <c r="B690">
        <v>710</v>
      </c>
      <c r="C690" t="s">
        <v>737</v>
      </c>
      <c r="D690" t="s">
        <v>179</v>
      </c>
      <c r="E690">
        <v>34</v>
      </c>
      <c r="F690">
        <v>918</v>
      </c>
      <c r="G690">
        <v>3.7037037037037035E-2</v>
      </c>
      <c r="H690">
        <v>3760</v>
      </c>
      <c r="I690">
        <v>70579</v>
      </c>
      <c r="J690">
        <v>27</v>
      </c>
      <c r="K690" t="s">
        <v>925</v>
      </c>
      <c r="L690" s="90">
        <f t="shared" si="10"/>
        <v>9.0425531914893609E-3</v>
      </c>
    </row>
    <row r="691" spans="1:12" x14ac:dyDescent="0.3">
      <c r="A691">
        <v>73</v>
      </c>
      <c r="B691">
        <v>775</v>
      </c>
      <c r="C691" t="s">
        <v>737</v>
      </c>
      <c r="D691" t="s">
        <v>179</v>
      </c>
      <c r="E691">
        <v>33</v>
      </c>
      <c r="F691">
        <v>875</v>
      </c>
      <c r="G691">
        <v>3.7714285714285714E-2</v>
      </c>
      <c r="H691">
        <v>3760</v>
      </c>
      <c r="I691">
        <v>70579</v>
      </c>
      <c r="J691">
        <v>28</v>
      </c>
      <c r="K691" t="s">
        <v>915</v>
      </c>
      <c r="L691" s="90">
        <f t="shared" si="10"/>
        <v>8.7765957446808516E-3</v>
      </c>
    </row>
    <row r="692" spans="1:12" x14ac:dyDescent="0.3">
      <c r="A692">
        <v>73</v>
      </c>
      <c r="B692">
        <v>221</v>
      </c>
      <c r="C692" t="s">
        <v>737</v>
      </c>
      <c r="D692" t="s">
        <v>179</v>
      </c>
      <c r="E692">
        <v>29</v>
      </c>
      <c r="F692">
        <v>598</v>
      </c>
      <c r="G692">
        <v>4.8494983277591976E-2</v>
      </c>
      <c r="H692">
        <v>3760</v>
      </c>
      <c r="I692">
        <v>70579</v>
      </c>
      <c r="J692">
        <v>29</v>
      </c>
      <c r="K692" t="s">
        <v>946</v>
      </c>
      <c r="L692" s="90">
        <f t="shared" si="10"/>
        <v>7.7127659574468084E-3</v>
      </c>
    </row>
    <row r="693" spans="1:12" x14ac:dyDescent="0.3">
      <c r="A693">
        <v>73</v>
      </c>
      <c r="B693">
        <v>263</v>
      </c>
      <c r="C693" t="s">
        <v>737</v>
      </c>
      <c r="D693" t="s">
        <v>179</v>
      </c>
      <c r="E693">
        <v>28</v>
      </c>
      <c r="F693">
        <v>383</v>
      </c>
      <c r="G693">
        <v>7.3107049608355096E-2</v>
      </c>
      <c r="H693">
        <v>3760</v>
      </c>
      <c r="I693">
        <v>70579</v>
      </c>
      <c r="J693">
        <v>30</v>
      </c>
      <c r="K693" t="s">
        <v>939</v>
      </c>
      <c r="L693" s="90">
        <f t="shared" si="10"/>
        <v>7.4468085106382982E-3</v>
      </c>
    </row>
    <row r="694" spans="1:12" x14ac:dyDescent="0.3">
      <c r="A694">
        <v>77</v>
      </c>
      <c r="B694">
        <v>751</v>
      </c>
      <c r="C694" t="s">
        <v>1009</v>
      </c>
      <c r="D694" t="s">
        <v>166</v>
      </c>
      <c r="E694">
        <v>461</v>
      </c>
      <c r="F694">
        <v>1493</v>
      </c>
      <c r="G694">
        <v>0.30877427997320833</v>
      </c>
      <c r="H694">
        <v>6111</v>
      </c>
      <c r="I694">
        <v>88862</v>
      </c>
      <c r="J694">
        <v>1</v>
      </c>
      <c r="K694" t="s">
        <v>904</v>
      </c>
      <c r="L694" s="90">
        <f t="shared" si="10"/>
        <v>7.543773523154966E-2</v>
      </c>
    </row>
    <row r="695" spans="1:12" x14ac:dyDescent="0.3">
      <c r="A695">
        <v>77</v>
      </c>
      <c r="B695">
        <v>720</v>
      </c>
      <c r="C695" t="s">
        <v>1009</v>
      </c>
      <c r="D695" t="s">
        <v>166</v>
      </c>
      <c r="E695">
        <v>413</v>
      </c>
      <c r="F695">
        <v>5091</v>
      </c>
      <c r="G695">
        <v>8.1123551365154187E-2</v>
      </c>
      <c r="H695">
        <v>6111</v>
      </c>
      <c r="I695">
        <v>88862</v>
      </c>
      <c r="J695">
        <v>2</v>
      </c>
      <c r="K695" t="s">
        <v>901</v>
      </c>
      <c r="L695" s="90">
        <f t="shared" si="10"/>
        <v>6.7583046964490259E-2</v>
      </c>
    </row>
    <row r="696" spans="1:12" x14ac:dyDescent="0.3">
      <c r="A696">
        <v>77</v>
      </c>
      <c r="B696">
        <v>753</v>
      </c>
      <c r="C696" t="s">
        <v>1009</v>
      </c>
      <c r="D696" t="s">
        <v>166</v>
      </c>
      <c r="E696">
        <v>314</v>
      </c>
      <c r="F696">
        <v>1092</v>
      </c>
      <c r="G696">
        <v>0.28754578754578752</v>
      </c>
      <c r="H696">
        <v>6111</v>
      </c>
      <c r="I696">
        <v>88862</v>
      </c>
      <c r="J696">
        <v>3</v>
      </c>
      <c r="K696" t="s">
        <v>903</v>
      </c>
      <c r="L696" s="90">
        <f t="shared" si="10"/>
        <v>5.1382752413680247E-2</v>
      </c>
    </row>
    <row r="697" spans="1:12" x14ac:dyDescent="0.3">
      <c r="A697">
        <v>77</v>
      </c>
      <c r="B697">
        <v>194</v>
      </c>
      <c r="C697" t="s">
        <v>1009</v>
      </c>
      <c r="D697" t="s">
        <v>166</v>
      </c>
      <c r="E697">
        <v>307</v>
      </c>
      <c r="F697">
        <v>4056</v>
      </c>
      <c r="G697">
        <v>7.5690335305719919E-2</v>
      </c>
      <c r="H697">
        <v>6111</v>
      </c>
      <c r="I697">
        <v>88862</v>
      </c>
      <c r="J697">
        <v>4</v>
      </c>
      <c r="K697" t="s">
        <v>907</v>
      </c>
      <c r="L697" s="90">
        <f t="shared" si="10"/>
        <v>5.0237277041400755E-2</v>
      </c>
    </row>
    <row r="698" spans="1:12" x14ac:dyDescent="0.3">
      <c r="A698">
        <v>77</v>
      </c>
      <c r="B698">
        <v>750</v>
      </c>
      <c r="C698" t="s">
        <v>1009</v>
      </c>
      <c r="D698" t="s">
        <v>166</v>
      </c>
      <c r="E698">
        <v>287</v>
      </c>
      <c r="F698">
        <v>957</v>
      </c>
      <c r="G698">
        <v>0.29989550679205851</v>
      </c>
      <c r="H698">
        <v>6111</v>
      </c>
      <c r="I698">
        <v>88862</v>
      </c>
      <c r="J698">
        <v>5</v>
      </c>
      <c r="K698" t="s">
        <v>918</v>
      </c>
      <c r="L698" s="90">
        <f t="shared" si="10"/>
        <v>4.6964490263459335E-2</v>
      </c>
    </row>
    <row r="699" spans="1:12" x14ac:dyDescent="0.3">
      <c r="A699">
        <v>77</v>
      </c>
      <c r="B699">
        <v>137</v>
      </c>
      <c r="C699" t="s">
        <v>1009</v>
      </c>
      <c r="D699" t="s">
        <v>166</v>
      </c>
      <c r="E699">
        <v>278</v>
      </c>
      <c r="F699">
        <v>3602</v>
      </c>
      <c r="G699">
        <v>7.7179344808439757E-2</v>
      </c>
      <c r="H699">
        <v>6111</v>
      </c>
      <c r="I699">
        <v>88862</v>
      </c>
      <c r="J699">
        <v>6</v>
      </c>
      <c r="K699" t="s">
        <v>906</v>
      </c>
      <c r="L699" s="90">
        <f t="shared" si="10"/>
        <v>4.5491736213385696E-2</v>
      </c>
    </row>
    <row r="700" spans="1:12" x14ac:dyDescent="0.3">
      <c r="A700">
        <v>77</v>
      </c>
      <c r="B700">
        <v>403</v>
      </c>
      <c r="C700" t="s">
        <v>1009</v>
      </c>
      <c r="D700" t="s">
        <v>166</v>
      </c>
      <c r="E700">
        <v>205</v>
      </c>
      <c r="F700">
        <v>597</v>
      </c>
      <c r="G700">
        <v>0.34338358458961477</v>
      </c>
      <c r="H700">
        <v>6111</v>
      </c>
      <c r="I700">
        <v>88862</v>
      </c>
      <c r="J700">
        <v>7</v>
      </c>
      <c r="K700" t="s">
        <v>974</v>
      </c>
      <c r="L700" s="90">
        <f t="shared" si="10"/>
        <v>3.3546064473899524E-2</v>
      </c>
    </row>
    <row r="701" spans="1:12" x14ac:dyDescent="0.3">
      <c r="A701">
        <v>77</v>
      </c>
      <c r="B701">
        <v>140</v>
      </c>
      <c r="C701" t="s">
        <v>1009</v>
      </c>
      <c r="D701" t="s">
        <v>166</v>
      </c>
      <c r="E701">
        <v>169</v>
      </c>
      <c r="F701">
        <v>1184</v>
      </c>
      <c r="G701">
        <v>0.14273648648648649</v>
      </c>
      <c r="H701">
        <v>6111</v>
      </c>
      <c r="I701">
        <v>88862</v>
      </c>
      <c r="J701">
        <v>8</v>
      </c>
      <c r="K701" t="s">
        <v>910</v>
      </c>
      <c r="L701" s="90">
        <f t="shared" si="10"/>
        <v>2.7655048273604974E-2</v>
      </c>
    </row>
    <row r="702" spans="1:12" x14ac:dyDescent="0.3">
      <c r="A702">
        <v>77</v>
      </c>
      <c r="B702">
        <v>463</v>
      </c>
      <c r="C702" t="s">
        <v>1009</v>
      </c>
      <c r="D702" t="s">
        <v>166</v>
      </c>
      <c r="E702">
        <v>155</v>
      </c>
      <c r="F702">
        <v>1527</v>
      </c>
      <c r="G702">
        <v>0.10150622134905042</v>
      </c>
      <c r="H702">
        <v>6111</v>
      </c>
      <c r="I702">
        <v>88862</v>
      </c>
      <c r="J702">
        <v>9</v>
      </c>
      <c r="K702" t="s">
        <v>914</v>
      </c>
      <c r="L702" s="90">
        <f t="shared" si="10"/>
        <v>2.5364097529045983E-2</v>
      </c>
    </row>
    <row r="703" spans="1:12" x14ac:dyDescent="0.3">
      <c r="A703">
        <v>77</v>
      </c>
      <c r="B703">
        <v>460</v>
      </c>
      <c r="C703" t="s">
        <v>1009</v>
      </c>
      <c r="D703" t="s">
        <v>166</v>
      </c>
      <c r="E703">
        <v>150</v>
      </c>
      <c r="F703">
        <v>1466</v>
      </c>
      <c r="G703">
        <v>0.10231923601637108</v>
      </c>
      <c r="H703">
        <v>6111</v>
      </c>
      <c r="I703">
        <v>88862</v>
      </c>
      <c r="J703">
        <v>10</v>
      </c>
      <c r="K703" t="s">
        <v>922</v>
      </c>
      <c r="L703" s="90">
        <f t="shared" si="10"/>
        <v>2.4545900834560628E-2</v>
      </c>
    </row>
    <row r="704" spans="1:12" x14ac:dyDescent="0.3">
      <c r="A704">
        <v>77</v>
      </c>
      <c r="B704">
        <v>139</v>
      </c>
      <c r="C704" t="s">
        <v>1009</v>
      </c>
      <c r="D704" t="s">
        <v>166</v>
      </c>
      <c r="E704">
        <v>147</v>
      </c>
      <c r="F704">
        <v>1217</v>
      </c>
      <c r="G704">
        <v>0.12078882497945768</v>
      </c>
      <c r="H704">
        <v>6111</v>
      </c>
      <c r="I704">
        <v>88862</v>
      </c>
      <c r="J704">
        <v>11</v>
      </c>
      <c r="K704" t="s">
        <v>913</v>
      </c>
      <c r="L704" s="90">
        <f t="shared" si="10"/>
        <v>2.4054982817869417E-2</v>
      </c>
    </row>
    <row r="705" spans="1:12" x14ac:dyDescent="0.3">
      <c r="A705">
        <v>77</v>
      </c>
      <c r="B705">
        <v>201</v>
      </c>
      <c r="C705" t="s">
        <v>1009</v>
      </c>
      <c r="D705" t="s">
        <v>166</v>
      </c>
      <c r="E705">
        <v>137</v>
      </c>
      <c r="F705">
        <v>1314</v>
      </c>
      <c r="G705">
        <v>0.10426179604261795</v>
      </c>
      <c r="H705">
        <v>6111</v>
      </c>
      <c r="I705">
        <v>88862</v>
      </c>
      <c r="J705">
        <v>12</v>
      </c>
      <c r="K705" t="s">
        <v>911</v>
      </c>
      <c r="L705" s="90">
        <f t="shared" si="10"/>
        <v>2.2418589428898707E-2</v>
      </c>
    </row>
    <row r="706" spans="1:12" x14ac:dyDescent="0.3">
      <c r="A706">
        <v>77</v>
      </c>
      <c r="B706">
        <v>383</v>
      </c>
      <c r="C706" t="s">
        <v>1009</v>
      </c>
      <c r="D706" t="s">
        <v>166</v>
      </c>
      <c r="E706">
        <v>117</v>
      </c>
      <c r="F706">
        <v>1025</v>
      </c>
      <c r="G706">
        <v>0.11414634146341464</v>
      </c>
      <c r="H706">
        <v>6111</v>
      </c>
      <c r="I706">
        <v>88862</v>
      </c>
      <c r="J706">
        <v>13</v>
      </c>
      <c r="K706" t="s">
        <v>916</v>
      </c>
      <c r="L706" s="90">
        <f t="shared" si="10"/>
        <v>1.9145802650957292E-2</v>
      </c>
    </row>
    <row r="707" spans="1:12" x14ac:dyDescent="0.3">
      <c r="A707">
        <v>77</v>
      </c>
      <c r="B707">
        <v>241</v>
      </c>
      <c r="C707" t="s">
        <v>1009</v>
      </c>
      <c r="D707" t="s">
        <v>166</v>
      </c>
      <c r="E707">
        <v>96</v>
      </c>
      <c r="F707">
        <v>555</v>
      </c>
      <c r="G707">
        <v>0.17297297297297298</v>
      </c>
      <c r="H707">
        <v>6111</v>
      </c>
      <c r="I707">
        <v>88862</v>
      </c>
      <c r="J707">
        <v>14</v>
      </c>
      <c r="K707" t="s">
        <v>924</v>
      </c>
      <c r="L707" s="90">
        <f t="shared" ref="L707:L770" si="11">E707/H707</f>
        <v>1.5709376534118802E-2</v>
      </c>
    </row>
    <row r="708" spans="1:12" x14ac:dyDescent="0.3">
      <c r="A708">
        <v>77</v>
      </c>
      <c r="B708">
        <v>45</v>
      </c>
      <c r="C708" t="s">
        <v>1009</v>
      </c>
      <c r="D708" t="s">
        <v>166</v>
      </c>
      <c r="E708">
        <v>87</v>
      </c>
      <c r="F708">
        <v>1230</v>
      </c>
      <c r="G708">
        <v>7.0731707317073164E-2</v>
      </c>
      <c r="H708">
        <v>6111</v>
      </c>
      <c r="I708">
        <v>88862</v>
      </c>
      <c r="J708">
        <v>15</v>
      </c>
      <c r="K708" t="s">
        <v>917</v>
      </c>
      <c r="L708" s="90">
        <f t="shared" si="11"/>
        <v>1.4236622484045164E-2</v>
      </c>
    </row>
    <row r="709" spans="1:12" x14ac:dyDescent="0.3">
      <c r="A709">
        <v>77</v>
      </c>
      <c r="B709">
        <v>302</v>
      </c>
      <c r="C709" t="s">
        <v>1009</v>
      </c>
      <c r="D709" t="s">
        <v>166</v>
      </c>
      <c r="E709">
        <v>81</v>
      </c>
      <c r="F709">
        <v>850</v>
      </c>
      <c r="G709">
        <v>9.5294117647058821E-2</v>
      </c>
      <c r="H709">
        <v>6111</v>
      </c>
      <c r="I709">
        <v>88862</v>
      </c>
      <c r="J709">
        <v>16</v>
      </c>
      <c r="K709" t="s">
        <v>909</v>
      </c>
      <c r="L709" s="90">
        <f t="shared" si="11"/>
        <v>1.3254786450662739E-2</v>
      </c>
    </row>
    <row r="710" spans="1:12" x14ac:dyDescent="0.3">
      <c r="A710">
        <v>77</v>
      </c>
      <c r="B710">
        <v>190</v>
      </c>
      <c r="C710" t="s">
        <v>1009</v>
      </c>
      <c r="D710" t="s">
        <v>166</v>
      </c>
      <c r="E710">
        <v>78</v>
      </c>
      <c r="F710">
        <v>871</v>
      </c>
      <c r="G710">
        <v>8.9552238805970144E-2</v>
      </c>
      <c r="H710">
        <v>6111</v>
      </c>
      <c r="I710">
        <v>88862</v>
      </c>
      <c r="J710">
        <v>17</v>
      </c>
      <c r="K710" t="s">
        <v>943</v>
      </c>
      <c r="L710" s="90">
        <f t="shared" si="11"/>
        <v>1.2763868433971527E-2</v>
      </c>
    </row>
    <row r="711" spans="1:12" x14ac:dyDescent="0.3">
      <c r="A711">
        <v>77</v>
      </c>
      <c r="B711">
        <v>420</v>
      </c>
      <c r="C711" t="s">
        <v>1009</v>
      </c>
      <c r="D711" t="s">
        <v>166</v>
      </c>
      <c r="E711">
        <v>76</v>
      </c>
      <c r="F711">
        <v>937</v>
      </c>
      <c r="G711">
        <v>8.1109925293489857E-2</v>
      </c>
      <c r="H711">
        <v>6111</v>
      </c>
      <c r="I711">
        <v>88862</v>
      </c>
      <c r="J711">
        <v>18</v>
      </c>
      <c r="K711" t="s">
        <v>928</v>
      </c>
      <c r="L711" s="90">
        <f t="shared" si="11"/>
        <v>1.2436589756177384E-2</v>
      </c>
    </row>
    <row r="712" spans="1:12" x14ac:dyDescent="0.3">
      <c r="A712">
        <v>77</v>
      </c>
      <c r="B712">
        <v>425</v>
      </c>
      <c r="C712" t="s">
        <v>1009</v>
      </c>
      <c r="D712" t="s">
        <v>166</v>
      </c>
      <c r="E712">
        <v>74</v>
      </c>
      <c r="F712">
        <v>627</v>
      </c>
      <c r="G712">
        <v>0.11802232854864433</v>
      </c>
      <c r="H712">
        <v>6111</v>
      </c>
      <c r="I712">
        <v>88862</v>
      </c>
      <c r="J712">
        <v>19</v>
      </c>
      <c r="K712" t="s">
        <v>934</v>
      </c>
      <c r="L712" s="90">
        <f t="shared" si="11"/>
        <v>1.2109311078383244E-2</v>
      </c>
    </row>
    <row r="713" spans="1:12" x14ac:dyDescent="0.3">
      <c r="A713">
        <v>77</v>
      </c>
      <c r="B713">
        <v>244</v>
      </c>
      <c r="C713" t="s">
        <v>1009</v>
      </c>
      <c r="D713" t="s">
        <v>166</v>
      </c>
      <c r="E713">
        <v>72</v>
      </c>
      <c r="F713">
        <v>614</v>
      </c>
      <c r="G713">
        <v>0.11726384364820847</v>
      </c>
      <c r="H713">
        <v>6111</v>
      </c>
      <c r="I713">
        <v>88862</v>
      </c>
      <c r="J713">
        <v>20</v>
      </c>
      <c r="K713" t="s">
        <v>921</v>
      </c>
      <c r="L713" s="90">
        <f t="shared" si="11"/>
        <v>1.1782032400589101E-2</v>
      </c>
    </row>
    <row r="714" spans="1:12" x14ac:dyDescent="0.3">
      <c r="A714">
        <v>77</v>
      </c>
      <c r="B714">
        <v>280</v>
      </c>
      <c r="C714" t="s">
        <v>1009</v>
      </c>
      <c r="D714" t="s">
        <v>166</v>
      </c>
      <c r="E714">
        <v>72</v>
      </c>
      <c r="F714">
        <v>451</v>
      </c>
      <c r="G714">
        <v>0.15964523281596452</v>
      </c>
      <c r="H714">
        <v>6111</v>
      </c>
      <c r="I714">
        <v>88862</v>
      </c>
      <c r="J714">
        <v>20</v>
      </c>
      <c r="K714" t="s">
        <v>1008</v>
      </c>
      <c r="L714" s="90">
        <f t="shared" si="11"/>
        <v>1.1782032400589101E-2</v>
      </c>
    </row>
    <row r="715" spans="1:12" x14ac:dyDescent="0.3">
      <c r="A715">
        <v>77</v>
      </c>
      <c r="B715">
        <v>301</v>
      </c>
      <c r="C715" t="s">
        <v>1009</v>
      </c>
      <c r="D715" t="s">
        <v>166</v>
      </c>
      <c r="E715">
        <v>71</v>
      </c>
      <c r="F715">
        <v>771</v>
      </c>
      <c r="G715">
        <v>9.2088197146562911E-2</v>
      </c>
      <c r="H715">
        <v>6111</v>
      </c>
      <c r="I715">
        <v>88862</v>
      </c>
      <c r="J715">
        <v>22</v>
      </c>
      <c r="K715" t="s">
        <v>912</v>
      </c>
      <c r="L715" s="90">
        <f t="shared" si="11"/>
        <v>1.1618393061692031E-2</v>
      </c>
    </row>
    <row r="716" spans="1:12" x14ac:dyDescent="0.3">
      <c r="A716">
        <v>77</v>
      </c>
      <c r="B716">
        <v>754</v>
      </c>
      <c r="C716" t="s">
        <v>1009</v>
      </c>
      <c r="D716" t="s">
        <v>166</v>
      </c>
      <c r="E716">
        <v>70</v>
      </c>
      <c r="F716">
        <v>503</v>
      </c>
      <c r="G716">
        <v>0.13916500994035785</v>
      </c>
      <c r="H716">
        <v>6111</v>
      </c>
      <c r="I716">
        <v>88862</v>
      </c>
      <c r="J716">
        <v>23</v>
      </c>
      <c r="K716" t="s">
        <v>908</v>
      </c>
      <c r="L716" s="90">
        <f t="shared" si="11"/>
        <v>1.1454753722794959E-2</v>
      </c>
    </row>
    <row r="717" spans="1:12" x14ac:dyDescent="0.3">
      <c r="A717">
        <v>77</v>
      </c>
      <c r="B717">
        <v>755</v>
      </c>
      <c r="C717" t="s">
        <v>1009</v>
      </c>
      <c r="D717" t="s">
        <v>166</v>
      </c>
      <c r="E717">
        <v>68</v>
      </c>
      <c r="F717">
        <v>342</v>
      </c>
      <c r="G717">
        <v>0.19883040935672514</v>
      </c>
      <c r="H717">
        <v>6111</v>
      </c>
      <c r="I717">
        <v>88862</v>
      </c>
      <c r="J717">
        <v>24</v>
      </c>
      <c r="K717" t="s">
        <v>959</v>
      </c>
      <c r="L717" s="90">
        <f t="shared" si="11"/>
        <v>1.1127475045000819E-2</v>
      </c>
    </row>
    <row r="718" spans="1:12" x14ac:dyDescent="0.3">
      <c r="A718">
        <v>77</v>
      </c>
      <c r="B718">
        <v>282</v>
      </c>
      <c r="C718" t="s">
        <v>1009</v>
      </c>
      <c r="D718" t="s">
        <v>166</v>
      </c>
      <c r="E718">
        <v>67</v>
      </c>
      <c r="F718">
        <v>781</v>
      </c>
      <c r="G718">
        <v>8.5787451984635082E-2</v>
      </c>
      <c r="H718">
        <v>6111</v>
      </c>
      <c r="I718">
        <v>88862</v>
      </c>
      <c r="J718">
        <v>25</v>
      </c>
      <c r="K718" t="s">
        <v>927</v>
      </c>
      <c r="L718" s="90">
        <f t="shared" si="11"/>
        <v>1.0963835706103747E-2</v>
      </c>
    </row>
    <row r="719" spans="1:12" x14ac:dyDescent="0.3">
      <c r="A719">
        <v>77</v>
      </c>
      <c r="B719">
        <v>141</v>
      </c>
      <c r="C719" t="s">
        <v>1009</v>
      </c>
      <c r="D719" t="s">
        <v>166</v>
      </c>
      <c r="E719">
        <v>64</v>
      </c>
      <c r="F719">
        <v>402</v>
      </c>
      <c r="G719">
        <v>0.15920398009950248</v>
      </c>
      <c r="H719">
        <v>6111</v>
      </c>
      <c r="I719">
        <v>88862</v>
      </c>
      <c r="J719">
        <v>26</v>
      </c>
      <c r="K719" t="s">
        <v>977</v>
      </c>
      <c r="L719" s="90">
        <f t="shared" si="11"/>
        <v>1.0472917689412534E-2</v>
      </c>
    </row>
    <row r="720" spans="1:12" x14ac:dyDescent="0.3">
      <c r="A720">
        <v>77</v>
      </c>
      <c r="B720">
        <v>263</v>
      </c>
      <c r="C720" t="s">
        <v>1009</v>
      </c>
      <c r="D720" t="s">
        <v>166</v>
      </c>
      <c r="E720">
        <v>58</v>
      </c>
      <c r="F720">
        <v>447</v>
      </c>
      <c r="G720">
        <v>0.12975391498881431</v>
      </c>
      <c r="H720">
        <v>6111</v>
      </c>
      <c r="I720">
        <v>88862</v>
      </c>
      <c r="J720">
        <v>27</v>
      </c>
      <c r="K720" t="s">
        <v>939</v>
      </c>
      <c r="L720" s="90">
        <f t="shared" si="11"/>
        <v>9.4910816560301089E-3</v>
      </c>
    </row>
    <row r="721" spans="1:12" x14ac:dyDescent="0.3">
      <c r="A721">
        <v>77</v>
      </c>
      <c r="B721">
        <v>249</v>
      </c>
      <c r="C721" t="s">
        <v>1009</v>
      </c>
      <c r="D721" t="s">
        <v>166</v>
      </c>
      <c r="E721">
        <v>55</v>
      </c>
      <c r="F721">
        <v>568</v>
      </c>
      <c r="G721">
        <v>9.6830985915492954E-2</v>
      </c>
      <c r="H721">
        <v>6111</v>
      </c>
      <c r="I721">
        <v>88862</v>
      </c>
      <c r="J721">
        <v>28</v>
      </c>
      <c r="K721" t="s">
        <v>936</v>
      </c>
      <c r="L721" s="90">
        <f t="shared" si="11"/>
        <v>9.0001636393388963E-3</v>
      </c>
    </row>
    <row r="722" spans="1:12" x14ac:dyDescent="0.3">
      <c r="A722">
        <v>77</v>
      </c>
      <c r="B722">
        <v>812</v>
      </c>
      <c r="C722" t="s">
        <v>1009</v>
      </c>
      <c r="D722" t="s">
        <v>166</v>
      </c>
      <c r="E722">
        <v>55</v>
      </c>
      <c r="F722">
        <v>610</v>
      </c>
      <c r="G722">
        <v>9.0163934426229511E-2</v>
      </c>
      <c r="H722">
        <v>6111</v>
      </c>
      <c r="I722">
        <v>88862</v>
      </c>
      <c r="J722">
        <v>28</v>
      </c>
      <c r="K722" t="s">
        <v>940</v>
      </c>
      <c r="L722" s="90">
        <f t="shared" si="11"/>
        <v>9.0001636393388963E-3</v>
      </c>
    </row>
    <row r="723" spans="1:12" x14ac:dyDescent="0.3">
      <c r="A723">
        <v>77</v>
      </c>
      <c r="B723">
        <v>710</v>
      </c>
      <c r="C723" t="s">
        <v>1009</v>
      </c>
      <c r="D723" t="s">
        <v>166</v>
      </c>
      <c r="E723">
        <v>49</v>
      </c>
      <c r="F723">
        <v>1053</v>
      </c>
      <c r="G723">
        <v>4.653371320037987E-2</v>
      </c>
      <c r="H723">
        <v>6111</v>
      </c>
      <c r="I723">
        <v>88862</v>
      </c>
      <c r="J723">
        <v>30</v>
      </c>
      <c r="K723" t="s">
        <v>925</v>
      </c>
      <c r="L723" s="90">
        <f t="shared" si="11"/>
        <v>8.0183276059564712E-3</v>
      </c>
    </row>
    <row r="724" spans="1:12" x14ac:dyDescent="0.3">
      <c r="A724">
        <v>6546</v>
      </c>
      <c r="B724">
        <v>720</v>
      </c>
      <c r="C724" t="s">
        <v>1010</v>
      </c>
      <c r="D724" t="s">
        <v>160</v>
      </c>
      <c r="E724">
        <v>1175</v>
      </c>
      <c r="F724">
        <v>6413</v>
      </c>
      <c r="G724">
        <v>0.18322158116326212</v>
      </c>
      <c r="H724">
        <v>20695</v>
      </c>
      <c r="I724">
        <v>129814</v>
      </c>
      <c r="J724">
        <v>1</v>
      </c>
      <c r="K724" t="s">
        <v>901</v>
      </c>
      <c r="L724" s="90">
        <f t="shared" si="11"/>
        <v>5.6776999275187243E-2</v>
      </c>
    </row>
    <row r="725" spans="1:12" x14ac:dyDescent="0.3">
      <c r="A725">
        <v>6546</v>
      </c>
      <c r="B725">
        <v>194</v>
      </c>
      <c r="C725" t="s">
        <v>1010</v>
      </c>
      <c r="D725" t="s">
        <v>160</v>
      </c>
      <c r="E725">
        <v>828</v>
      </c>
      <c r="F725">
        <v>5089</v>
      </c>
      <c r="G725">
        <v>0.16270387109451759</v>
      </c>
      <c r="H725">
        <v>20695</v>
      </c>
      <c r="I725">
        <v>129814</v>
      </c>
      <c r="J725">
        <v>2</v>
      </c>
      <c r="K725" t="s">
        <v>907</v>
      </c>
      <c r="L725" s="90">
        <f t="shared" si="11"/>
        <v>4.0009664170089394E-2</v>
      </c>
    </row>
    <row r="726" spans="1:12" x14ac:dyDescent="0.3">
      <c r="A726">
        <v>6546</v>
      </c>
      <c r="B726">
        <v>137</v>
      </c>
      <c r="C726" t="s">
        <v>1010</v>
      </c>
      <c r="D726" t="s">
        <v>160</v>
      </c>
      <c r="E726">
        <v>747</v>
      </c>
      <c r="F726">
        <v>5782</v>
      </c>
      <c r="G726">
        <v>0.12919405050155655</v>
      </c>
      <c r="H726">
        <v>20695</v>
      </c>
      <c r="I726">
        <v>129814</v>
      </c>
      <c r="J726">
        <v>3</v>
      </c>
      <c r="K726" t="s">
        <v>906</v>
      </c>
      <c r="L726" s="90">
        <f t="shared" si="11"/>
        <v>3.6095675283885E-2</v>
      </c>
    </row>
    <row r="727" spans="1:12" x14ac:dyDescent="0.3">
      <c r="A727">
        <v>6546</v>
      </c>
      <c r="B727">
        <v>175</v>
      </c>
      <c r="C727" t="s">
        <v>1010</v>
      </c>
      <c r="D727" t="s">
        <v>160</v>
      </c>
      <c r="E727">
        <v>597</v>
      </c>
      <c r="F727">
        <v>776</v>
      </c>
      <c r="G727">
        <v>0.76932989690721654</v>
      </c>
      <c r="H727">
        <v>20695</v>
      </c>
      <c r="I727">
        <v>129814</v>
      </c>
      <c r="J727">
        <v>4</v>
      </c>
      <c r="K727" t="s">
        <v>942</v>
      </c>
      <c r="L727" s="90">
        <f t="shared" si="11"/>
        <v>2.8847547716839818E-2</v>
      </c>
    </row>
    <row r="728" spans="1:12" x14ac:dyDescent="0.3">
      <c r="A728">
        <v>6546</v>
      </c>
      <c r="B728">
        <v>221</v>
      </c>
      <c r="C728" t="s">
        <v>1010</v>
      </c>
      <c r="D728" t="s">
        <v>160</v>
      </c>
      <c r="E728">
        <v>488</v>
      </c>
      <c r="F728">
        <v>1247</v>
      </c>
      <c r="G728">
        <v>0.39133921411387329</v>
      </c>
      <c r="H728">
        <v>20695</v>
      </c>
      <c r="I728">
        <v>129814</v>
      </c>
      <c r="J728">
        <v>5</v>
      </c>
      <c r="K728" t="s">
        <v>946</v>
      </c>
      <c r="L728" s="90">
        <f t="shared" si="11"/>
        <v>2.3580575018120317E-2</v>
      </c>
    </row>
    <row r="729" spans="1:12" x14ac:dyDescent="0.3">
      <c r="A729">
        <v>6546</v>
      </c>
      <c r="B729">
        <v>201</v>
      </c>
      <c r="C729" t="s">
        <v>1010</v>
      </c>
      <c r="D729" t="s">
        <v>160</v>
      </c>
      <c r="E729">
        <v>480</v>
      </c>
      <c r="F729">
        <v>2562</v>
      </c>
      <c r="G729">
        <v>0.18735362997658081</v>
      </c>
      <c r="H729">
        <v>20695</v>
      </c>
      <c r="I729">
        <v>129814</v>
      </c>
      <c r="J729">
        <v>6</v>
      </c>
      <c r="K729" t="s">
        <v>911</v>
      </c>
      <c r="L729" s="90">
        <f t="shared" si="11"/>
        <v>2.3194008214544575E-2</v>
      </c>
    </row>
    <row r="730" spans="1:12" x14ac:dyDescent="0.3">
      <c r="A730">
        <v>6546</v>
      </c>
      <c r="B730">
        <v>45</v>
      </c>
      <c r="C730" t="s">
        <v>1010</v>
      </c>
      <c r="D730" t="s">
        <v>160</v>
      </c>
      <c r="E730">
        <v>448</v>
      </c>
      <c r="F730">
        <v>1865</v>
      </c>
      <c r="G730">
        <v>0.24021447721179626</v>
      </c>
      <c r="H730">
        <v>20695</v>
      </c>
      <c r="I730">
        <v>129814</v>
      </c>
      <c r="J730">
        <v>7</v>
      </c>
      <c r="K730" t="s">
        <v>917</v>
      </c>
      <c r="L730" s="90">
        <f t="shared" si="11"/>
        <v>2.1647741000241603E-2</v>
      </c>
    </row>
    <row r="731" spans="1:12" x14ac:dyDescent="0.3">
      <c r="A731">
        <v>6546</v>
      </c>
      <c r="B731">
        <v>710</v>
      </c>
      <c r="C731" t="s">
        <v>1010</v>
      </c>
      <c r="D731" t="s">
        <v>160</v>
      </c>
      <c r="E731">
        <v>390</v>
      </c>
      <c r="F731">
        <v>1193</v>
      </c>
      <c r="G731">
        <v>0.32690695725062868</v>
      </c>
      <c r="H731">
        <v>20695</v>
      </c>
      <c r="I731">
        <v>129814</v>
      </c>
      <c r="J731">
        <v>8</v>
      </c>
      <c r="K731" t="s">
        <v>925</v>
      </c>
      <c r="L731" s="90">
        <f t="shared" si="11"/>
        <v>1.8845131674317468E-2</v>
      </c>
    </row>
    <row r="732" spans="1:12" x14ac:dyDescent="0.3">
      <c r="A732">
        <v>6546</v>
      </c>
      <c r="B732">
        <v>174</v>
      </c>
      <c r="C732" t="s">
        <v>1010</v>
      </c>
      <c r="D732" t="s">
        <v>160</v>
      </c>
      <c r="E732">
        <v>383</v>
      </c>
      <c r="F732">
        <v>949</v>
      </c>
      <c r="G732">
        <v>0.40358271865121181</v>
      </c>
      <c r="H732">
        <v>20695</v>
      </c>
      <c r="I732">
        <v>129814</v>
      </c>
      <c r="J732">
        <v>9</v>
      </c>
      <c r="K732" t="s">
        <v>941</v>
      </c>
      <c r="L732" s="90">
        <f t="shared" si="11"/>
        <v>1.8506885721188693E-2</v>
      </c>
    </row>
    <row r="733" spans="1:12" x14ac:dyDescent="0.3">
      <c r="A733">
        <v>6546</v>
      </c>
      <c r="B733">
        <v>460</v>
      </c>
      <c r="C733" t="s">
        <v>1010</v>
      </c>
      <c r="D733" t="s">
        <v>160</v>
      </c>
      <c r="E733">
        <v>375</v>
      </c>
      <c r="F733">
        <v>2023</v>
      </c>
      <c r="G733">
        <v>0.18536826495304004</v>
      </c>
      <c r="H733">
        <v>20695</v>
      </c>
      <c r="I733">
        <v>129814</v>
      </c>
      <c r="J733">
        <v>10</v>
      </c>
      <c r="K733" t="s">
        <v>922</v>
      </c>
      <c r="L733" s="90">
        <f t="shared" si="11"/>
        <v>1.8120318917612951E-2</v>
      </c>
    </row>
    <row r="734" spans="1:12" x14ac:dyDescent="0.3">
      <c r="A734">
        <v>6546</v>
      </c>
      <c r="B734">
        <v>301</v>
      </c>
      <c r="C734" t="s">
        <v>1010</v>
      </c>
      <c r="D734" t="s">
        <v>160</v>
      </c>
      <c r="E734">
        <v>362</v>
      </c>
      <c r="F734">
        <v>1737</v>
      </c>
      <c r="G734">
        <v>0.20840529648819806</v>
      </c>
      <c r="H734">
        <v>20695</v>
      </c>
      <c r="I734">
        <v>129814</v>
      </c>
      <c r="J734">
        <v>11</v>
      </c>
      <c r="K734" t="s">
        <v>912</v>
      </c>
      <c r="L734" s="90">
        <f t="shared" si="11"/>
        <v>1.7492147861802369E-2</v>
      </c>
    </row>
    <row r="735" spans="1:12" x14ac:dyDescent="0.3">
      <c r="A735">
        <v>6546</v>
      </c>
      <c r="B735">
        <v>463</v>
      </c>
      <c r="C735" t="s">
        <v>1010</v>
      </c>
      <c r="D735" t="s">
        <v>160</v>
      </c>
      <c r="E735">
        <v>303</v>
      </c>
      <c r="F735">
        <v>2411</v>
      </c>
      <c r="G735">
        <v>0.12567399419328079</v>
      </c>
      <c r="H735">
        <v>20695</v>
      </c>
      <c r="I735">
        <v>129814</v>
      </c>
      <c r="J735">
        <v>12</v>
      </c>
      <c r="K735" t="s">
        <v>914</v>
      </c>
      <c r="L735" s="90">
        <f t="shared" si="11"/>
        <v>1.4641217685431264E-2</v>
      </c>
    </row>
    <row r="736" spans="1:12" x14ac:dyDescent="0.3">
      <c r="A736">
        <v>6546</v>
      </c>
      <c r="B736">
        <v>254</v>
      </c>
      <c r="C736" t="s">
        <v>1010</v>
      </c>
      <c r="D736" t="s">
        <v>160</v>
      </c>
      <c r="E736">
        <v>294</v>
      </c>
      <c r="F736">
        <v>1166</v>
      </c>
      <c r="G736">
        <v>0.25214408233276159</v>
      </c>
      <c r="H736">
        <v>20695</v>
      </c>
      <c r="I736">
        <v>129814</v>
      </c>
      <c r="J736">
        <v>13</v>
      </c>
      <c r="K736" t="s">
        <v>923</v>
      </c>
      <c r="L736" s="90">
        <f t="shared" si="11"/>
        <v>1.4206330031408552E-2</v>
      </c>
    </row>
    <row r="737" spans="1:12" x14ac:dyDescent="0.3">
      <c r="A737">
        <v>6546</v>
      </c>
      <c r="B737">
        <v>302</v>
      </c>
      <c r="C737" t="s">
        <v>1010</v>
      </c>
      <c r="D737" t="s">
        <v>160</v>
      </c>
      <c r="E737">
        <v>284</v>
      </c>
      <c r="F737">
        <v>1644</v>
      </c>
      <c r="G737">
        <v>0.17274939172749393</v>
      </c>
      <c r="H737">
        <v>20695</v>
      </c>
      <c r="I737">
        <v>129814</v>
      </c>
      <c r="J737">
        <v>14</v>
      </c>
      <c r="K737" t="s">
        <v>909</v>
      </c>
      <c r="L737" s="90">
        <f t="shared" si="11"/>
        <v>1.3723121526938874E-2</v>
      </c>
    </row>
    <row r="738" spans="1:12" x14ac:dyDescent="0.3">
      <c r="A738">
        <v>6546</v>
      </c>
      <c r="B738">
        <v>55</v>
      </c>
      <c r="C738" t="s">
        <v>1010</v>
      </c>
      <c r="D738" t="s">
        <v>160</v>
      </c>
      <c r="E738">
        <v>282</v>
      </c>
      <c r="F738">
        <v>568</v>
      </c>
      <c r="G738">
        <v>0.49647887323943662</v>
      </c>
      <c r="H738">
        <v>20695</v>
      </c>
      <c r="I738">
        <v>129814</v>
      </c>
      <c r="J738">
        <v>15</v>
      </c>
      <c r="K738" t="s">
        <v>993</v>
      </c>
      <c r="L738" s="90">
        <f t="shared" si="11"/>
        <v>1.3626479826044938E-2</v>
      </c>
    </row>
    <row r="739" spans="1:12" x14ac:dyDescent="0.3">
      <c r="A739">
        <v>6546</v>
      </c>
      <c r="B739">
        <v>466</v>
      </c>
      <c r="C739" t="s">
        <v>1010</v>
      </c>
      <c r="D739" t="s">
        <v>160</v>
      </c>
      <c r="E739">
        <v>237</v>
      </c>
      <c r="F739">
        <v>955</v>
      </c>
      <c r="G739">
        <v>0.24816753926701571</v>
      </c>
      <c r="H739">
        <v>20695</v>
      </c>
      <c r="I739">
        <v>129814</v>
      </c>
      <c r="J739">
        <v>16</v>
      </c>
      <c r="K739" t="s">
        <v>935</v>
      </c>
      <c r="L739" s="90">
        <f t="shared" si="11"/>
        <v>1.1452041555931384E-2</v>
      </c>
    </row>
    <row r="740" spans="1:12" x14ac:dyDescent="0.3">
      <c r="A740">
        <v>6546</v>
      </c>
      <c r="B740">
        <v>951</v>
      </c>
      <c r="C740" t="s">
        <v>1010</v>
      </c>
      <c r="D740" t="s">
        <v>160</v>
      </c>
      <c r="E740">
        <v>230</v>
      </c>
      <c r="F740">
        <v>669</v>
      </c>
      <c r="G740">
        <v>0.34379671150971597</v>
      </c>
      <c r="H740">
        <v>20695</v>
      </c>
      <c r="I740">
        <v>129814</v>
      </c>
      <c r="J740">
        <v>17</v>
      </c>
      <c r="K740" t="s">
        <v>949</v>
      </c>
      <c r="L740" s="90">
        <f t="shared" si="11"/>
        <v>1.1113795602802609E-2</v>
      </c>
    </row>
    <row r="741" spans="1:12" x14ac:dyDescent="0.3">
      <c r="A741">
        <v>6546</v>
      </c>
      <c r="B741">
        <v>308</v>
      </c>
      <c r="C741" t="s">
        <v>1010</v>
      </c>
      <c r="D741" t="s">
        <v>160</v>
      </c>
      <c r="E741">
        <v>229</v>
      </c>
      <c r="F741">
        <v>979</v>
      </c>
      <c r="G741">
        <v>0.23391215526046988</v>
      </c>
      <c r="H741">
        <v>20695</v>
      </c>
      <c r="I741">
        <v>129814</v>
      </c>
      <c r="J741">
        <v>18</v>
      </c>
      <c r="K741" t="s">
        <v>929</v>
      </c>
      <c r="L741" s="90">
        <f t="shared" si="11"/>
        <v>1.1065474752355642E-2</v>
      </c>
    </row>
    <row r="742" spans="1:12" x14ac:dyDescent="0.3">
      <c r="A742">
        <v>6546</v>
      </c>
      <c r="B742">
        <v>139</v>
      </c>
      <c r="C742" t="s">
        <v>1010</v>
      </c>
      <c r="D742" t="s">
        <v>160</v>
      </c>
      <c r="E742">
        <v>227</v>
      </c>
      <c r="F742">
        <v>2364</v>
      </c>
      <c r="G742">
        <v>9.6023688663282578E-2</v>
      </c>
      <c r="H742">
        <v>20695</v>
      </c>
      <c r="I742">
        <v>129814</v>
      </c>
      <c r="J742">
        <v>19</v>
      </c>
      <c r="K742" t="s">
        <v>913</v>
      </c>
      <c r="L742" s="90">
        <f t="shared" si="11"/>
        <v>1.0968833051461705E-2</v>
      </c>
    </row>
    <row r="743" spans="1:12" x14ac:dyDescent="0.3">
      <c r="A743">
        <v>6546</v>
      </c>
      <c r="B743">
        <v>403</v>
      </c>
      <c r="C743" t="s">
        <v>1010</v>
      </c>
      <c r="D743" t="s">
        <v>160</v>
      </c>
      <c r="E743">
        <v>227</v>
      </c>
      <c r="F743">
        <v>1168</v>
      </c>
      <c r="G743">
        <v>0.19434931506849315</v>
      </c>
      <c r="H743">
        <v>20695</v>
      </c>
      <c r="I743">
        <v>129814</v>
      </c>
      <c r="J743">
        <v>19</v>
      </c>
      <c r="K743" t="s">
        <v>974</v>
      </c>
      <c r="L743" s="90">
        <f t="shared" si="11"/>
        <v>1.0968833051461705E-2</v>
      </c>
    </row>
    <row r="744" spans="1:12" x14ac:dyDescent="0.3">
      <c r="A744">
        <v>6546</v>
      </c>
      <c r="B744">
        <v>191</v>
      </c>
      <c r="C744" t="s">
        <v>1010</v>
      </c>
      <c r="D744" t="s">
        <v>160</v>
      </c>
      <c r="E744">
        <v>220</v>
      </c>
      <c r="F744">
        <v>568</v>
      </c>
      <c r="G744">
        <v>0.38732394366197181</v>
      </c>
      <c r="H744">
        <v>20695</v>
      </c>
      <c r="I744">
        <v>129814</v>
      </c>
      <c r="J744">
        <v>21</v>
      </c>
      <c r="K744" t="s">
        <v>947</v>
      </c>
      <c r="L744" s="90">
        <f t="shared" si="11"/>
        <v>1.0630587098332931E-2</v>
      </c>
    </row>
    <row r="745" spans="1:12" x14ac:dyDescent="0.3">
      <c r="A745">
        <v>6546</v>
      </c>
      <c r="B745">
        <v>53</v>
      </c>
      <c r="C745" t="s">
        <v>1010</v>
      </c>
      <c r="D745" t="s">
        <v>160</v>
      </c>
      <c r="E745">
        <v>206</v>
      </c>
      <c r="F745">
        <v>726</v>
      </c>
      <c r="G745">
        <v>0.28374655647382918</v>
      </c>
      <c r="H745">
        <v>20695</v>
      </c>
      <c r="I745">
        <v>129814</v>
      </c>
      <c r="J745">
        <v>22</v>
      </c>
      <c r="K745" t="s">
        <v>945</v>
      </c>
      <c r="L745" s="90">
        <f t="shared" si="11"/>
        <v>9.9540951920753813E-3</v>
      </c>
    </row>
    <row r="746" spans="1:12" x14ac:dyDescent="0.3">
      <c r="A746">
        <v>6546</v>
      </c>
      <c r="B746">
        <v>244</v>
      </c>
      <c r="C746" t="s">
        <v>1010</v>
      </c>
      <c r="D746" t="s">
        <v>160</v>
      </c>
      <c r="E746">
        <v>204</v>
      </c>
      <c r="F746">
        <v>1236</v>
      </c>
      <c r="G746">
        <v>0.1650485436893204</v>
      </c>
      <c r="H746">
        <v>20695</v>
      </c>
      <c r="I746">
        <v>129814</v>
      </c>
      <c r="J746">
        <v>23</v>
      </c>
      <c r="K746" t="s">
        <v>921</v>
      </c>
      <c r="L746" s="90">
        <f t="shared" si="11"/>
        <v>9.8574534911814449E-3</v>
      </c>
    </row>
    <row r="747" spans="1:12" x14ac:dyDescent="0.3">
      <c r="A747">
        <v>6546</v>
      </c>
      <c r="B747">
        <v>133</v>
      </c>
      <c r="C747" t="s">
        <v>1010</v>
      </c>
      <c r="D747" t="s">
        <v>160</v>
      </c>
      <c r="E747">
        <v>203</v>
      </c>
      <c r="F747">
        <v>1061</v>
      </c>
      <c r="G747">
        <v>0.19132893496701225</v>
      </c>
      <c r="H747">
        <v>20695</v>
      </c>
      <c r="I747">
        <v>129814</v>
      </c>
      <c r="J747">
        <v>24</v>
      </c>
      <c r="K747" t="s">
        <v>932</v>
      </c>
      <c r="L747" s="90">
        <f t="shared" si="11"/>
        <v>9.8091326407344775E-3</v>
      </c>
    </row>
    <row r="748" spans="1:12" x14ac:dyDescent="0.3">
      <c r="A748">
        <v>6546</v>
      </c>
      <c r="B748">
        <v>24</v>
      </c>
      <c r="C748" t="s">
        <v>1010</v>
      </c>
      <c r="D748" t="s">
        <v>160</v>
      </c>
      <c r="E748">
        <v>194</v>
      </c>
      <c r="F748">
        <v>405</v>
      </c>
      <c r="G748">
        <v>0.47901234567901235</v>
      </c>
      <c r="H748">
        <v>20695</v>
      </c>
      <c r="I748">
        <v>129814</v>
      </c>
      <c r="J748">
        <v>25</v>
      </c>
      <c r="K748" t="s">
        <v>948</v>
      </c>
      <c r="L748" s="90">
        <f t="shared" si="11"/>
        <v>9.3742449867117664E-3</v>
      </c>
    </row>
    <row r="749" spans="1:12" x14ac:dyDescent="0.3">
      <c r="A749">
        <v>6546</v>
      </c>
      <c r="B749">
        <v>166</v>
      </c>
      <c r="C749" t="s">
        <v>1010</v>
      </c>
      <c r="D749" t="s">
        <v>160</v>
      </c>
      <c r="E749">
        <v>193</v>
      </c>
      <c r="F749">
        <v>193</v>
      </c>
      <c r="G749">
        <v>1</v>
      </c>
      <c r="H749">
        <v>20695</v>
      </c>
      <c r="I749">
        <v>129814</v>
      </c>
      <c r="J749">
        <v>26</v>
      </c>
      <c r="K749" t="s">
        <v>966</v>
      </c>
      <c r="L749" s="90">
        <f t="shared" si="11"/>
        <v>9.3259241362647991E-3</v>
      </c>
    </row>
    <row r="750" spans="1:12" x14ac:dyDescent="0.3">
      <c r="A750">
        <v>6546</v>
      </c>
      <c r="B750">
        <v>173</v>
      </c>
      <c r="C750" t="s">
        <v>1010</v>
      </c>
      <c r="D750" t="s">
        <v>160</v>
      </c>
      <c r="E750">
        <v>187</v>
      </c>
      <c r="F750">
        <v>565</v>
      </c>
      <c r="G750">
        <v>0.33097345132743361</v>
      </c>
      <c r="H750">
        <v>20695</v>
      </c>
      <c r="I750">
        <v>129814</v>
      </c>
      <c r="J750">
        <v>27</v>
      </c>
      <c r="K750" t="s">
        <v>944</v>
      </c>
      <c r="L750" s="90">
        <f t="shared" si="11"/>
        <v>9.0359990335829917E-3</v>
      </c>
    </row>
    <row r="751" spans="1:12" x14ac:dyDescent="0.3">
      <c r="A751">
        <v>6546</v>
      </c>
      <c r="B751">
        <v>190</v>
      </c>
      <c r="C751" t="s">
        <v>1010</v>
      </c>
      <c r="D751" t="s">
        <v>160</v>
      </c>
      <c r="E751">
        <v>184</v>
      </c>
      <c r="F751">
        <v>1078</v>
      </c>
      <c r="G751">
        <v>0.17068645640074212</v>
      </c>
      <c r="H751">
        <v>20695</v>
      </c>
      <c r="I751">
        <v>129814</v>
      </c>
      <c r="J751">
        <v>28</v>
      </c>
      <c r="K751" t="s">
        <v>943</v>
      </c>
      <c r="L751" s="90">
        <f t="shared" si="11"/>
        <v>8.891036482242088E-3</v>
      </c>
    </row>
    <row r="752" spans="1:12" x14ac:dyDescent="0.3">
      <c r="A752">
        <v>6546</v>
      </c>
      <c r="B752">
        <v>383</v>
      </c>
      <c r="C752" t="s">
        <v>1010</v>
      </c>
      <c r="D752" t="s">
        <v>160</v>
      </c>
      <c r="E752">
        <v>182</v>
      </c>
      <c r="F752">
        <v>1759</v>
      </c>
      <c r="G752">
        <v>0.10346787947697555</v>
      </c>
      <c r="H752">
        <v>20695</v>
      </c>
      <c r="I752">
        <v>129814</v>
      </c>
      <c r="J752">
        <v>29</v>
      </c>
      <c r="K752" t="s">
        <v>916</v>
      </c>
      <c r="L752" s="90">
        <f t="shared" si="11"/>
        <v>8.7943947813481516E-3</v>
      </c>
    </row>
    <row r="753" spans="1:12" x14ac:dyDescent="0.3">
      <c r="A753">
        <v>6546</v>
      </c>
      <c r="B753">
        <v>347</v>
      </c>
      <c r="C753" t="s">
        <v>1010</v>
      </c>
      <c r="D753" t="s">
        <v>160</v>
      </c>
      <c r="E753">
        <v>176</v>
      </c>
      <c r="F753">
        <v>998</v>
      </c>
      <c r="G753">
        <v>0.17635270541082165</v>
      </c>
      <c r="H753">
        <v>20695</v>
      </c>
      <c r="I753">
        <v>129814</v>
      </c>
      <c r="J753">
        <v>30</v>
      </c>
      <c r="K753" t="s">
        <v>920</v>
      </c>
      <c r="L753" s="90">
        <f t="shared" si="11"/>
        <v>8.5044696786663442E-3</v>
      </c>
    </row>
    <row r="754" spans="1:12" x14ac:dyDescent="0.3">
      <c r="A754">
        <v>83</v>
      </c>
      <c r="B754">
        <v>640</v>
      </c>
      <c r="C754" t="s">
        <v>740</v>
      </c>
      <c r="D754" t="s">
        <v>160</v>
      </c>
      <c r="E754">
        <v>1239</v>
      </c>
      <c r="F754">
        <v>11366</v>
      </c>
      <c r="G754">
        <v>0.10900932606017948</v>
      </c>
      <c r="H754">
        <v>10496</v>
      </c>
      <c r="I754">
        <v>129814</v>
      </c>
      <c r="J754">
        <v>1</v>
      </c>
      <c r="K754" t="s">
        <v>900</v>
      </c>
      <c r="L754" s="90">
        <f t="shared" si="11"/>
        <v>0.11804496951219512</v>
      </c>
    </row>
    <row r="755" spans="1:12" x14ac:dyDescent="0.3">
      <c r="A755">
        <v>83</v>
      </c>
      <c r="B755">
        <v>560</v>
      </c>
      <c r="C755" t="s">
        <v>740</v>
      </c>
      <c r="D755" t="s">
        <v>160</v>
      </c>
      <c r="E755">
        <v>783</v>
      </c>
      <c r="F755">
        <v>7864</v>
      </c>
      <c r="G755">
        <v>9.9567650050864695E-2</v>
      </c>
      <c r="H755">
        <v>10496</v>
      </c>
      <c r="I755">
        <v>129814</v>
      </c>
      <c r="J755">
        <v>2</v>
      </c>
      <c r="K755" t="s">
        <v>902</v>
      </c>
      <c r="L755" s="90">
        <f t="shared" si="11"/>
        <v>7.459984756097561E-2</v>
      </c>
    </row>
    <row r="756" spans="1:12" x14ac:dyDescent="0.3">
      <c r="A756">
        <v>83</v>
      </c>
      <c r="B756">
        <v>540</v>
      </c>
      <c r="C756" t="s">
        <v>740</v>
      </c>
      <c r="D756" t="s">
        <v>160</v>
      </c>
      <c r="E756">
        <v>544</v>
      </c>
      <c r="F756">
        <v>4068</v>
      </c>
      <c r="G756">
        <v>0.13372664700098327</v>
      </c>
      <c r="H756">
        <v>10496</v>
      </c>
      <c r="I756">
        <v>129814</v>
      </c>
      <c r="J756">
        <v>3</v>
      </c>
      <c r="K756" t="s">
        <v>905</v>
      </c>
      <c r="L756" s="90">
        <f t="shared" si="11"/>
        <v>5.1829268292682924E-2</v>
      </c>
    </row>
    <row r="757" spans="1:12" x14ac:dyDescent="0.3">
      <c r="A757">
        <v>83</v>
      </c>
      <c r="B757">
        <v>720</v>
      </c>
      <c r="C757" t="s">
        <v>740</v>
      </c>
      <c r="D757" t="s">
        <v>160</v>
      </c>
      <c r="E757">
        <v>515</v>
      </c>
      <c r="F757">
        <v>6413</v>
      </c>
      <c r="G757">
        <v>8.0305629190706371E-2</v>
      </c>
      <c r="H757">
        <v>10496</v>
      </c>
      <c r="I757">
        <v>129814</v>
      </c>
      <c r="J757">
        <v>4</v>
      </c>
      <c r="K757" t="s">
        <v>901</v>
      </c>
      <c r="L757" s="90">
        <f t="shared" si="11"/>
        <v>4.9066310975609755E-2</v>
      </c>
    </row>
    <row r="758" spans="1:12" x14ac:dyDescent="0.3">
      <c r="A758">
        <v>83</v>
      </c>
      <c r="B758">
        <v>137</v>
      </c>
      <c r="C758" t="s">
        <v>740</v>
      </c>
      <c r="D758" t="s">
        <v>160</v>
      </c>
      <c r="E758">
        <v>501</v>
      </c>
      <c r="F758">
        <v>5782</v>
      </c>
      <c r="G758">
        <v>8.664821860947769E-2</v>
      </c>
      <c r="H758">
        <v>10496</v>
      </c>
      <c r="I758">
        <v>129814</v>
      </c>
      <c r="J758">
        <v>5</v>
      </c>
      <c r="K758" t="s">
        <v>906</v>
      </c>
      <c r="L758" s="90">
        <f t="shared" si="11"/>
        <v>4.7732469512195119E-2</v>
      </c>
    </row>
    <row r="759" spans="1:12" x14ac:dyDescent="0.3">
      <c r="A759">
        <v>83</v>
      </c>
      <c r="B759">
        <v>194</v>
      </c>
      <c r="C759" t="s">
        <v>740</v>
      </c>
      <c r="D759" t="s">
        <v>160</v>
      </c>
      <c r="E759">
        <v>497</v>
      </c>
      <c r="F759">
        <v>5089</v>
      </c>
      <c r="G759">
        <v>9.7661623108665746E-2</v>
      </c>
      <c r="H759">
        <v>10496</v>
      </c>
      <c r="I759">
        <v>129814</v>
      </c>
      <c r="J759">
        <v>6</v>
      </c>
      <c r="K759" t="s">
        <v>907</v>
      </c>
      <c r="L759" s="90">
        <f t="shared" si="11"/>
        <v>4.7351371951219509E-2</v>
      </c>
    </row>
    <row r="760" spans="1:12" x14ac:dyDescent="0.3">
      <c r="A760">
        <v>83</v>
      </c>
      <c r="B760">
        <v>463</v>
      </c>
      <c r="C760" t="s">
        <v>740</v>
      </c>
      <c r="D760" t="s">
        <v>160</v>
      </c>
      <c r="E760">
        <v>267</v>
      </c>
      <c r="F760">
        <v>2411</v>
      </c>
      <c r="G760">
        <v>0.11074243052675238</v>
      </c>
      <c r="H760">
        <v>10496</v>
      </c>
      <c r="I760">
        <v>129814</v>
      </c>
      <c r="J760">
        <v>7</v>
      </c>
      <c r="K760" t="s">
        <v>914</v>
      </c>
      <c r="L760" s="90">
        <f t="shared" si="11"/>
        <v>2.543826219512195E-2</v>
      </c>
    </row>
    <row r="761" spans="1:12" x14ac:dyDescent="0.3">
      <c r="A761">
        <v>83</v>
      </c>
      <c r="B761">
        <v>201</v>
      </c>
      <c r="C761" t="s">
        <v>740</v>
      </c>
      <c r="D761" t="s">
        <v>160</v>
      </c>
      <c r="E761">
        <v>199</v>
      </c>
      <c r="F761">
        <v>2562</v>
      </c>
      <c r="G761">
        <v>7.7673692427790791E-2</v>
      </c>
      <c r="H761">
        <v>10496</v>
      </c>
      <c r="I761">
        <v>129814</v>
      </c>
      <c r="J761">
        <v>8</v>
      </c>
      <c r="K761" t="s">
        <v>911</v>
      </c>
      <c r="L761" s="90">
        <f t="shared" si="11"/>
        <v>1.8959603658536585E-2</v>
      </c>
    </row>
    <row r="762" spans="1:12" x14ac:dyDescent="0.3">
      <c r="A762">
        <v>83</v>
      </c>
      <c r="B762">
        <v>139</v>
      </c>
      <c r="C762" t="s">
        <v>740</v>
      </c>
      <c r="D762" t="s">
        <v>160</v>
      </c>
      <c r="E762">
        <v>193</v>
      </c>
      <c r="F762">
        <v>2364</v>
      </c>
      <c r="G762">
        <v>8.1641285956006768E-2</v>
      </c>
      <c r="H762">
        <v>10496</v>
      </c>
      <c r="I762">
        <v>129814</v>
      </c>
      <c r="J762">
        <v>9</v>
      </c>
      <c r="K762" t="s">
        <v>913</v>
      </c>
      <c r="L762" s="90">
        <f t="shared" si="11"/>
        <v>1.838795731707317E-2</v>
      </c>
    </row>
    <row r="763" spans="1:12" x14ac:dyDescent="0.3">
      <c r="A763">
        <v>83</v>
      </c>
      <c r="B763">
        <v>403</v>
      </c>
      <c r="C763" t="s">
        <v>740</v>
      </c>
      <c r="D763" t="s">
        <v>160</v>
      </c>
      <c r="E763">
        <v>178</v>
      </c>
      <c r="F763">
        <v>1168</v>
      </c>
      <c r="G763">
        <v>0.1523972602739726</v>
      </c>
      <c r="H763">
        <v>10496</v>
      </c>
      <c r="I763">
        <v>129814</v>
      </c>
      <c r="J763">
        <v>10</v>
      </c>
      <c r="K763" t="s">
        <v>974</v>
      </c>
      <c r="L763" s="90">
        <f t="shared" si="11"/>
        <v>1.6958841463414635E-2</v>
      </c>
    </row>
    <row r="764" spans="1:12" x14ac:dyDescent="0.3">
      <c r="A764">
        <v>83</v>
      </c>
      <c r="B764">
        <v>140</v>
      </c>
      <c r="C764" t="s">
        <v>740</v>
      </c>
      <c r="D764" t="s">
        <v>160</v>
      </c>
      <c r="E764">
        <v>177</v>
      </c>
      <c r="F764">
        <v>1574</v>
      </c>
      <c r="G764">
        <v>0.11245235069885642</v>
      </c>
      <c r="H764">
        <v>10496</v>
      </c>
      <c r="I764">
        <v>129814</v>
      </c>
      <c r="J764">
        <v>11</v>
      </c>
      <c r="K764" t="s">
        <v>910</v>
      </c>
      <c r="L764" s="90">
        <f t="shared" si="11"/>
        <v>1.6863567073170733E-2</v>
      </c>
    </row>
    <row r="765" spans="1:12" x14ac:dyDescent="0.3">
      <c r="A765">
        <v>83</v>
      </c>
      <c r="B765">
        <v>45</v>
      </c>
      <c r="C765" t="s">
        <v>740</v>
      </c>
      <c r="D765" t="s">
        <v>160</v>
      </c>
      <c r="E765">
        <v>173</v>
      </c>
      <c r="F765">
        <v>1865</v>
      </c>
      <c r="G765">
        <v>9.2761394101876671E-2</v>
      </c>
      <c r="H765">
        <v>10496</v>
      </c>
      <c r="I765">
        <v>129814</v>
      </c>
      <c r="J765">
        <v>12</v>
      </c>
      <c r="K765" t="s">
        <v>917</v>
      </c>
      <c r="L765" s="90">
        <f t="shared" si="11"/>
        <v>1.6482469512195123E-2</v>
      </c>
    </row>
    <row r="766" spans="1:12" x14ac:dyDescent="0.3">
      <c r="A766">
        <v>83</v>
      </c>
      <c r="B766">
        <v>190</v>
      </c>
      <c r="C766" t="s">
        <v>740</v>
      </c>
      <c r="D766" t="s">
        <v>160</v>
      </c>
      <c r="E766">
        <v>153</v>
      </c>
      <c r="F766">
        <v>1078</v>
      </c>
      <c r="G766">
        <v>0.14192949907235622</v>
      </c>
      <c r="H766">
        <v>10496</v>
      </c>
      <c r="I766">
        <v>129814</v>
      </c>
      <c r="J766">
        <v>13</v>
      </c>
      <c r="K766" t="s">
        <v>943</v>
      </c>
      <c r="L766" s="90">
        <f t="shared" si="11"/>
        <v>1.4576981707317074E-2</v>
      </c>
    </row>
    <row r="767" spans="1:12" x14ac:dyDescent="0.3">
      <c r="A767">
        <v>83</v>
      </c>
      <c r="B767">
        <v>383</v>
      </c>
      <c r="C767" t="s">
        <v>740</v>
      </c>
      <c r="D767" t="s">
        <v>160</v>
      </c>
      <c r="E767">
        <v>145</v>
      </c>
      <c r="F767">
        <v>1759</v>
      </c>
      <c r="G767">
        <v>8.2433200682205804E-2</v>
      </c>
      <c r="H767">
        <v>10496</v>
      </c>
      <c r="I767">
        <v>129814</v>
      </c>
      <c r="J767">
        <v>14</v>
      </c>
      <c r="K767" t="s">
        <v>916</v>
      </c>
      <c r="L767" s="90">
        <f t="shared" si="11"/>
        <v>1.3814786585365854E-2</v>
      </c>
    </row>
    <row r="768" spans="1:12" x14ac:dyDescent="0.3">
      <c r="A768">
        <v>83</v>
      </c>
      <c r="B768">
        <v>420</v>
      </c>
      <c r="C768" t="s">
        <v>740</v>
      </c>
      <c r="D768" t="s">
        <v>160</v>
      </c>
      <c r="E768">
        <v>136</v>
      </c>
      <c r="F768">
        <v>1232</v>
      </c>
      <c r="G768">
        <v>0.11038961038961038</v>
      </c>
      <c r="H768">
        <v>10496</v>
      </c>
      <c r="I768">
        <v>129814</v>
      </c>
      <c r="J768">
        <v>15</v>
      </c>
      <c r="K768" t="s">
        <v>928</v>
      </c>
      <c r="L768" s="90">
        <f t="shared" si="11"/>
        <v>1.2957317073170731E-2</v>
      </c>
    </row>
    <row r="769" spans="1:12" x14ac:dyDescent="0.3">
      <c r="A769">
        <v>83</v>
      </c>
      <c r="B769">
        <v>460</v>
      </c>
      <c r="C769" t="s">
        <v>740</v>
      </c>
      <c r="D769" t="s">
        <v>160</v>
      </c>
      <c r="E769">
        <v>129</v>
      </c>
      <c r="F769">
        <v>2023</v>
      </c>
      <c r="G769">
        <v>6.3766683143845773E-2</v>
      </c>
      <c r="H769">
        <v>10496</v>
      </c>
      <c r="I769">
        <v>129814</v>
      </c>
      <c r="J769">
        <v>16</v>
      </c>
      <c r="K769" t="s">
        <v>922</v>
      </c>
      <c r="L769" s="90">
        <f t="shared" si="11"/>
        <v>1.2290396341463415E-2</v>
      </c>
    </row>
    <row r="770" spans="1:12" x14ac:dyDescent="0.3">
      <c r="A770">
        <v>83</v>
      </c>
      <c r="B770">
        <v>308</v>
      </c>
      <c r="C770" t="s">
        <v>740</v>
      </c>
      <c r="D770" t="s">
        <v>160</v>
      </c>
      <c r="E770">
        <v>104</v>
      </c>
      <c r="F770">
        <v>979</v>
      </c>
      <c r="G770">
        <v>0.10623084780388151</v>
      </c>
      <c r="H770">
        <v>10496</v>
      </c>
      <c r="I770">
        <v>129814</v>
      </c>
      <c r="J770">
        <v>17</v>
      </c>
      <c r="K770" t="s">
        <v>929</v>
      </c>
      <c r="L770" s="90">
        <f t="shared" si="11"/>
        <v>9.9085365853658538E-3</v>
      </c>
    </row>
    <row r="771" spans="1:12" x14ac:dyDescent="0.3">
      <c r="A771">
        <v>83</v>
      </c>
      <c r="B771">
        <v>244</v>
      </c>
      <c r="C771" t="s">
        <v>740</v>
      </c>
      <c r="D771" t="s">
        <v>160</v>
      </c>
      <c r="E771">
        <v>88</v>
      </c>
      <c r="F771">
        <v>1236</v>
      </c>
      <c r="G771">
        <v>7.1197411003236247E-2</v>
      </c>
      <c r="H771">
        <v>10496</v>
      </c>
      <c r="I771">
        <v>129814</v>
      </c>
      <c r="J771">
        <v>18</v>
      </c>
      <c r="K771" t="s">
        <v>921</v>
      </c>
      <c r="L771" s="90">
        <f t="shared" ref="L771:L834" si="12">E771/H771</f>
        <v>8.3841463414634151E-3</v>
      </c>
    </row>
    <row r="772" spans="1:12" x14ac:dyDescent="0.3">
      <c r="A772">
        <v>83</v>
      </c>
      <c r="B772">
        <v>347</v>
      </c>
      <c r="C772" t="s">
        <v>740</v>
      </c>
      <c r="D772" t="s">
        <v>160</v>
      </c>
      <c r="E772">
        <v>88</v>
      </c>
      <c r="F772">
        <v>998</v>
      </c>
      <c r="G772">
        <v>8.8176352705410826E-2</v>
      </c>
      <c r="H772">
        <v>10496</v>
      </c>
      <c r="I772">
        <v>129814</v>
      </c>
      <c r="J772">
        <v>18</v>
      </c>
      <c r="K772" t="s">
        <v>920</v>
      </c>
      <c r="L772" s="90">
        <f t="shared" si="12"/>
        <v>8.3841463414634151E-3</v>
      </c>
    </row>
    <row r="773" spans="1:12" x14ac:dyDescent="0.3">
      <c r="A773">
        <v>83</v>
      </c>
      <c r="B773">
        <v>425</v>
      </c>
      <c r="C773" t="s">
        <v>740</v>
      </c>
      <c r="D773" t="s">
        <v>160</v>
      </c>
      <c r="E773">
        <v>86</v>
      </c>
      <c r="F773">
        <v>793</v>
      </c>
      <c r="G773">
        <v>0.10844892812105927</v>
      </c>
      <c r="H773">
        <v>10496</v>
      </c>
      <c r="I773">
        <v>129814</v>
      </c>
      <c r="J773">
        <v>20</v>
      </c>
      <c r="K773" t="s">
        <v>934</v>
      </c>
      <c r="L773" s="90">
        <f t="shared" si="12"/>
        <v>8.1935975609756101E-3</v>
      </c>
    </row>
    <row r="774" spans="1:12" x14ac:dyDescent="0.3">
      <c r="A774">
        <v>83</v>
      </c>
      <c r="B774">
        <v>710</v>
      </c>
      <c r="C774" t="s">
        <v>740</v>
      </c>
      <c r="D774" t="s">
        <v>160</v>
      </c>
      <c r="E774">
        <v>85</v>
      </c>
      <c r="F774">
        <v>1193</v>
      </c>
      <c r="G774">
        <v>7.1248952221290865E-2</v>
      </c>
      <c r="H774">
        <v>10496</v>
      </c>
      <c r="I774">
        <v>129814</v>
      </c>
      <c r="J774">
        <v>21</v>
      </c>
      <c r="K774" t="s">
        <v>925</v>
      </c>
      <c r="L774" s="90">
        <f t="shared" si="12"/>
        <v>8.0983231707317076E-3</v>
      </c>
    </row>
    <row r="775" spans="1:12" x14ac:dyDescent="0.3">
      <c r="A775">
        <v>83</v>
      </c>
      <c r="B775">
        <v>247</v>
      </c>
      <c r="C775" t="s">
        <v>740</v>
      </c>
      <c r="D775" t="s">
        <v>160</v>
      </c>
      <c r="E775">
        <v>84</v>
      </c>
      <c r="F775">
        <v>965</v>
      </c>
      <c r="G775">
        <v>8.7046632124352333E-2</v>
      </c>
      <c r="H775">
        <v>10496</v>
      </c>
      <c r="I775">
        <v>129814</v>
      </c>
      <c r="J775">
        <v>22</v>
      </c>
      <c r="K775" t="s">
        <v>933</v>
      </c>
      <c r="L775" s="90">
        <f t="shared" si="12"/>
        <v>8.003048780487805E-3</v>
      </c>
    </row>
    <row r="776" spans="1:12" x14ac:dyDescent="0.3">
      <c r="A776">
        <v>83</v>
      </c>
      <c r="B776">
        <v>174</v>
      </c>
      <c r="C776" t="s">
        <v>740</v>
      </c>
      <c r="D776" t="s">
        <v>160</v>
      </c>
      <c r="E776">
        <v>82</v>
      </c>
      <c r="F776">
        <v>949</v>
      </c>
      <c r="G776">
        <v>8.6406743940990516E-2</v>
      </c>
      <c r="H776">
        <v>10496</v>
      </c>
      <c r="I776">
        <v>129814</v>
      </c>
      <c r="J776">
        <v>23</v>
      </c>
      <c r="K776" t="s">
        <v>941</v>
      </c>
      <c r="L776" s="90">
        <f t="shared" si="12"/>
        <v>7.8125E-3</v>
      </c>
    </row>
    <row r="777" spans="1:12" x14ac:dyDescent="0.3">
      <c r="A777">
        <v>83</v>
      </c>
      <c r="B777">
        <v>204</v>
      </c>
      <c r="C777" t="s">
        <v>740</v>
      </c>
      <c r="D777" t="s">
        <v>160</v>
      </c>
      <c r="E777">
        <v>82</v>
      </c>
      <c r="F777">
        <v>797</v>
      </c>
      <c r="G777">
        <v>0.10288582183186951</v>
      </c>
      <c r="H777">
        <v>10496</v>
      </c>
      <c r="I777">
        <v>129814</v>
      </c>
      <c r="J777">
        <v>23</v>
      </c>
      <c r="K777" t="s">
        <v>961</v>
      </c>
      <c r="L777" s="90">
        <f t="shared" si="12"/>
        <v>7.8125E-3</v>
      </c>
    </row>
    <row r="778" spans="1:12" x14ac:dyDescent="0.3">
      <c r="A778">
        <v>83</v>
      </c>
      <c r="B778">
        <v>141</v>
      </c>
      <c r="C778" t="s">
        <v>740</v>
      </c>
      <c r="D778" t="s">
        <v>160</v>
      </c>
      <c r="E778">
        <v>81</v>
      </c>
      <c r="F778">
        <v>660</v>
      </c>
      <c r="G778">
        <v>0.12272727272727273</v>
      </c>
      <c r="H778">
        <v>10496</v>
      </c>
      <c r="I778">
        <v>129814</v>
      </c>
      <c r="J778">
        <v>25</v>
      </c>
      <c r="K778" t="s">
        <v>977</v>
      </c>
      <c r="L778" s="90">
        <f t="shared" si="12"/>
        <v>7.7172256097560975E-3</v>
      </c>
    </row>
    <row r="779" spans="1:12" x14ac:dyDescent="0.3">
      <c r="A779">
        <v>83</v>
      </c>
      <c r="B779">
        <v>541</v>
      </c>
      <c r="C779" t="s">
        <v>740</v>
      </c>
      <c r="D779" t="s">
        <v>160</v>
      </c>
      <c r="E779">
        <v>72</v>
      </c>
      <c r="F779">
        <v>333</v>
      </c>
      <c r="G779">
        <v>0.21621621621621623</v>
      </c>
      <c r="H779">
        <v>10496</v>
      </c>
      <c r="I779">
        <v>129814</v>
      </c>
      <c r="J779">
        <v>26</v>
      </c>
      <c r="K779" t="s">
        <v>972</v>
      </c>
      <c r="L779" s="90">
        <f t="shared" si="12"/>
        <v>6.8597560975609756E-3</v>
      </c>
    </row>
    <row r="780" spans="1:12" x14ac:dyDescent="0.3">
      <c r="A780">
        <v>83</v>
      </c>
      <c r="B780">
        <v>53</v>
      </c>
      <c r="C780" t="s">
        <v>740</v>
      </c>
      <c r="D780" t="s">
        <v>160</v>
      </c>
      <c r="E780">
        <v>70</v>
      </c>
      <c r="F780">
        <v>726</v>
      </c>
      <c r="G780">
        <v>9.6418732782369149E-2</v>
      </c>
      <c r="H780">
        <v>10496</v>
      </c>
      <c r="I780">
        <v>129814</v>
      </c>
      <c r="J780">
        <v>27</v>
      </c>
      <c r="K780" t="s">
        <v>945</v>
      </c>
      <c r="L780" s="90">
        <f t="shared" si="12"/>
        <v>6.6692073170731706E-3</v>
      </c>
    </row>
    <row r="781" spans="1:12" x14ac:dyDescent="0.3">
      <c r="A781">
        <v>83</v>
      </c>
      <c r="B781">
        <v>639</v>
      </c>
      <c r="C781" t="s">
        <v>740</v>
      </c>
      <c r="D781" t="s">
        <v>160</v>
      </c>
      <c r="E781">
        <v>68</v>
      </c>
      <c r="F781">
        <v>338</v>
      </c>
      <c r="G781">
        <v>0.20118343195266272</v>
      </c>
      <c r="H781">
        <v>10496</v>
      </c>
      <c r="I781">
        <v>129814</v>
      </c>
      <c r="J781">
        <v>28</v>
      </c>
      <c r="K781" t="s">
        <v>994</v>
      </c>
      <c r="L781" s="90">
        <f t="shared" si="12"/>
        <v>6.4786585365853655E-3</v>
      </c>
    </row>
    <row r="782" spans="1:12" x14ac:dyDescent="0.3">
      <c r="A782">
        <v>83</v>
      </c>
      <c r="B782">
        <v>812</v>
      </c>
      <c r="C782" t="s">
        <v>740</v>
      </c>
      <c r="D782" t="s">
        <v>160</v>
      </c>
      <c r="E782">
        <v>68</v>
      </c>
      <c r="F782">
        <v>796</v>
      </c>
      <c r="G782">
        <v>8.5427135678391955E-2</v>
      </c>
      <c r="H782">
        <v>10496</v>
      </c>
      <c r="I782">
        <v>129814</v>
      </c>
      <c r="J782">
        <v>28</v>
      </c>
      <c r="K782" t="s">
        <v>940</v>
      </c>
      <c r="L782" s="90">
        <f t="shared" si="12"/>
        <v>6.4786585365853655E-3</v>
      </c>
    </row>
    <row r="783" spans="1:12" x14ac:dyDescent="0.3">
      <c r="A783">
        <v>83</v>
      </c>
      <c r="B783">
        <v>254</v>
      </c>
      <c r="C783" t="s">
        <v>740</v>
      </c>
      <c r="D783" t="s">
        <v>160</v>
      </c>
      <c r="E783">
        <v>66</v>
      </c>
      <c r="F783">
        <v>1166</v>
      </c>
      <c r="G783">
        <v>5.6603773584905662E-2</v>
      </c>
      <c r="H783">
        <v>10496</v>
      </c>
      <c r="I783">
        <v>129814</v>
      </c>
      <c r="J783">
        <v>30</v>
      </c>
      <c r="K783" t="s">
        <v>923</v>
      </c>
      <c r="L783" s="90">
        <f t="shared" si="12"/>
        <v>6.2881097560975614E-3</v>
      </c>
    </row>
    <row r="784" spans="1:12" x14ac:dyDescent="0.3">
      <c r="A784">
        <v>85</v>
      </c>
      <c r="B784">
        <v>640</v>
      </c>
      <c r="C784" t="s">
        <v>741</v>
      </c>
      <c r="D784" t="s">
        <v>160</v>
      </c>
      <c r="E784">
        <v>1550</v>
      </c>
      <c r="F784">
        <v>11366</v>
      </c>
      <c r="G784">
        <v>0.1363716346999824</v>
      </c>
      <c r="H784">
        <v>17934</v>
      </c>
      <c r="I784">
        <v>129814</v>
      </c>
      <c r="J784">
        <v>1</v>
      </c>
      <c r="K784" t="s">
        <v>900</v>
      </c>
      <c r="L784" s="90">
        <f t="shared" si="12"/>
        <v>8.6428013828482211E-2</v>
      </c>
    </row>
    <row r="785" spans="1:12" x14ac:dyDescent="0.3">
      <c r="A785">
        <v>85</v>
      </c>
      <c r="B785">
        <v>560</v>
      </c>
      <c r="C785" t="s">
        <v>741</v>
      </c>
      <c r="D785" t="s">
        <v>160</v>
      </c>
      <c r="E785">
        <v>1215</v>
      </c>
      <c r="F785">
        <v>7864</v>
      </c>
      <c r="G785">
        <v>0.15450152594099695</v>
      </c>
      <c r="H785">
        <v>17934</v>
      </c>
      <c r="I785">
        <v>129814</v>
      </c>
      <c r="J785">
        <v>2</v>
      </c>
      <c r="K785" t="s">
        <v>902</v>
      </c>
      <c r="L785" s="90">
        <f t="shared" si="12"/>
        <v>6.774841083974574E-2</v>
      </c>
    </row>
    <row r="786" spans="1:12" x14ac:dyDescent="0.3">
      <c r="A786">
        <v>85</v>
      </c>
      <c r="B786">
        <v>720</v>
      </c>
      <c r="C786" t="s">
        <v>741</v>
      </c>
      <c r="D786" t="s">
        <v>160</v>
      </c>
      <c r="E786">
        <v>1036</v>
      </c>
      <c r="F786">
        <v>6413</v>
      </c>
      <c r="G786">
        <v>0.16154685794479962</v>
      </c>
      <c r="H786">
        <v>17934</v>
      </c>
      <c r="I786">
        <v>129814</v>
      </c>
      <c r="J786">
        <v>3</v>
      </c>
      <c r="K786" t="s">
        <v>901</v>
      </c>
      <c r="L786" s="90">
        <f t="shared" si="12"/>
        <v>5.7767369242779081E-2</v>
      </c>
    </row>
    <row r="787" spans="1:12" x14ac:dyDescent="0.3">
      <c r="A787">
        <v>85</v>
      </c>
      <c r="B787">
        <v>137</v>
      </c>
      <c r="C787" t="s">
        <v>741</v>
      </c>
      <c r="D787" t="s">
        <v>160</v>
      </c>
      <c r="E787">
        <v>876</v>
      </c>
      <c r="F787">
        <v>5782</v>
      </c>
      <c r="G787">
        <v>0.15150466966447595</v>
      </c>
      <c r="H787">
        <v>17934</v>
      </c>
      <c r="I787">
        <v>129814</v>
      </c>
      <c r="J787">
        <v>4</v>
      </c>
      <c r="K787" t="s">
        <v>906</v>
      </c>
      <c r="L787" s="90">
        <f t="shared" si="12"/>
        <v>4.8845767815322849E-2</v>
      </c>
    </row>
    <row r="788" spans="1:12" x14ac:dyDescent="0.3">
      <c r="A788">
        <v>85</v>
      </c>
      <c r="B788">
        <v>194</v>
      </c>
      <c r="C788" t="s">
        <v>741</v>
      </c>
      <c r="D788" t="s">
        <v>160</v>
      </c>
      <c r="E788">
        <v>861</v>
      </c>
      <c r="F788">
        <v>5089</v>
      </c>
      <c r="G788">
        <v>0.16918844566712518</v>
      </c>
      <c r="H788">
        <v>17934</v>
      </c>
      <c r="I788">
        <v>129814</v>
      </c>
      <c r="J788">
        <v>5</v>
      </c>
      <c r="K788" t="s">
        <v>907</v>
      </c>
      <c r="L788" s="90">
        <f t="shared" si="12"/>
        <v>4.8009367681498827E-2</v>
      </c>
    </row>
    <row r="789" spans="1:12" x14ac:dyDescent="0.3">
      <c r="A789">
        <v>85</v>
      </c>
      <c r="B789">
        <v>540</v>
      </c>
      <c r="C789" t="s">
        <v>741</v>
      </c>
      <c r="D789" t="s">
        <v>160</v>
      </c>
      <c r="E789">
        <v>457</v>
      </c>
      <c r="F789">
        <v>4068</v>
      </c>
      <c r="G789">
        <v>0.11234021632251721</v>
      </c>
      <c r="H789">
        <v>17934</v>
      </c>
      <c r="I789">
        <v>129814</v>
      </c>
      <c r="J789">
        <v>6</v>
      </c>
      <c r="K789" t="s">
        <v>905</v>
      </c>
      <c r="L789" s="90">
        <f t="shared" si="12"/>
        <v>2.5482324077171853E-2</v>
      </c>
    </row>
    <row r="790" spans="1:12" x14ac:dyDescent="0.3">
      <c r="A790">
        <v>85</v>
      </c>
      <c r="B790">
        <v>139</v>
      </c>
      <c r="C790" t="s">
        <v>741</v>
      </c>
      <c r="D790" t="s">
        <v>160</v>
      </c>
      <c r="E790">
        <v>406</v>
      </c>
      <c r="F790">
        <v>2364</v>
      </c>
      <c r="G790">
        <v>0.17174280879864637</v>
      </c>
      <c r="H790">
        <v>17934</v>
      </c>
      <c r="I790">
        <v>129814</v>
      </c>
      <c r="J790">
        <v>7</v>
      </c>
      <c r="K790" t="s">
        <v>913</v>
      </c>
      <c r="L790" s="90">
        <f t="shared" si="12"/>
        <v>2.263856362217018E-2</v>
      </c>
    </row>
    <row r="791" spans="1:12" x14ac:dyDescent="0.3">
      <c r="A791">
        <v>85</v>
      </c>
      <c r="B791">
        <v>201</v>
      </c>
      <c r="C791" t="s">
        <v>741</v>
      </c>
      <c r="D791" t="s">
        <v>160</v>
      </c>
      <c r="E791">
        <v>340</v>
      </c>
      <c r="F791">
        <v>2562</v>
      </c>
      <c r="G791">
        <v>0.13270882123341141</v>
      </c>
      <c r="H791">
        <v>17934</v>
      </c>
      <c r="I791">
        <v>129814</v>
      </c>
      <c r="J791">
        <v>8</v>
      </c>
      <c r="K791" t="s">
        <v>911</v>
      </c>
      <c r="L791" s="90">
        <f t="shared" si="12"/>
        <v>1.8958403033344486E-2</v>
      </c>
    </row>
    <row r="792" spans="1:12" x14ac:dyDescent="0.3">
      <c r="A792">
        <v>85</v>
      </c>
      <c r="B792">
        <v>140</v>
      </c>
      <c r="C792" t="s">
        <v>741</v>
      </c>
      <c r="D792" t="s">
        <v>160</v>
      </c>
      <c r="E792">
        <v>338</v>
      </c>
      <c r="F792">
        <v>1574</v>
      </c>
      <c r="G792">
        <v>0.21473951715374842</v>
      </c>
      <c r="H792">
        <v>17934</v>
      </c>
      <c r="I792">
        <v>129814</v>
      </c>
      <c r="J792">
        <v>9</v>
      </c>
      <c r="K792" t="s">
        <v>910</v>
      </c>
      <c r="L792" s="90">
        <f t="shared" si="12"/>
        <v>1.8846883015501283E-2</v>
      </c>
    </row>
    <row r="793" spans="1:12" x14ac:dyDescent="0.3">
      <c r="A793">
        <v>85</v>
      </c>
      <c r="B793">
        <v>463</v>
      </c>
      <c r="C793" t="s">
        <v>741</v>
      </c>
      <c r="D793" t="s">
        <v>160</v>
      </c>
      <c r="E793">
        <v>336</v>
      </c>
      <c r="F793">
        <v>2411</v>
      </c>
      <c r="G793">
        <v>0.13936126088759851</v>
      </c>
      <c r="H793">
        <v>17934</v>
      </c>
      <c r="I793">
        <v>129814</v>
      </c>
      <c r="J793">
        <v>10</v>
      </c>
      <c r="K793" t="s">
        <v>914</v>
      </c>
      <c r="L793" s="90">
        <f t="shared" si="12"/>
        <v>1.873536299765808E-2</v>
      </c>
    </row>
    <row r="794" spans="1:12" x14ac:dyDescent="0.3">
      <c r="A794">
        <v>85</v>
      </c>
      <c r="B794">
        <v>460</v>
      </c>
      <c r="C794" t="s">
        <v>741</v>
      </c>
      <c r="D794" t="s">
        <v>160</v>
      </c>
      <c r="E794">
        <v>320</v>
      </c>
      <c r="F794">
        <v>2023</v>
      </c>
      <c r="G794">
        <v>0.15818091942659418</v>
      </c>
      <c r="H794">
        <v>17934</v>
      </c>
      <c r="I794">
        <v>129814</v>
      </c>
      <c r="J794">
        <v>11</v>
      </c>
      <c r="K794" t="s">
        <v>922</v>
      </c>
      <c r="L794" s="90">
        <f t="shared" si="12"/>
        <v>1.7843202854912456E-2</v>
      </c>
    </row>
    <row r="795" spans="1:12" x14ac:dyDescent="0.3">
      <c r="A795">
        <v>85</v>
      </c>
      <c r="B795">
        <v>45</v>
      </c>
      <c r="C795" t="s">
        <v>741</v>
      </c>
      <c r="D795" t="s">
        <v>160</v>
      </c>
      <c r="E795">
        <v>298</v>
      </c>
      <c r="F795">
        <v>1865</v>
      </c>
      <c r="G795">
        <v>0.15978552278820377</v>
      </c>
      <c r="H795">
        <v>17934</v>
      </c>
      <c r="I795">
        <v>129814</v>
      </c>
      <c r="J795">
        <v>12</v>
      </c>
      <c r="K795" t="s">
        <v>917</v>
      </c>
      <c r="L795" s="90">
        <f t="shared" si="12"/>
        <v>1.6616482658637226E-2</v>
      </c>
    </row>
    <row r="796" spans="1:12" x14ac:dyDescent="0.3">
      <c r="A796">
        <v>85</v>
      </c>
      <c r="B796">
        <v>383</v>
      </c>
      <c r="C796" t="s">
        <v>741</v>
      </c>
      <c r="D796" t="s">
        <v>160</v>
      </c>
      <c r="E796">
        <v>271</v>
      </c>
      <c r="F796">
        <v>1759</v>
      </c>
      <c r="G796">
        <v>0.15406480955088117</v>
      </c>
      <c r="H796">
        <v>17934</v>
      </c>
      <c r="I796">
        <v>129814</v>
      </c>
      <c r="J796">
        <v>13</v>
      </c>
      <c r="K796" t="s">
        <v>916</v>
      </c>
      <c r="L796" s="90">
        <f t="shared" si="12"/>
        <v>1.5110962417753986E-2</v>
      </c>
    </row>
    <row r="797" spans="1:12" x14ac:dyDescent="0.3">
      <c r="A797">
        <v>85</v>
      </c>
      <c r="B797">
        <v>174</v>
      </c>
      <c r="C797" t="s">
        <v>741</v>
      </c>
      <c r="D797" t="s">
        <v>160</v>
      </c>
      <c r="E797">
        <v>213</v>
      </c>
      <c r="F797">
        <v>949</v>
      </c>
      <c r="G797">
        <v>0.22444678609062171</v>
      </c>
      <c r="H797">
        <v>17934</v>
      </c>
      <c r="I797">
        <v>129814</v>
      </c>
      <c r="J797">
        <v>14</v>
      </c>
      <c r="K797" t="s">
        <v>941</v>
      </c>
      <c r="L797" s="90">
        <f t="shared" si="12"/>
        <v>1.1876881900301103E-2</v>
      </c>
    </row>
    <row r="798" spans="1:12" x14ac:dyDescent="0.3">
      <c r="A798">
        <v>85</v>
      </c>
      <c r="B798">
        <v>775</v>
      </c>
      <c r="C798" t="s">
        <v>741</v>
      </c>
      <c r="D798" t="s">
        <v>160</v>
      </c>
      <c r="E798">
        <v>202</v>
      </c>
      <c r="F798">
        <v>1365</v>
      </c>
      <c r="G798">
        <v>0.14798534798534799</v>
      </c>
      <c r="H798">
        <v>17934</v>
      </c>
      <c r="I798">
        <v>129814</v>
      </c>
      <c r="J798">
        <v>15</v>
      </c>
      <c r="K798" t="s">
        <v>915</v>
      </c>
      <c r="L798" s="90">
        <f t="shared" si="12"/>
        <v>1.1263521802163489E-2</v>
      </c>
    </row>
    <row r="799" spans="1:12" x14ac:dyDescent="0.3">
      <c r="A799">
        <v>85</v>
      </c>
      <c r="B799">
        <v>403</v>
      </c>
      <c r="C799" t="s">
        <v>741</v>
      </c>
      <c r="D799" t="s">
        <v>160</v>
      </c>
      <c r="E799">
        <v>187</v>
      </c>
      <c r="F799">
        <v>1168</v>
      </c>
      <c r="G799">
        <v>0.1601027397260274</v>
      </c>
      <c r="H799">
        <v>17934</v>
      </c>
      <c r="I799">
        <v>129814</v>
      </c>
      <c r="J799">
        <v>16</v>
      </c>
      <c r="K799" t="s">
        <v>974</v>
      </c>
      <c r="L799" s="90">
        <f t="shared" si="12"/>
        <v>1.0427121668339466E-2</v>
      </c>
    </row>
    <row r="800" spans="1:12" x14ac:dyDescent="0.3">
      <c r="A800">
        <v>85</v>
      </c>
      <c r="B800">
        <v>420</v>
      </c>
      <c r="C800" t="s">
        <v>741</v>
      </c>
      <c r="D800" t="s">
        <v>160</v>
      </c>
      <c r="E800">
        <v>181</v>
      </c>
      <c r="F800">
        <v>1232</v>
      </c>
      <c r="G800">
        <v>0.14691558441558442</v>
      </c>
      <c r="H800">
        <v>17934</v>
      </c>
      <c r="I800">
        <v>129814</v>
      </c>
      <c r="J800">
        <v>17</v>
      </c>
      <c r="K800" t="s">
        <v>928</v>
      </c>
      <c r="L800" s="90">
        <f t="shared" si="12"/>
        <v>1.0092561614809859E-2</v>
      </c>
    </row>
    <row r="801" spans="1:12" x14ac:dyDescent="0.3">
      <c r="A801">
        <v>85</v>
      </c>
      <c r="B801">
        <v>244</v>
      </c>
      <c r="C801" t="s">
        <v>741</v>
      </c>
      <c r="D801" t="s">
        <v>160</v>
      </c>
      <c r="E801">
        <v>168</v>
      </c>
      <c r="F801">
        <v>1236</v>
      </c>
      <c r="G801">
        <v>0.13592233009708737</v>
      </c>
      <c r="H801">
        <v>17934</v>
      </c>
      <c r="I801">
        <v>129814</v>
      </c>
      <c r="J801">
        <v>18</v>
      </c>
      <c r="K801" t="s">
        <v>921</v>
      </c>
      <c r="L801" s="90">
        <f t="shared" si="12"/>
        <v>9.3676814988290398E-3</v>
      </c>
    </row>
    <row r="802" spans="1:12" x14ac:dyDescent="0.3">
      <c r="A802">
        <v>85</v>
      </c>
      <c r="B802">
        <v>301</v>
      </c>
      <c r="C802" t="s">
        <v>741</v>
      </c>
      <c r="D802" t="s">
        <v>160</v>
      </c>
      <c r="E802">
        <v>165</v>
      </c>
      <c r="F802">
        <v>1737</v>
      </c>
      <c r="G802">
        <v>9.499136442141623E-2</v>
      </c>
      <c r="H802">
        <v>17934</v>
      </c>
      <c r="I802">
        <v>129814</v>
      </c>
      <c r="J802">
        <v>19</v>
      </c>
      <c r="K802" t="s">
        <v>912</v>
      </c>
      <c r="L802" s="90">
        <f t="shared" si="12"/>
        <v>9.2004014720642353E-3</v>
      </c>
    </row>
    <row r="803" spans="1:12" x14ac:dyDescent="0.3">
      <c r="A803">
        <v>85</v>
      </c>
      <c r="B803">
        <v>282</v>
      </c>
      <c r="C803" t="s">
        <v>741</v>
      </c>
      <c r="D803" t="s">
        <v>160</v>
      </c>
      <c r="E803">
        <v>163</v>
      </c>
      <c r="F803">
        <v>1009</v>
      </c>
      <c r="G803">
        <v>0.16154608523290387</v>
      </c>
      <c r="H803">
        <v>17934</v>
      </c>
      <c r="I803">
        <v>129814</v>
      </c>
      <c r="J803">
        <v>20</v>
      </c>
      <c r="K803" t="s">
        <v>927</v>
      </c>
      <c r="L803" s="90">
        <f t="shared" si="12"/>
        <v>9.0888814542210324E-3</v>
      </c>
    </row>
    <row r="804" spans="1:12" x14ac:dyDescent="0.3">
      <c r="A804">
        <v>85</v>
      </c>
      <c r="B804">
        <v>221</v>
      </c>
      <c r="C804" t="s">
        <v>741</v>
      </c>
      <c r="D804" t="s">
        <v>160</v>
      </c>
      <c r="E804">
        <v>162</v>
      </c>
      <c r="F804">
        <v>1247</v>
      </c>
      <c r="G804">
        <v>0.12991178829190056</v>
      </c>
      <c r="H804">
        <v>17934</v>
      </c>
      <c r="I804">
        <v>129814</v>
      </c>
      <c r="J804">
        <v>21</v>
      </c>
      <c r="K804" t="s">
        <v>946</v>
      </c>
      <c r="L804" s="90">
        <f t="shared" si="12"/>
        <v>9.0331214452994309E-3</v>
      </c>
    </row>
    <row r="805" spans="1:12" x14ac:dyDescent="0.3">
      <c r="A805">
        <v>85</v>
      </c>
      <c r="B805">
        <v>249</v>
      </c>
      <c r="C805" t="s">
        <v>741</v>
      </c>
      <c r="D805" t="s">
        <v>160</v>
      </c>
      <c r="E805">
        <v>157</v>
      </c>
      <c r="F805">
        <v>1054</v>
      </c>
      <c r="G805">
        <v>0.14895635673624288</v>
      </c>
      <c r="H805">
        <v>17934</v>
      </c>
      <c r="I805">
        <v>129814</v>
      </c>
      <c r="J805">
        <v>22</v>
      </c>
      <c r="K805" t="s">
        <v>936</v>
      </c>
      <c r="L805" s="90">
        <f t="shared" si="12"/>
        <v>8.7543214006914234E-3</v>
      </c>
    </row>
    <row r="806" spans="1:12" x14ac:dyDescent="0.3">
      <c r="A806">
        <v>85</v>
      </c>
      <c r="B806">
        <v>190</v>
      </c>
      <c r="C806" t="s">
        <v>741</v>
      </c>
      <c r="D806" t="s">
        <v>160</v>
      </c>
      <c r="E806">
        <v>156</v>
      </c>
      <c r="F806">
        <v>1078</v>
      </c>
      <c r="G806">
        <v>0.14471243042671614</v>
      </c>
      <c r="H806">
        <v>17934</v>
      </c>
      <c r="I806">
        <v>129814</v>
      </c>
      <c r="J806">
        <v>23</v>
      </c>
      <c r="K806" t="s">
        <v>943</v>
      </c>
      <c r="L806" s="90">
        <f t="shared" si="12"/>
        <v>8.6985613917698219E-3</v>
      </c>
    </row>
    <row r="807" spans="1:12" x14ac:dyDescent="0.3">
      <c r="A807">
        <v>85</v>
      </c>
      <c r="B807">
        <v>308</v>
      </c>
      <c r="C807" t="s">
        <v>741</v>
      </c>
      <c r="D807" t="s">
        <v>160</v>
      </c>
      <c r="E807">
        <v>153</v>
      </c>
      <c r="F807">
        <v>979</v>
      </c>
      <c r="G807">
        <v>0.15628192032686414</v>
      </c>
      <c r="H807">
        <v>17934</v>
      </c>
      <c r="I807">
        <v>129814</v>
      </c>
      <c r="J807">
        <v>24</v>
      </c>
      <c r="K807" t="s">
        <v>929</v>
      </c>
      <c r="L807" s="90">
        <f t="shared" si="12"/>
        <v>8.5312813650050192E-3</v>
      </c>
    </row>
    <row r="808" spans="1:12" x14ac:dyDescent="0.3">
      <c r="A808">
        <v>85</v>
      </c>
      <c r="B808">
        <v>425</v>
      </c>
      <c r="C808" t="s">
        <v>741</v>
      </c>
      <c r="D808" t="s">
        <v>160</v>
      </c>
      <c r="E808">
        <v>153</v>
      </c>
      <c r="F808">
        <v>793</v>
      </c>
      <c r="G808">
        <v>0.19293820933165196</v>
      </c>
      <c r="H808">
        <v>17934</v>
      </c>
      <c r="I808">
        <v>129814</v>
      </c>
      <c r="J808">
        <v>24</v>
      </c>
      <c r="K808" t="s">
        <v>934</v>
      </c>
      <c r="L808" s="90">
        <f t="shared" si="12"/>
        <v>8.5312813650050192E-3</v>
      </c>
    </row>
    <row r="809" spans="1:12" x14ac:dyDescent="0.3">
      <c r="A809">
        <v>85</v>
      </c>
      <c r="B809">
        <v>710</v>
      </c>
      <c r="C809" t="s">
        <v>741</v>
      </c>
      <c r="D809" t="s">
        <v>160</v>
      </c>
      <c r="E809">
        <v>153</v>
      </c>
      <c r="F809">
        <v>1193</v>
      </c>
      <c r="G809">
        <v>0.12824811399832356</v>
      </c>
      <c r="H809">
        <v>17934</v>
      </c>
      <c r="I809">
        <v>129814</v>
      </c>
      <c r="J809">
        <v>24</v>
      </c>
      <c r="K809" t="s">
        <v>925</v>
      </c>
      <c r="L809" s="90">
        <f t="shared" si="12"/>
        <v>8.5312813650050192E-3</v>
      </c>
    </row>
    <row r="810" spans="1:12" x14ac:dyDescent="0.3">
      <c r="A810">
        <v>85</v>
      </c>
      <c r="B810">
        <v>812</v>
      </c>
      <c r="C810" t="s">
        <v>741</v>
      </c>
      <c r="D810" t="s">
        <v>160</v>
      </c>
      <c r="E810">
        <v>153</v>
      </c>
      <c r="F810">
        <v>796</v>
      </c>
      <c r="G810">
        <v>0.19221105527638191</v>
      </c>
      <c r="H810">
        <v>17934</v>
      </c>
      <c r="I810">
        <v>129814</v>
      </c>
      <c r="J810">
        <v>24</v>
      </c>
      <c r="K810" t="s">
        <v>940</v>
      </c>
      <c r="L810" s="90">
        <f t="shared" si="12"/>
        <v>8.5312813650050192E-3</v>
      </c>
    </row>
    <row r="811" spans="1:12" x14ac:dyDescent="0.3">
      <c r="A811">
        <v>85</v>
      </c>
      <c r="B811">
        <v>133</v>
      </c>
      <c r="C811" t="s">
        <v>741</v>
      </c>
      <c r="D811" t="s">
        <v>160</v>
      </c>
      <c r="E811">
        <v>152</v>
      </c>
      <c r="F811">
        <v>1061</v>
      </c>
      <c r="G811">
        <v>0.14326107445805844</v>
      </c>
      <c r="H811">
        <v>17934</v>
      </c>
      <c r="I811">
        <v>129814</v>
      </c>
      <c r="J811">
        <v>28</v>
      </c>
      <c r="K811" t="s">
        <v>932</v>
      </c>
      <c r="L811" s="90">
        <f t="shared" si="12"/>
        <v>8.4755213560834177E-3</v>
      </c>
    </row>
    <row r="812" spans="1:12" x14ac:dyDescent="0.3">
      <c r="A812">
        <v>85</v>
      </c>
      <c r="B812">
        <v>302</v>
      </c>
      <c r="C812" t="s">
        <v>741</v>
      </c>
      <c r="D812" t="s">
        <v>160</v>
      </c>
      <c r="E812">
        <v>150</v>
      </c>
      <c r="F812">
        <v>1644</v>
      </c>
      <c r="G812">
        <v>9.1240875912408759E-2</v>
      </c>
      <c r="H812">
        <v>17934</v>
      </c>
      <c r="I812">
        <v>129814</v>
      </c>
      <c r="J812">
        <v>29</v>
      </c>
      <c r="K812" t="s">
        <v>909</v>
      </c>
      <c r="L812" s="90">
        <f t="shared" si="12"/>
        <v>8.3640013382402147E-3</v>
      </c>
    </row>
    <row r="813" spans="1:12" x14ac:dyDescent="0.3">
      <c r="A813">
        <v>85</v>
      </c>
      <c r="B813">
        <v>247</v>
      </c>
      <c r="C813" t="s">
        <v>741</v>
      </c>
      <c r="D813" t="s">
        <v>160</v>
      </c>
      <c r="E813">
        <v>144</v>
      </c>
      <c r="F813">
        <v>965</v>
      </c>
      <c r="G813">
        <v>0.14922279792746113</v>
      </c>
      <c r="H813">
        <v>17934</v>
      </c>
      <c r="I813">
        <v>129814</v>
      </c>
      <c r="J813">
        <v>30</v>
      </c>
      <c r="K813" t="s">
        <v>933</v>
      </c>
      <c r="L813" s="90">
        <f t="shared" si="12"/>
        <v>8.0294412847106058E-3</v>
      </c>
    </row>
    <row r="814" spans="1:12" x14ac:dyDescent="0.3">
      <c r="A814">
        <v>133</v>
      </c>
      <c r="B814">
        <v>720</v>
      </c>
      <c r="C814" t="s">
        <v>742</v>
      </c>
      <c r="D814" t="s">
        <v>183</v>
      </c>
      <c r="E814">
        <v>241</v>
      </c>
      <c r="F814">
        <v>1507</v>
      </c>
      <c r="G814">
        <v>0.15992037159920372</v>
      </c>
      <c r="H814">
        <v>3002</v>
      </c>
      <c r="I814">
        <v>29264</v>
      </c>
      <c r="J814">
        <v>1</v>
      </c>
      <c r="K814" t="s">
        <v>901</v>
      </c>
      <c r="L814" s="90">
        <f t="shared" si="12"/>
        <v>8.0279813457694874E-2</v>
      </c>
    </row>
    <row r="815" spans="1:12" x14ac:dyDescent="0.3">
      <c r="A815">
        <v>133</v>
      </c>
      <c r="B815">
        <v>137</v>
      </c>
      <c r="C815" t="s">
        <v>742</v>
      </c>
      <c r="D815" t="s">
        <v>183</v>
      </c>
      <c r="E815">
        <v>228</v>
      </c>
      <c r="F815">
        <v>1656</v>
      </c>
      <c r="G815">
        <v>0.13768115942028986</v>
      </c>
      <c r="H815">
        <v>3002</v>
      </c>
      <c r="I815">
        <v>29264</v>
      </c>
      <c r="J815">
        <v>2</v>
      </c>
      <c r="K815" t="s">
        <v>906</v>
      </c>
      <c r="L815" s="90">
        <f t="shared" si="12"/>
        <v>7.5949367088607597E-2</v>
      </c>
    </row>
    <row r="816" spans="1:12" x14ac:dyDescent="0.3">
      <c r="A816">
        <v>133</v>
      </c>
      <c r="B816">
        <v>194</v>
      </c>
      <c r="C816" t="s">
        <v>742</v>
      </c>
      <c r="D816" t="s">
        <v>183</v>
      </c>
      <c r="E816">
        <v>202</v>
      </c>
      <c r="F816">
        <v>1335</v>
      </c>
      <c r="G816">
        <v>0.15131086142322098</v>
      </c>
      <c r="H816">
        <v>3002</v>
      </c>
      <c r="I816">
        <v>29264</v>
      </c>
      <c r="J816">
        <v>3</v>
      </c>
      <c r="K816" t="s">
        <v>907</v>
      </c>
      <c r="L816" s="90">
        <f t="shared" si="12"/>
        <v>6.7288474350433045E-2</v>
      </c>
    </row>
    <row r="817" spans="1:12" x14ac:dyDescent="0.3">
      <c r="A817">
        <v>133</v>
      </c>
      <c r="B817">
        <v>751</v>
      </c>
      <c r="C817" t="s">
        <v>742</v>
      </c>
      <c r="D817" t="s">
        <v>183</v>
      </c>
      <c r="E817">
        <v>129</v>
      </c>
      <c r="F817">
        <v>739</v>
      </c>
      <c r="G817">
        <v>0.17456021650879566</v>
      </c>
      <c r="H817">
        <v>3002</v>
      </c>
      <c r="I817">
        <v>29264</v>
      </c>
      <c r="J817">
        <v>4</v>
      </c>
      <c r="K817" t="s">
        <v>904</v>
      </c>
      <c r="L817" s="90">
        <f t="shared" si="12"/>
        <v>4.2971352431712191E-2</v>
      </c>
    </row>
    <row r="818" spans="1:12" x14ac:dyDescent="0.3">
      <c r="A818">
        <v>133</v>
      </c>
      <c r="B818">
        <v>750</v>
      </c>
      <c r="C818" t="s">
        <v>742</v>
      </c>
      <c r="D818" t="s">
        <v>183</v>
      </c>
      <c r="E818">
        <v>128</v>
      </c>
      <c r="F818">
        <v>369</v>
      </c>
      <c r="G818">
        <v>0.34688346883468835</v>
      </c>
      <c r="H818">
        <v>3002</v>
      </c>
      <c r="I818">
        <v>29264</v>
      </c>
      <c r="J818">
        <v>5</v>
      </c>
      <c r="K818" t="s">
        <v>918</v>
      </c>
      <c r="L818" s="90">
        <f t="shared" si="12"/>
        <v>4.2638241172551633E-2</v>
      </c>
    </row>
    <row r="819" spans="1:12" x14ac:dyDescent="0.3">
      <c r="A819">
        <v>133</v>
      </c>
      <c r="B819">
        <v>139</v>
      </c>
      <c r="C819" t="s">
        <v>742</v>
      </c>
      <c r="D819" t="s">
        <v>183</v>
      </c>
      <c r="E819">
        <v>96</v>
      </c>
      <c r="F819">
        <v>675</v>
      </c>
      <c r="G819">
        <v>0.14222222222222222</v>
      </c>
      <c r="H819">
        <v>3002</v>
      </c>
      <c r="I819">
        <v>29264</v>
      </c>
      <c r="J819">
        <v>6</v>
      </c>
      <c r="K819" t="s">
        <v>913</v>
      </c>
      <c r="L819" s="90">
        <f t="shared" si="12"/>
        <v>3.1978680879413725E-2</v>
      </c>
    </row>
    <row r="820" spans="1:12" x14ac:dyDescent="0.3">
      <c r="A820">
        <v>133</v>
      </c>
      <c r="B820">
        <v>140</v>
      </c>
      <c r="C820" t="s">
        <v>742</v>
      </c>
      <c r="D820" t="s">
        <v>183</v>
      </c>
      <c r="E820">
        <v>89</v>
      </c>
      <c r="F820">
        <v>574</v>
      </c>
      <c r="G820">
        <v>0.15505226480836237</v>
      </c>
      <c r="H820">
        <v>3002</v>
      </c>
      <c r="I820">
        <v>29264</v>
      </c>
      <c r="J820">
        <v>7</v>
      </c>
      <c r="K820" t="s">
        <v>910</v>
      </c>
      <c r="L820" s="90">
        <f t="shared" si="12"/>
        <v>2.9646902065289808E-2</v>
      </c>
    </row>
    <row r="821" spans="1:12" x14ac:dyDescent="0.3">
      <c r="A821">
        <v>133</v>
      </c>
      <c r="B821">
        <v>775</v>
      </c>
      <c r="C821" t="s">
        <v>742</v>
      </c>
      <c r="D821" t="s">
        <v>183</v>
      </c>
      <c r="E821">
        <v>84</v>
      </c>
      <c r="F821">
        <v>424</v>
      </c>
      <c r="G821">
        <v>0.19811320754716982</v>
      </c>
      <c r="H821">
        <v>3002</v>
      </c>
      <c r="I821">
        <v>29264</v>
      </c>
      <c r="J821">
        <v>8</v>
      </c>
      <c r="K821" t="s">
        <v>915</v>
      </c>
      <c r="L821" s="90">
        <f t="shared" si="12"/>
        <v>2.798134576948701E-2</v>
      </c>
    </row>
    <row r="822" spans="1:12" x14ac:dyDescent="0.3">
      <c r="A822">
        <v>133</v>
      </c>
      <c r="B822">
        <v>460</v>
      </c>
      <c r="C822" t="s">
        <v>742</v>
      </c>
      <c r="D822" t="s">
        <v>183</v>
      </c>
      <c r="E822">
        <v>82</v>
      </c>
      <c r="F822">
        <v>588</v>
      </c>
      <c r="G822">
        <v>0.13945578231292516</v>
      </c>
      <c r="H822">
        <v>3002</v>
      </c>
      <c r="I822">
        <v>29264</v>
      </c>
      <c r="J822">
        <v>9</v>
      </c>
      <c r="K822" t="s">
        <v>922</v>
      </c>
      <c r="L822" s="90">
        <f t="shared" si="12"/>
        <v>2.731512325116589E-2</v>
      </c>
    </row>
    <row r="823" spans="1:12" x14ac:dyDescent="0.3">
      <c r="A823">
        <v>133</v>
      </c>
      <c r="B823">
        <v>463</v>
      </c>
      <c r="C823" t="s">
        <v>742</v>
      </c>
      <c r="D823" t="s">
        <v>183</v>
      </c>
      <c r="E823">
        <v>77</v>
      </c>
      <c r="F823">
        <v>660</v>
      </c>
      <c r="G823">
        <v>0.11666666666666667</v>
      </c>
      <c r="H823">
        <v>3002</v>
      </c>
      <c r="I823">
        <v>29264</v>
      </c>
      <c r="J823">
        <v>10</v>
      </c>
      <c r="K823" t="s">
        <v>914</v>
      </c>
      <c r="L823" s="90">
        <f t="shared" si="12"/>
        <v>2.5649566955363093E-2</v>
      </c>
    </row>
    <row r="824" spans="1:12" x14ac:dyDescent="0.3">
      <c r="A824">
        <v>133</v>
      </c>
      <c r="B824">
        <v>753</v>
      </c>
      <c r="C824" t="s">
        <v>742</v>
      </c>
      <c r="D824" t="s">
        <v>183</v>
      </c>
      <c r="E824">
        <v>77</v>
      </c>
      <c r="F824">
        <v>456</v>
      </c>
      <c r="G824">
        <v>0.16885964912280702</v>
      </c>
      <c r="H824">
        <v>3002</v>
      </c>
      <c r="I824">
        <v>29264</v>
      </c>
      <c r="J824">
        <v>10</v>
      </c>
      <c r="K824" t="s">
        <v>903</v>
      </c>
      <c r="L824" s="90">
        <f t="shared" si="12"/>
        <v>2.5649566955363093E-2</v>
      </c>
    </row>
    <row r="825" spans="1:12" x14ac:dyDescent="0.3">
      <c r="A825">
        <v>133</v>
      </c>
      <c r="B825">
        <v>201</v>
      </c>
      <c r="C825" t="s">
        <v>742</v>
      </c>
      <c r="D825" t="s">
        <v>183</v>
      </c>
      <c r="E825">
        <v>66</v>
      </c>
      <c r="F825">
        <v>651</v>
      </c>
      <c r="G825">
        <v>0.10138248847926268</v>
      </c>
      <c r="H825">
        <v>3002</v>
      </c>
      <c r="I825">
        <v>29264</v>
      </c>
      <c r="J825">
        <v>12</v>
      </c>
      <c r="K825" t="s">
        <v>911</v>
      </c>
      <c r="L825" s="90">
        <f t="shared" si="12"/>
        <v>2.1985343104596936E-2</v>
      </c>
    </row>
    <row r="826" spans="1:12" x14ac:dyDescent="0.3">
      <c r="A826">
        <v>133</v>
      </c>
      <c r="B826">
        <v>190</v>
      </c>
      <c r="C826" t="s">
        <v>742</v>
      </c>
      <c r="D826" t="s">
        <v>183</v>
      </c>
      <c r="E826">
        <v>57</v>
      </c>
      <c r="F826">
        <v>224</v>
      </c>
      <c r="G826">
        <v>0.2544642857142857</v>
      </c>
      <c r="H826">
        <v>3002</v>
      </c>
      <c r="I826">
        <v>29264</v>
      </c>
      <c r="J826">
        <v>13</v>
      </c>
      <c r="K826" t="s">
        <v>943</v>
      </c>
      <c r="L826" s="90">
        <f t="shared" si="12"/>
        <v>1.8987341772151899E-2</v>
      </c>
    </row>
    <row r="827" spans="1:12" x14ac:dyDescent="0.3">
      <c r="A827">
        <v>133</v>
      </c>
      <c r="B827">
        <v>301</v>
      </c>
      <c r="C827" t="s">
        <v>742</v>
      </c>
      <c r="D827" t="s">
        <v>183</v>
      </c>
      <c r="E827">
        <v>50</v>
      </c>
      <c r="F827">
        <v>307</v>
      </c>
      <c r="G827">
        <v>0.16286644951140064</v>
      </c>
      <c r="H827">
        <v>3002</v>
      </c>
      <c r="I827">
        <v>29264</v>
      </c>
      <c r="J827">
        <v>14</v>
      </c>
      <c r="K827" t="s">
        <v>912</v>
      </c>
      <c r="L827" s="90">
        <f t="shared" si="12"/>
        <v>1.6655562958027982E-2</v>
      </c>
    </row>
    <row r="828" spans="1:12" x14ac:dyDescent="0.3">
      <c r="A828">
        <v>133</v>
      </c>
      <c r="B828">
        <v>308</v>
      </c>
      <c r="C828" t="s">
        <v>742</v>
      </c>
      <c r="D828" t="s">
        <v>183</v>
      </c>
      <c r="E828">
        <v>47</v>
      </c>
      <c r="F828">
        <v>282</v>
      </c>
      <c r="G828">
        <v>0.16666666666666666</v>
      </c>
      <c r="H828">
        <v>3002</v>
      </c>
      <c r="I828">
        <v>29264</v>
      </c>
      <c r="J828">
        <v>15</v>
      </c>
      <c r="K828" t="s">
        <v>929</v>
      </c>
      <c r="L828" s="90">
        <f t="shared" si="12"/>
        <v>1.5656229180546301E-2</v>
      </c>
    </row>
    <row r="829" spans="1:12" x14ac:dyDescent="0.3">
      <c r="A829">
        <v>133</v>
      </c>
      <c r="B829">
        <v>133</v>
      </c>
      <c r="C829" t="s">
        <v>742</v>
      </c>
      <c r="D829" t="s">
        <v>183</v>
      </c>
      <c r="E829">
        <v>43</v>
      </c>
      <c r="F829">
        <v>462</v>
      </c>
      <c r="G829">
        <v>9.3073593073593072E-2</v>
      </c>
      <c r="H829">
        <v>3002</v>
      </c>
      <c r="I829">
        <v>29264</v>
      </c>
      <c r="J829">
        <v>16</v>
      </c>
      <c r="K829" t="s">
        <v>932</v>
      </c>
      <c r="L829" s="90">
        <f t="shared" si="12"/>
        <v>1.4323784143904063E-2</v>
      </c>
    </row>
    <row r="830" spans="1:12" x14ac:dyDescent="0.3">
      <c r="A830">
        <v>133</v>
      </c>
      <c r="B830">
        <v>282</v>
      </c>
      <c r="C830" t="s">
        <v>742</v>
      </c>
      <c r="D830" t="s">
        <v>183</v>
      </c>
      <c r="E830">
        <v>43</v>
      </c>
      <c r="F830">
        <v>347</v>
      </c>
      <c r="G830">
        <v>0.1239193083573487</v>
      </c>
      <c r="H830">
        <v>3002</v>
      </c>
      <c r="I830">
        <v>29264</v>
      </c>
      <c r="J830">
        <v>16</v>
      </c>
      <c r="K830" t="s">
        <v>927</v>
      </c>
      <c r="L830" s="90">
        <f t="shared" si="12"/>
        <v>1.4323784143904063E-2</v>
      </c>
    </row>
    <row r="831" spans="1:12" x14ac:dyDescent="0.3">
      <c r="A831">
        <v>133</v>
      </c>
      <c r="B831">
        <v>45</v>
      </c>
      <c r="C831" t="s">
        <v>742</v>
      </c>
      <c r="D831" t="s">
        <v>183</v>
      </c>
      <c r="E831">
        <v>41</v>
      </c>
      <c r="F831">
        <v>465</v>
      </c>
      <c r="G831">
        <v>8.8172043010752682E-2</v>
      </c>
      <c r="H831">
        <v>3002</v>
      </c>
      <c r="I831">
        <v>29264</v>
      </c>
      <c r="J831">
        <v>18</v>
      </c>
      <c r="K831" t="s">
        <v>917</v>
      </c>
      <c r="L831" s="90">
        <f t="shared" si="12"/>
        <v>1.3657561625582945E-2</v>
      </c>
    </row>
    <row r="832" spans="1:12" x14ac:dyDescent="0.3">
      <c r="A832">
        <v>133</v>
      </c>
      <c r="B832">
        <v>383</v>
      </c>
      <c r="C832" t="s">
        <v>742</v>
      </c>
      <c r="D832" t="s">
        <v>183</v>
      </c>
      <c r="E832">
        <v>40</v>
      </c>
      <c r="F832">
        <v>387</v>
      </c>
      <c r="G832">
        <v>0.10335917312661498</v>
      </c>
      <c r="H832">
        <v>3002</v>
      </c>
      <c r="I832">
        <v>29264</v>
      </c>
      <c r="J832">
        <v>19</v>
      </c>
      <c r="K832" t="s">
        <v>916</v>
      </c>
      <c r="L832" s="90">
        <f t="shared" si="12"/>
        <v>1.3324450366422385E-2</v>
      </c>
    </row>
    <row r="833" spans="1:12" x14ac:dyDescent="0.3">
      <c r="A833">
        <v>133</v>
      </c>
      <c r="B833">
        <v>754</v>
      </c>
      <c r="C833" t="s">
        <v>742</v>
      </c>
      <c r="D833" t="s">
        <v>183</v>
      </c>
      <c r="E833">
        <v>40</v>
      </c>
      <c r="F833">
        <v>70</v>
      </c>
      <c r="G833">
        <v>0.5714285714285714</v>
      </c>
      <c r="H833">
        <v>3002</v>
      </c>
      <c r="I833">
        <v>29264</v>
      </c>
      <c r="J833">
        <v>19</v>
      </c>
      <c r="K833" t="s">
        <v>908</v>
      </c>
      <c r="L833" s="90">
        <f t="shared" si="12"/>
        <v>1.3324450366422385E-2</v>
      </c>
    </row>
    <row r="834" spans="1:12" x14ac:dyDescent="0.3">
      <c r="A834">
        <v>133</v>
      </c>
      <c r="B834">
        <v>425</v>
      </c>
      <c r="C834" t="s">
        <v>742</v>
      </c>
      <c r="D834" t="s">
        <v>183</v>
      </c>
      <c r="E834">
        <v>39</v>
      </c>
      <c r="F834">
        <v>230</v>
      </c>
      <c r="G834">
        <v>0.16956521739130434</v>
      </c>
      <c r="H834">
        <v>3002</v>
      </c>
      <c r="I834">
        <v>29264</v>
      </c>
      <c r="J834">
        <v>21</v>
      </c>
      <c r="K834" t="s">
        <v>934</v>
      </c>
      <c r="L834" s="90">
        <f t="shared" si="12"/>
        <v>1.2991339107261825E-2</v>
      </c>
    </row>
    <row r="835" spans="1:12" x14ac:dyDescent="0.3">
      <c r="A835">
        <v>133</v>
      </c>
      <c r="B835">
        <v>466</v>
      </c>
      <c r="C835" t="s">
        <v>742</v>
      </c>
      <c r="D835" t="s">
        <v>183</v>
      </c>
      <c r="E835">
        <v>39</v>
      </c>
      <c r="F835">
        <v>217</v>
      </c>
      <c r="G835">
        <v>0.17972350230414746</v>
      </c>
      <c r="H835">
        <v>3002</v>
      </c>
      <c r="I835">
        <v>29264</v>
      </c>
      <c r="J835">
        <v>21</v>
      </c>
      <c r="K835" t="s">
        <v>935</v>
      </c>
      <c r="L835" s="90">
        <f t="shared" ref="L835:L898" si="13">E835/H835</f>
        <v>1.2991339107261825E-2</v>
      </c>
    </row>
    <row r="836" spans="1:12" x14ac:dyDescent="0.3">
      <c r="A836">
        <v>133</v>
      </c>
      <c r="B836">
        <v>247</v>
      </c>
      <c r="C836" t="s">
        <v>742</v>
      </c>
      <c r="D836" t="s">
        <v>183</v>
      </c>
      <c r="E836">
        <v>38</v>
      </c>
      <c r="F836">
        <v>290</v>
      </c>
      <c r="G836">
        <v>0.1310344827586207</v>
      </c>
      <c r="H836">
        <v>3002</v>
      </c>
      <c r="I836">
        <v>29264</v>
      </c>
      <c r="J836">
        <v>23</v>
      </c>
      <c r="K836" t="s">
        <v>933</v>
      </c>
      <c r="L836" s="90">
        <f t="shared" si="13"/>
        <v>1.2658227848101266E-2</v>
      </c>
    </row>
    <row r="837" spans="1:12" x14ac:dyDescent="0.3">
      <c r="A837">
        <v>133</v>
      </c>
      <c r="B837">
        <v>244</v>
      </c>
      <c r="C837" t="s">
        <v>742</v>
      </c>
      <c r="D837" t="s">
        <v>183</v>
      </c>
      <c r="E837">
        <v>35</v>
      </c>
      <c r="F837">
        <v>334</v>
      </c>
      <c r="G837">
        <v>0.10479041916167664</v>
      </c>
      <c r="H837">
        <v>3002</v>
      </c>
      <c r="I837">
        <v>29264</v>
      </c>
      <c r="J837">
        <v>24</v>
      </c>
      <c r="K837" t="s">
        <v>921</v>
      </c>
      <c r="L837" s="90">
        <f t="shared" si="13"/>
        <v>1.1658894070619586E-2</v>
      </c>
    </row>
    <row r="838" spans="1:12" x14ac:dyDescent="0.3">
      <c r="A838">
        <v>133</v>
      </c>
      <c r="B838">
        <v>302</v>
      </c>
      <c r="C838" t="s">
        <v>742</v>
      </c>
      <c r="D838" t="s">
        <v>183</v>
      </c>
      <c r="E838">
        <v>35</v>
      </c>
      <c r="F838">
        <v>265</v>
      </c>
      <c r="G838">
        <v>0.13207547169811321</v>
      </c>
      <c r="H838">
        <v>3002</v>
      </c>
      <c r="I838">
        <v>29264</v>
      </c>
      <c r="J838">
        <v>24</v>
      </c>
      <c r="K838" t="s">
        <v>909</v>
      </c>
      <c r="L838" s="90">
        <f t="shared" si="13"/>
        <v>1.1658894070619586E-2</v>
      </c>
    </row>
    <row r="839" spans="1:12" x14ac:dyDescent="0.3">
      <c r="A839">
        <v>133</v>
      </c>
      <c r="B839">
        <v>420</v>
      </c>
      <c r="C839" t="s">
        <v>742</v>
      </c>
      <c r="D839" t="s">
        <v>183</v>
      </c>
      <c r="E839">
        <v>32</v>
      </c>
      <c r="F839">
        <v>304</v>
      </c>
      <c r="G839">
        <v>0.10526315789473684</v>
      </c>
      <c r="H839">
        <v>3002</v>
      </c>
      <c r="I839">
        <v>29264</v>
      </c>
      <c r="J839">
        <v>26</v>
      </c>
      <c r="K839" t="s">
        <v>928</v>
      </c>
      <c r="L839" s="90">
        <f t="shared" si="13"/>
        <v>1.0659560293137908E-2</v>
      </c>
    </row>
    <row r="840" spans="1:12" x14ac:dyDescent="0.3">
      <c r="A840">
        <v>133</v>
      </c>
      <c r="B840">
        <v>134</v>
      </c>
      <c r="C840" t="s">
        <v>742</v>
      </c>
      <c r="D840" t="s">
        <v>183</v>
      </c>
      <c r="E840">
        <v>31</v>
      </c>
      <c r="F840">
        <v>208</v>
      </c>
      <c r="G840">
        <v>0.14903846153846154</v>
      </c>
      <c r="H840">
        <v>3002</v>
      </c>
      <c r="I840">
        <v>29264</v>
      </c>
      <c r="J840">
        <v>27</v>
      </c>
      <c r="K840" t="s">
        <v>975</v>
      </c>
      <c r="L840" s="90">
        <f t="shared" si="13"/>
        <v>1.0326449033977348E-2</v>
      </c>
    </row>
    <row r="841" spans="1:12" x14ac:dyDescent="0.3">
      <c r="A841">
        <v>133</v>
      </c>
      <c r="B841">
        <v>663</v>
      </c>
      <c r="C841" t="s">
        <v>742</v>
      </c>
      <c r="D841" t="s">
        <v>183</v>
      </c>
      <c r="E841">
        <v>31</v>
      </c>
      <c r="F841">
        <v>220</v>
      </c>
      <c r="G841">
        <v>0.1409090909090909</v>
      </c>
      <c r="H841">
        <v>3002</v>
      </c>
      <c r="I841">
        <v>29264</v>
      </c>
      <c r="J841">
        <v>27</v>
      </c>
      <c r="K841" t="s">
        <v>952</v>
      </c>
      <c r="L841" s="90">
        <f t="shared" si="13"/>
        <v>1.0326449033977348E-2</v>
      </c>
    </row>
    <row r="842" spans="1:12" x14ac:dyDescent="0.3">
      <c r="A842">
        <v>133</v>
      </c>
      <c r="B842">
        <v>422</v>
      </c>
      <c r="C842" t="s">
        <v>742</v>
      </c>
      <c r="D842" t="s">
        <v>183</v>
      </c>
      <c r="E842">
        <v>30</v>
      </c>
      <c r="F842">
        <v>255</v>
      </c>
      <c r="G842">
        <v>0.11764705882352941</v>
      </c>
      <c r="H842">
        <v>3002</v>
      </c>
      <c r="I842">
        <v>29264</v>
      </c>
      <c r="J842">
        <v>29</v>
      </c>
      <c r="K842" t="s">
        <v>938</v>
      </c>
      <c r="L842" s="90">
        <f t="shared" si="13"/>
        <v>9.9933377748167886E-3</v>
      </c>
    </row>
    <row r="843" spans="1:12" x14ac:dyDescent="0.3">
      <c r="A843">
        <v>133</v>
      </c>
      <c r="B843">
        <v>254</v>
      </c>
      <c r="C843" t="s">
        <v>742</v>
      </c>
      <c r="D843" t="s">
        <v>183</v>
      </c>
      <c r="E843">
        <v>27</v>
      </c>
      <c r="F843">
        <v>344</v>
      </c>
      <c r="G843">
        <v>7.8488372093023256E-2</v>
      </c>
      <c r="H843">
        <v>3002</v>
      </c>
      <c r="I843">
        <v>29264</v>
      </c>
      <c r="J843">
        <v>30</v>
      </c>
      <c r="K843" t="s">
        <v>923</v>
      </c>
      <c r="L843" s="90">
        <f t="shared" si="13"/>
        <v>8.9940039973351107E-3</v>
      </c>
    </row>
    <row r="844" spans="1:12" x14ac:dyDescent="0.3">
      <c r="A844">
        <v>88</v>
      </c>
      <c r="B844">
        <v>640</v>
      </c>
      <c r="C844" t="s">
        <v>743</v>
      </c>
      <c r="D844" t="s">
        <v>198</v>
      </c>
      <c r="E844">
        <v>132</v>
      </c>
      <c r="F844">
        <v>1182</v>
      </c>
      <c r="G844">
        <v>0.1116751269035533</v>
      </c>
      <c r="H844">
        <v>1154</v>
      </c>
      <c r="I844">
        <v>23477</v>
      </c>
      <c r="J844">
        <v>1</v>
      </c>
      <c r="K844" t="s">
        <v>900</v>
      </c>
      <c r="L844" s="90">
        <f t="shared" si="13"/>
        <v>0.11438474870017332</v>
      </c>
    </row>
    <row r="845" spans="1:12" x14ac:dyDescent="0.3">
      <c r="A845">
        <v>88</v>
      </c>
      <c r="B845">
        <v>560</v>
      </c>
      <c r="C845" t="s">
        <v>743</v>
      </c>
      <c r="D845" t="s">
        <v>198</v>
      </c>
      <c r="E845">
        <v>80</v>
      </c>
      <c r="F845">
        <v>791</v>
      </c>
      <c r="G845">
        <v>0.1011378002528445</v>
      </c>
      <c r="H845">
        <v>1154</v>
      </c>
      <c r="I845">
        <v>23477</v>
      </c>
      <c r="J845">
        <v>2</v>
      </c>
      <c r="K845" t="s">
        <v>902</v>
      </c>
      <c r="L845" s="90">
        <f t="shared" si="13"/>
        <v>6.9324090121317156E-2</v>
      </c>
    </row>
    <row r="846" spans="1:12" x14ac:dyDescent="0.3">
      <c r="A846">
        <v>88</v>
      </c>
      <c r="B846">
        <v>137</v>
      </c>
      <c r="C846" t="s">
        <v>743</v>
      </c>
      <c r="D846" t="s">
        <v>198</v>
      </c>
      <c r="E846">
        <v>65</v>
      </c>
      <c r="F846">
        <v>786</v>
      </c>
      <c r="G846">
        <v>8.2697201017811708E-2</v>
      </c>
      <c r="H846">
        <v>1154</v>
      </c>
      <c r="I846">
        <v>23477</v>
      </c>
      <c r="J846">
        <v>3</v>
      </c>
      <c r="K846" t="s">
        <v>906</v>
      </c>
      <c r="L846" s="90">
        <f t="shared" si="13"/>
        <v>5.6325823223570187E-2</v>
      </c>
    </row>
    <row r="847" spans="1:12" x14ac:dyDescent="0.3">
      <c r="A847">
        <v>88</v>
      </c>
      <c r="B847">
        <v>194</v>
      </c>
      <c r="C847" t="s">
        <v>743</v>
      </c>
      <c r="D847" t="s">
        <v>198</v>
      </c>
      <c r="E847">
        <v>52</v>
      </c>
      <c r="F847">
        <v>962</v>
      </c>
      <c r="G847">
        <v>5.4054054054054057E-2</v>
      </c>
      <c r="H847">
        <v>1154</v>
      </c>
      <c r="I847">
        <v>23477</v>
      </c>
      <c r="J847">
        <v>4</v>
      </c>
      <c r="K847" t="s">
        <v>907</v>
      </c>
      <c r="L847" s="90">
        <f t="shared" si="13"/>
        <v>4.5060658578856154E-2</v>
      </c>
    </row>
    <row r="848" spans="1:12" x14ac:dyDescent="0.3">
      <c r="A848">
        <v>88</v>
      </c>
      <c r="B848">
        <v>540</v>
      </c>
      <c r="C848" t="s">
        <v>743</v>
      </c>
      <c r="D848" t="s">
        <v>198</v>
      </c>
      <c r="E848">
        <v>50</v>
      </c>
      <c r="F848">
        <v>447</v>
      </c>
      <c r="G848">
        <v>0.11185682326621924</v>
      </c>
      <c r="H848">
        <v>1154</v>
      </c>
      <c r="I848">
        <v>23477</v>
      </c>
      <c r="J848">
        <v>5</v>
      </c>
      <c r="K848" t="s">
        <v>905</v>
      </c>
      <c r="L848" s="90">
        <f t="shared" si="13"/>
        <v>4.3327556325823226E-2</v>
      </c>
    </row>
    <row r="849" spans="1:12" x14ac:dyDescent="0.3">
      <c r="A849">
        <v>88</v>
      </c>
      <c r="B849">
        <v>139</v>
      </c>
      <c r="C849" t="s">
        <v>743</v>
      </c>
      <c r="D849" t="s">
        <v>198</v>
      </c>
      <c r="E849">
        <v>45</v>
      </c>
      <c r="F849">
        <v>443</v>
      </c>
      <c r="G849">
        <v>0.10158013544018059</v>
      </c>
      <c r="H849">
        <v>1154</v>
      </c>
      <c r="I849">
        <v>23477</v>
      </c>
      <c r="J849">
        <v>6</v>
      </c>
      <c r="K849" t="s">
        <v>913</v>
      </c>
      <c r="L849" s="90">
        <f t="shared" si="13"/>
        <v>3.8994800693240898E-2</v>
      </c>
    </row>
    <row r="850" spans="1:12" x14ac:dyDescent="0.3">
      <c r="A850">
        <v>88</v>
      </c>
      <c r="B850">
        <v>720</v>
      </c>
      <c r="C850" t="s">
        <v>743</v>
      </c>
      <c r="D850" t="s">
        <v>198</v>
      </c>
      <c r="E850">
        <v>39</v>
      </c>
      <c r="F850">
        <v>2846</v>
      </c>
      <c r="G850">
        <v>1.3703443429374561E-2</v>
      </c>
      <c r="H850">
        <v>1154</v>
      </c>
      <c r="I850">
        <v>23477</v>
      </c>
      <c r="J850">
        <v>7</v>
      </c>
      <c r="K850" t="s">
        <v>901</v>
      </c>
      <c r="L850" s="90">
        <f t="shared" si="13"/>
        <v>3.3795493934142114E-2</v>
      </c>
    </row>
    <row r="851" spans="1:12" x14ac:dyDescent="0.3">
      <c r="A851">
        <v>88</v>
      </c>
      <c r="B851">
        <v>201</v>
      </c>
      <c r="C851" t="s">
        <v>743</v>
      </c>
      <c r="D851" t="s">
        <v>198</v>
      </c>
      <c r="E851">
        <v>32</v>
      </c>
      <c r="F851">
        <v>421</v>
      </c>
      <c r="G851">
        <v>7.6009501187648459E-2</v>
      </c>
      <c r="H851">
        <v>1154</v>
      </c>
      <c r="I851">
        <v>23477</v>
      </c>
      <c r="J851">
        <v>8</v>
      </c>
      <c r="K851" t="s">
        <v>911</v>
      </c>
      <c r="L851" s="90">
        <f t="shared" si="13"/>
        <v>2.7729636048526862E-2</v>
      </c>
    </row>
    <row r="852" spans="1:12" x14ac:dyDescent="0.3">
      <c r="A852">
        <v>88</v>
      </c>
      <c r="B852">
        <v>463</v>
      </c>
      <c r="C852" t="s">
        <v>743</v>
      </c>
      <c r="D852" t="s">
        <v>198</v>
      </c>
      <c r="E852">
        <v>32</v>
      </c>
      <c r="F852">
        <v>625</v>
      </c>
      <c r="G852">
        <v>5.1200000000000002E-2</v>
      </c>
      <c r="H852">
        <v>1154</v>
      </c>
      <c r="I852">
        <v>23477</v>
      </c>
      <c r="J852">
        <v>8</v>
      </c>
      <c r="K852" t="s">
        <v>914</v>
      </c>
      <c r="L852" s="90">
        <f t="shared" si="13"/>
        <v>2.7729636048526862E-2</v>
      </c>
    </row>
    <row r="853" spans="1:12" x14ac:dyDescent="0.3">
      <c r="A853">
        <v>88</v>
      </c>
      <c r="B853">
        <v>862</v>
      </c>
      <c r="C853" t="s">
        <v>743</v>
      </c>
      <c r="D853" t="s">
        <v>198</v>
      </c>
      <c r="E853">
        <v>31</v>
      </c>
      <c r="F853">
        <v>72</v>
      </c>
      <c r="G853">
        <v>0.43055555555555558</v>
      </c>
      <c r="H853">
        <v>1154</v>
      </c>
      <c r="I853">
        <v>23477</v>
      </c>
      <c r="J853">
        <v>10</v>
      </c>
      <c r="K853" t="s">
        <v>950</v>
      </c>
      <c r="L853" s="90">
        <f t="shared" si="13"/>
        <v>2.6863084922010397E-2</v>
      </c>
    </row>
    <row r="854" spans="1:12" x14ac:dyDescent="0.3">
      <c r="A854">
        <v>88</v>
      </c>
      <c r="B854">
        <v>861</v>
      </c>
      <c r="C854" t="s">
        <v>743</v>
      </c>
      <c r="D854" t="s">
        <v>198</v>
      </c>
      <c r="E854">
        <v>29</v>
      </c>
      <c r="F854">
        <v>99</v>
      </c>
      <c r="G854">
        <v>0.29292929292929293</v>
      </c>
      <c r="H854">
        <v>1154</v>
      </c>
      <c r="I854">
        <v>23477</v>
      </c>
      <c r="J854">
        <v>11</v>
      </c>
      <c r="K854" t="s">
        <v>1003</v>
      </c>
      <c r="L854" s="90">
        <f t="shared" si="13"/>
        <v>2.5129982668977469E-2</v>
      </c>
    </row>
    <row r="855" spans="1:12" x14ac:dyDescent="0.3">
      <c r="A855">
        <v>88</v>
      </c>
      <c r="B855">
        <v>302</v>
      </c>
      <c r="C855" t="s">
        <v>743</v>
      </c>
      <c r="D855" t="s">
        <v>198</v>
      </c>
      <c r="E855">
        <v>28</v>
      </c>
      <c r="F855">
        <v>224</v>
      </c>
      <c r="G855">
        <v>0.125</v>
      </c>
      <c r="H855">
        <v>1154</v>
      </c>
      <c r="I855">
        <v>23477</v>
      </c>
      <c r="J855">
        <v>12</v>
      </c>
      <c r="K855" t="s">
        <v>909</v>
      </c>
      <c r="L855" s="90">
        <f t="shared" si="13"/>
        <v>2.4263431542461005E-2</v>
      </c>
    </row>
    <row r="856" spans="1:12" x14ac:dyDescent="0.3">
      <c r="A856">
        <v>89</v>
      </c>
      <c r="B856">
        <v>91</v>
      </c>
      <c r="C856" t="s">
        <v>744</v>
      </c>
      <c r="D856" t="s">
        <v>170</v>
      </c>
      <c r="E856">
        <v>162</v>
      </c>
      <c r="F856">
        <v>293</v>
      </c>
      <c r="G856">
        <v>0.55290102389078499</v>
      </c>
      <c r="H856">
        <v>1080</v>
      </c>
      <c r="I856">
        <v>274058</v>
      </c>
      <c r="J856">
        <v>1</v>
      </c>
      <c r="K856" t="s">
        <v>1011</v>
      </c>
      <c r="L856" s="90">
        <f t="shared" si="13"/>
        <v>0.15</v>
      </c>
    </row>
    <row r="857" spans="1:12" x14ac:dyDescent="0.3">
      <c r="A857">
        <v>89</v>
      </c>
      <c r="B857">
        <v>70</v>
      </c>
      <c r="C857" t="s">
        <v>744</v>
      </c>
      <c r="D857" t="s">
        <v>170</v>
      </c>
      <c r="E857">
        <v>106</v>
      </c>
      <c r="F857">
        <v>140</v>
      </c>
      <c r="G857">
        <v>0.75714285714285712</v>
      </c>
      <c r="H857">
        <v>1080</v>
      </c>
      <c r="I857">
        <v>274058</v>
      </c>
      <c r="J857">
        <v>2</v>
      </c>
      <c r="K857" t="s">
        <v>1012</v>
      </c>
      <c r="L857" s="90">
        <f t="shared" si="13"/>
        <v>9.8148148148148151E-2</v>
      </c>
    </row>
    <row r="858" spans="1:12" x14ac:dyDescent="0.3">
      <c r="A858">
        <v>89</v>
      </c>
      <c r="B858">
        <v>89</v>
      </c>
      <c r="C858" t="s">
        <v>744</v>
      </c>
      <c r="D858" t="s">
        <v>170</v>
      </c>
      <c r="E858">
        <v>92</v>
      </c>
      <c r="F858">
        <v>456</v>
      </c>
      <c r="G858">
        <v>0.20175438596491227</v>
      </c>
      <c r="H858">
        <v>1080</v>
      </c>
      <c r="I858">
        <v>274058</v>
      </c>
      <c r="J858">
        <v>3</v>
      </c>
      <c r="K858" t="s">
        <v>1013</v>
      </c>
      <c r="L858" s="90">
        <f t="shared" si="13"/>
        <v>8.5185185185185183E-2</v>
      </c>
    </row>
    <row r="859" spans="1:12" x14ac:dyDescent="0.3">
      <c r="A859">
        <v>89</v>
      </c>
      <c r="B859">
        <v>98</v>
      </c>
      <c r="C859" t="s">
        <v>744</v>
      </c>
      <c r="D859" t="s">
        <v>170</v>
      </c>
      <c r="E859">
        <v>76</v>
      </c>
      <c r="F859">
        <v>573</v>
      </c>
      <c r="G859">
        <v>0.13263525305410123</v>
      </c>
      <c r="H859">
        <v>1080</v>
      </c>
      <c r="I859">
        <v>274058</v>
      </c>
      <c r="J859">
        <v>4</v>
      </c>
      <c r="K859" t="s">
        <v>1014</v>
      </c>
      <c r="L859" s="90">
        <f t="shared" si="13"/>
        <v>7.0370370370370375E-2</v>
      </c>
    </row>
    <row r="860" spans="1:12" x14ac:dyDescent="0.3">
      <c r="A860">
        <v>89</v>
      </c>
      <c r="B860">
        <v>21</v>
      </c>
      <c r="C860" t="s">
        <v>744</v>
      </c>
      <c r="D860" t="s">
        <v>170</v>
      </c>
      <c r="E860">
        <v>61</v>
      </c>
      <c r="F860">
        <v>2951</v>
      </c>
      <c r="G860">
        <v>2.0670958996950185E-2</v>
      </c>
      <c r="H860">
        <v>1080</v>
      </c>
      <c r="I860">
        <v>274058</v>
      </c>
      <c r="J860">
        <v>5</v>
      </c>
      <c r="K860" t="s">
        <v>965</v>
      </c>
      <c r="L860" s="90">
        <f t="shared" si="13"/>
        <v>5.648148148148148E-2</v>
      </c>
    </row>
    <row r="861" spans="1:12" x14ac:dyDescent="0.3">
      <c r="A861">
        <v>89</v>
      </c>
      <c r="B861">
        <v>26</v>
      </c>
      <c r="C861" t="s">
        <v>744</v>
      </c>
      <c r="D861" t="s">
        <v>170</v>
      </c>
      <c r="E861">
        <v>57</v>
      </c>
      <c r="F861">
        <v>473</v>
      </c>
      <c r="G861">
        <v>0.12050739957716702</v>
      </c>
      <c r="H861">
        <v>1080</v>
      </c>
      <c r="I861">
        <v>274058</v>
      </c>
      <c r="J861">
        <v>6</v>
      </c>
      <c r="K861" t="s">
        <v>1015</v>
      </c>
      <c r="L861" s="90">
        <f t="shared" si="13"/>
        <v>5.2777777777777778E-2</v>
      </c>
    </row>
    <row r="862" spans="1:12" x14ac:dyDescent="0.3">
      <c r="A862">
        <v>89</v>
      </c>
      <c r="B862">
        <v>73</v>
      </c>
      <c r="C862" t="s">
        <v>744</v>
      </c>
      <c r="D862" t="s">
        <v>170</v>
      </c>
      <c r="E862">
        <v>57</v>
      </c>
      <c r="F862">
        <v>106</v>
      </c>
      <c r="G862">
        <v>0.53773584905660377</v>
      </c>
      <c r="H862">
        <v>1080</v>
      </c>
      <c r="I862">
        <v>274058</v>
      </c>
      <c r="J862">
        <v>6</v>
      </c>
      <c r="K862" t="s">
        <v>1016</v>
      </c>
      <c r="L862" s="90">
        <f t="shared" si="13"/>
        <v>5.2777777777777778E-2</v>
      </c>
    </row>
    <row r="863" spans="1:12" x14ac:dyDescent="0.3">
      <c r="A863">
        <v>89</v>
      </c>
      <c r="B863">
        <v>90</v>
      </c>
      <c r="C863" t="s">
        <v>744</v>
      </c>
      <c r="D863" t="s">
        <v>170</v>
      </c>
      <c r="E863">
        <v>53</v>
      </c>
      <c r="F863">
        <v>162</v>
      </c>
      <c r="G863">
        <v>0.3271604938271605</v>
      </c>
      <c r="H863">
        <v>1080</v>
      </c>
      <c r="I863">
        <v>274058</v>
      </c>
      <c r="J863">
        <v>8</v>
      </c>
      <c r="K863" t="s">
        <v>1017</v>
      </c>
      <c r="L863" s="90">
        <f t="shared" si="13"/>
        <v>4.9074074074074076E-2</v>
      </c>
    </row>
    <row r="864" spans="1:12" x14ac:dyDescent="0.3">
      <c r="A864">
        <v>89</v>
      </c>
      <c r="B864">
        <v>115</v>
      </c>
      <c r="C864" t="s">
        <v>744</v>
      </c>
      <c r="D864" t="s">
        <v>170</v>
      </c>
      <c r="E864">
        <v>44</v>
      </c>
      <c r="F864">
        <v>420</v>
      </c>
      <c r="G864">
        <v>0.10476190476190476</v>
      </c>
      <c r="H864">
        <v>1080</v>
      </c>
      <c r="I864">
        <v>274058</v>
      </c>
      <c r="J864">
        <v>9</v>
      </c>
      <c r="K864" t="s">
        <v>1018</v>
      </c>
      <c r="L864" s="90">
        <f t="shared" si="13"/>
        <v>4.0740740740740744E-2</v>
      </c>
    </row>
    <row r="865" spans="1:12" x14ac:dyDescent="0.3">
      <c r="A865">
        <v>91</v>
      </c>
      <c r="B865">
        <v>640</v>
      </c>
      <c r="C865" t="s">
        <v>745</v>
      </c>
      <c r="D865" t="s">
        <v>170</v>
      </c>
      <c r="E865">
        <v>3035</v>
      </c>
      <c r="F865">
        <v>24448</v>
      </c>
      <c r="G865">
        <v>0.12414103403141362</v>
      </c>
      <c r="H865">
        <v>48270</v>
      </c>
      <c r="I865">
        <v>274058</v>
      </c>
      <c r="J865">
        <v>1</v>
      </c>
      <c r="K865" t="s">
        <v>900</v>
      </c>
      <c r="L865" s="90">
        <f t="shared" si="13"/>
        <v>6.287549202403149E-2</v>
      </c>
    </row>
    <row r="866" spans="1:12" x14ac:dyDescent="0.3">
      <c r="A866">
        <v>91</v>
      </c>
      <c r="B866">
        <v>560</v>
      </c>
      <c r="C866" t="s">
        <v>745</v>
      </c>
      <c r="D866" t="s">
        <v>170</v>
      </c>
      <c r="E866">
        <v>2360</v>
      </c>
      <c r="F866">
        <v>18203</v>
      </c>
      <c r="G866">
        <v>0.12964895896280834</v>
      </c>
      <c r="H866">
        <v>48270</v>
      </c>
      <c r="I866">
        <v>274058</v>
      </c>
      <c r="J866">
        <v>2</v>
      </c>
      <c r="K866" t="s">
        <v>902</v>
      </c>
      <c r="L866" s="90">
        <f t="shared" si="13"/>
        <v>4.8891651129065669E-2</v>
      </c>
    </row>
    <row r="867" spans="1:12" x14ac:dyDescent="0.3">
      <c r="A867">
        <v>91</v>
      </c>
      <c r="B867">
        <v>137</v>
      </c>
      <c r="C867" t="s">
        <v>745</v>
      </c>
      <c r="D867" t="s">
        <v>170</v>
      </c>
      <c r="E867">
        <v>1556</v>
      </c>
      <c r="F867">
        <v>7947</v>
      </c>
      <c r="G867">
        <v>0.19579715615955706</v>
      </c>
      <c r="H867">
        <v>48270</v>
      </c>
      <c r="I867">
        <v>274058</v>
      </c>
      <c r="J867">
        <v>3</v>
      </c>
      <c r="K867" t="s">
        <v>906</v>
      </c>
      <c r="L867" s="90">
        <f t="shared" si="13"/>
        <v>3.2235342863061942E-2</v>
      </c>
    </row>
    <row r="868" spans="1:12" x14ac:dyDescent="0.3">
      <c r="A868">
        <v>91</v>
      </c>
      <c r="B868">
        <v>540</v>
      </c>
      <c r="C868" t="s">
        <v>745</v>
      </c>
      <c r="D868" t="s">
        <v>170</v>
      </c>
      <c r="E868">
        <v>1093</v>
      </c>
      <c r="F868">
        <v>9531</v>
      </c>
      <c r="G868">
        <v>0.1146784177945651</v>
      </c>
      <c r="H868">
        <v>48270</v>
      </c>
      <c r="I868">
        <v>274058</v>
      </c>
      <c r="J868">
        <v>4</v>
      </c>
      <c r="K868" t="s">
        <v>905</v>
      </c>
      <c r="L868" s="90">
        <f t="shared" si="13"/>
        <v>2.2643463849181686E-2</v>
      </c>
    </row>
    <row r="869" spans="1:12" x14ac:dyDescent="0.3">
      <c r="A869">
        <v>91</v>
      </c>
      <c r="B869">
        <v>194</v>
      </c>
      <c r="C869" t="s">
        <v>745</v>
      </c>
      <c r="D869" t="s">
        <v>170</v>
      </c>
      <c r="E869">
        <v>1043</v>
      </c>
      <c r="F869">
        <v>7034</v>
      </c>
      <c r="G869">
        <v>0.14827978390673871</v>
      </c>
      <c r="H869">
        <v>48270</v>
      </c>
      <c r="I869">
        <v>274058</v>
      </c>
      <c r="J869">
        <v>5</v>
      </c>
      <c r="K869" t="s">
        <v>907</v>
      </c>
      <c r="L869" s="90">
        <f t="shared" si="13"/>
        <v>2.1607623782887921E-2</v>
      </c>
    </row>
    <row r="870" spans="1:12" x14ac:dyDescent="0.3">
      <c r="A870">
        <v>91</v>
      </c>
      <c r="B870">
        <v>21</v>
      </c>
      <c r="C870" t="s">
        <v>745</v>
      </c>
      <c r="D870" t="s">
        <v>170</v>
      </c>
      <c r="E870">
        <v>941</v>
      </c>
      <c r="F870">
        <v>2951</v>
      </c>
      <c r="G870">
        <v>0.31887495764147744</v>
      </c>
      <c r="H870">
        <v>48270</v>
      </c>
      <c r="I870">
        <v>274058</v>
      </c>
      <c r="J870">
        <v>6</v>
      </c>
      <c r="K870" t="s">
        <v>965</v>
      </c>
      <c r="L870" s="90">
        <f t="shared" si="13"/>
        <v>1.9494510047648642E-2</v>
      </c>
    </row>
    <row r="871" spans="1:12" x14ac:dyDescent="0.3">
      <c r="A871">
        <v>91</v>
      </c>
      <c r="B871">
        <v>175</v>
      </c>
      <c r="C871" t="s">
        <v>745</v>
      </c>
      <c r="D871" t="s">
        <v>170</v>
      </c>
      <c r="E871">
        <v>897</v>
      </c>
      <c r="F871">
        <v>3087</v>
      </c>
      <c r="G871">
        <v>0.29057337220602525</v>
      </c>
      <c r="H871">
        <v>48270</v>
      </c>
      <c r="I871">
        <v>274058</v>
      </c>
      <c r="J871">
        <v>7</v>
      </c>
      <c r="K871" t="s">
        <v>942</v>
      </c>
      <c r="L871" s="90">
        <f t="shared" si="13"/>
        <v>1.8582970789310132E-2</v>
      </c>
    </row>
    <row r="872" spans="1:12" x14ac:dyDescent="0.3">
      <c r="A872">
        <v>91</v>
      </c>
      <c r="B872">
        <v>720</v>
      </c>
      <c r="C872" t="s">
        <v>745</v>
      </c>
      <c r="D872" t="s">
        <v>170</v>
      </c>
      <c r="E872">
        <v>864</v>
      </c>
      <c r="F872">
        <v>6425</v>
      </c>
      <c r="G872">
        <v>0.13447470817120621</v>
      </c>
      <c r="H872">
        <v>48270</v>
      </c>
      <c r="I872">
        <v>274058</v>
      </c>
      <c r="J872">
        <v>8</v>
      </c>
      <c r="K872" t="s">
        <v>901</v>
      </c>
      <c r="L872" s="90">
        <f t="shared" si="13"/>
        <v>1.7899316345556245E-2</v>
      </c>
    </row>
    <row r="873" spans="1:12" x14ac:dyDescent="0.3">
      <c r="A873">
        <v>91</v>
      </c>
      <c r="B873">
        <v>221</v>
      </c>
      <c r="C873" t="s">
        <v>745</v>
      </c>
      <c r="D873" t="s">
        <v>170</v>
      </c>
      <c r="E873">
        <v>760</v>
      </c>
      <c r="F873">
        <v>3174</v>
      </c>
      <c r="G873">
        <v>0.23944549464398235</v>
      </c>
      <c r="H873">
        <v>48270</v>
      </c>
      <c r="I873">
        <v>274058</v>
      </c>
      <c r="J873">
        <v>9</v>
      </c>
      <c r="K873" t="s">
        <v>946</v>
      </c>
      <c r="L873" s="90">
        <f t="shared" si="13"/>
        <v>1.5744769007665218E-2</v>
      </c>
    </row>
    <row r="874" spans="1:12" x14ac:dyDescent="0.3">
      <c r="A874">
        <v>91</v>
      </c>
      <c r="B874">
        <v>951</v>
      </c>
      <c r="C874" t="s">
        <v>745</v>
      </c>
      <c r="D874" t="s">
        <v>170</v>
      </c>
      <c r="E874">
        <v>724</v>
      </c>
      <c r="F874">
        <v>2471</v>
      </c>
      <c r="G874">
        <v>0.29299878591663292</v>
      </c>
      <c r="H874">
        <v>48270</v>
      </c>
      <c r="I874">
        <v>274058</v>
      </c>
      <c r="J874">
        <v>10</v>
      </c>
      <c r="K874" t="s">
        <v>949</v>
      </c>
      <c r="L874" s="90">
        <f t="shared" si="13"/>
        <v>1.4998964159933707E-2</v>
      </c>
    </row>
    <row r="875" spans="1:12" x14ac:dyDescent="0.3">
      <c r="A875">
        <v>91</v>
      </c>
      <c r="B875">
        <v>693</v>
      </c>
      <c r="C875" t="s">
        <v>745</v>
      </c>
      <c r="D875" t="s">
        <v>170</v>
      </c>
      <c r="E875">
        <v>593</v>
      </c>
      <c r="F875">
        <v>2478</v>
      </c>
      <c r="G875">
        <v>0.23930589184826473</v>
      </c>
      <c r="H875">
        <v>48270</v>
      </c>
      <c r="I875">
        <v>274058</v>
      </c>
      <c r="J875">
        <v>11</v>
      </c>
      <c r="K875" t="s">
        <v>964</v>
      </c>
      <c r="L875" s="90">
        <f t="shared" si="13"/>
        <v>1.2285063186244043E-2</v>
      </c>
    </row>
    <row r="876" spans="1:12" x14ac:dyDescent="0.3">
      <c r="A876">
        <v>91</v>
      </c>
      <c r="B876">
        <v>710</v>
      </c>
      <c r="C876" t="s">
        <v>745</v>
      </c>
      <c r="D876" t="s">
        <v>170</v>
      </c>
      <c r="E876">
        <v>580</v>
      </c>
      <c r="F876">
        <v>2684</v>
      </c>
      <c r="G876">
        <v>0.21609538002980627</v>
      </c>
      <c r="H876">
        <v>48270</v>
      </c>
      <c r="I876">
        <v>274058</v>
      </c>
      <c r="J876">
        <v>12</v>
      </c>
      <c r="K876" t="s">
        <v>925</v>
      </c>
      <c r="L876" s="90">
        <f t="shared" si="13"/>
        <v>1.2015744769007665E-2</v>
      </c>
    </row>
    <row r="877" spans="1:12" x14ac:dyDescent="0.3">
      <c r="A877">
        <v>91</v>
      </c>
      <c r="B877">
        <v>201</v>
      </c>
      <c r="C877" t="s">
        <v>745</v>
      </c>
      <c r="D877" t="s">
        <v>170</v>
      </c>
      <c r="E877">
        <v>552</v>
      </c>
      <c r="F877">
        <v>2794</v>
      </c>
      <c r="G877">
        <v>0.19756621331424482</v>
      </c>
      <c r="H877">
        <v>48270</v>
      </c>
      <c r="I877">
        <v>274058</v>
      </c>
      <c r="J877">
        <v>13</v>
      </c>
      <c r="K877" t="s">
        <v>911</v>
      </c>
      <c r="L877" s="90">
        <f t="shared" si="13"/>
        <v>1.1435674331883158E-2</v>
      </c>
    </row>
    <row r="878" spans="1:12" x14ac:dyDescent="0.3">
      <c r="A878">
        <v>91</v>
      </c>
      <c r="B878">
        <v>45</v>
      </c>
      <c r="C878" t="s">
        <v>745</v>
      </c>
      <c r="D878" t="s">
        <v>170</v>
      </c>
      <c r="E878">
        <v>517</v>
      </c>
      <c r="F878">
        <v>2529</v>
      </c>
      <c r="G878">
        <v>0.20442862791617239</v>
      </c>
      <c r="H878">
        <v>48270</v>
      </c>
      <c r="I878">
        <v>274058</v>
      </c>
      <c r="J878">
        <v>14</v>
      </c>
      <c r="K878" t="s">
        <v>917</v>
      </c>
      <c r="L878" s="90">
        <f t="shared" si="13"/>
        <v>1.0710586285477523E-2</v>
      </c>
    </row>
    <row r="879" spans="1:12" x14ac:dyDescent="0.3">
      <c r="A879">
        <v>91</v>
      </c>
      <c r="B879">
        <v>173</v>
      </c>
      <c r="C879" t="s">
        <v>745</v>
      </c>
      <c r="D879" t="s">
        <v>170</v>
      </c>
      <c r="E879">
        <v>497</v>
      </c>
      <c r="F879">
        <v>2166</v>
      </c>
      <c r="G879">
        <v>0.22945521698984303</v>
      </c>
      <c r="H879">
        <v>48270</v>
      </c>
      <c r="I879">
        <v>274058</v>
      </c>
      <c r="J879">
        <v>15</v>
      </c>
      <c r="K879" t="s">
        <v>944</v>
      </c>
      <c r="L879" s="90">
        <f t="shared" si="13"/>
        <v>1.0296250258960016E-2</v>
      </c>
    </row>
    <row r="880" spans="1:12" x14ac:dyDescent="0.3">
      <c r="A880">
        <v>91</v>
      </c>
      <c r="B880">
        <v>304</v>
      </c>
      <c r="C880" t="s">
        <v>745</v>
      </c>
      <c r="D880" t="s">
        <v>170</v>
      </c>
      <c r="E880">
        <v>497</v>
      </c>
      <c r="F880">
        <v>2959</v>
      </c>
      <c r="G880">
        <v>0.16796214937478879</v>
      </c>
      <c r="H880">
        <v>48270</v>
      </c>
      <c r="I880">
        <v>274058</v>
      </c>
      <c r="J880">
        <v>15</v>
      </c>
      <c r="K880" t="s">
        <v>963</v>
      </c>
      <c r="L880" s="90">
        <f t="shared" si="13"/>
        <v>1.0296250258960016E-2</v>
      </c>
    </row>
    <row r="881" spans="1:12" x14ac:dyDescent="0.3">
      <c r="A881">
        <v>91</v>
      </c>
      <c r="B881">
        <v>254</v>
      </c>
      <c r="C881" t="s">
        <v>745</v>
      </c>
      <c r="D881" t="s">
        <v>170</v>
      </c>
      <c r="E881">
        <v>480</v>
      </c>
      <c r="F881">
        <v>2562</v>
      </c>
      <c r="G881">
        <v>0.18735362997658081</v>
      </c>
      <c r="H881">
        <v>48270</v>
      </c>
      <c r="I881">
        <v>274058</v>
      </c>
      <c r="J881">
        <v>17</v>
      </c>
      <c r="K881" t="s">
        <v>923</v>
      </c>
      <c r="L881" s="90">
        <f t="shared" si="13"/>
        <v>9.9440646364201361E-3</v>
      </c>
    </row>
    <row r="882" spans="1:12" x14ac:dyDescent="0.3">
      <c r="A882">
        <v>91</v>
      </c>
      <c r="B882">
        <v>191</v>
      </c>
      <c r="C882" t="s">
        <v>745</v>
      </c>
      <c r="D882" t="s">
        <v>170</v>
      </c>
      <c r="E882">
        <v>438</v>
      </c>
      <c r="F882">
        <v>1834</v>
      </c>
      <c r="G882">
        <v>0.23882224645583425</v>
      </c>
      <c r="H882">
        <v>48270</v>
      </c>
      <c r="I882">
        <v>274058</v>
      </c>
      <c r="J882">
        <v>18</v>
      </c>
      <c r="K882" t="s">
        <v>947</v>
      </c>
      <c r="L882" s="90">
        <f t="shared" si="13"/>
        <v>9.0739589807333747E-3</v>
      </c>
    </row>
    <row r="883" spans="1:12" x14ac:dyDescent="0.3">
      <c r="A883">
        <v>91</v>
      </c>
      <c r="B883">
        <v>463</v>
      </c>
      <c r="C883" t="s">
        <v>745</v>
      </c>
      <c r="D883" t="s">
        <v>170</v>
      </c>
      <c r="E883">
        <v>438</v>
      </c>
      <c r="F883">
        <v>2949</v>
      </c>
      <c r="G883">
        <v>0.14852492370295015</v>
      </c>
      <c r="H883">
        <v>48270</v>
      </c>
      <c r="I883">
        <v>274058</v>
      </c>
      <c r="J883">
        <v>18</v>
      </c>
      <c r="K883" t="s">
        <v>914</v>
      </c>
      <c r="L883" s="90">
        <f t="shared" si="13"/>
        <v>9.0739589807333747E-3</v>
      </c>
    </row>
    <row r="884" spans="1:12" x14ac:dyDescent="0.3">
      <c r="A884">
        <v>91</v>
      </c>
      <c r="B884">
        <v>120</v>
      </c>
      <c r="C884" t="s">
        <v>745</v>
      </c>
      <c r="D884" t="s">
        <v>170</v>
      </c>
      <c r="E884">
        <v>434</v>
      </c>
      <c r="F884">
        <v>1683</v>
      </c>
      <c r="G884">
        <v>0.25787284610814021</v>
      </c>
      <c r="H884">
        <v>48270</v>
      </c>
      <c r="I884">
        <v>274058</v>
      </c>
      <c r="J884">
        <v>20</v>
      </c>
      <c r="K884" t="s">
        <v>967</v>
      </c>
      <c r="L884" s="90">
        <f t="shared" si="13"/>
        <v>8.9910917754298745E-3</v>
      </c>
    </row>
    <row r="885" spans="1:12" x14ac:dyDescent="0.3">
      <c r="A885">
        <v>91</v>
      </c>
      <c r="B885">
        <v>460</v>
      </c>
      <c r="C885" t="s">
        <v>745</v>
      </c>
      <c r="D885" t="s">
        <v>170</v>
      </c>
      <c r="E885">
        <v>429</v>
      </c>
      <c r="F885">
        <v>2906</v>
      </c>
      <c r="G885">
        <v>0.14762560220233997</v>
      </c>
      <c r="H885">
        <v>48270</v>
      </c>
      <c r="I885">
        <v>274058</v>
      </c>
      <c r="J885">
        <v>21</v>
      </c>
      <c r="K885" t="s">
        <v>922</v>
      </c>
      <c r="L885" s="90">
        <f t="shared" si="13"/>
        <v>8.8875077688004966E-3</v>
      </c>
    </row>
    <row r="886" spans="1:12" x14ac:dyDescent="0.3">
      <c r="A886">
        <v>91</v>
      </c>
      <c r="B886">
        <v>139</v>
      </c>
      <c r="C886" t="s">
        <v>745</v>
      </c>
      <c r="D886" t="s">
        <v>170</v>
      </c>
      <c r="E886">
        <v>425</v>
      </c>
      <c r="F886">
        <v>2502</v>
      </c>
      <c r="G886">
        <v>0.16986410871302957</v>
      </c>
      <c r="H886">
        <v>48270</v>
      </c>
      <c r="I886">
        <v>274058</v>
      </c>
      <c r="J886">
        <v>22</v>
      </c>
      <c r="K886" t="s">
        <v>913</v>
      </c>
      <c r="L886" s="90">
        <f t="shared" si="13"/>
        <v>8.8046405634969963E-3</v>
      </c>
    </row>
    <row r="887" spans="1:12" x14ac:dyDescent="0.3">
      <c r="A887">
        <v>91</v>
      </c>
      <c r="B887">
        <v>53</v>
      </c>
      <c r="C887" t="s">
        <v>745</v>
      </c>
      <c r="D887" t="s">
        <v>170</v>
      </c>
      <c r="E887">
        <v>422</v>
      </c>
      <c r="F887">
        <v>2308</v>
      </c>
      <c r="G887">
        <v>0.18284228769497402</v>
      </c>
      <c r="H887">
        <v>48270</v>
      </c>
      <c r="I887">
        <v>274058</v>
      </c>
      <c r="J887">
        <v>23</v>
      </c>
      <c r="K887" t="s">
        <v>945</v>
      </c>
      <c r="L887" s="90">
        <f t="shared" si="13"/>
        <v>8.7424901595193703E-3</v>
      </c>
    </row>
    <row r="888" spans="1:12" x14ac:dyDescent="0.3">
      <c r="A888">
        <v>91</v>
      </c>
      <c r="B888">
        <v>466</v>
      </c>
      <c r="C888" t="s">
        <v>745</v>
      </c>
      <c r="D888" t="s">
        <v>170</v>
      </c>
      <c r="E888">
        <v>406</v>
      </c>
      <c r="F888">
        <v>1901</v>
      </c>
      <c r="G888">
        <v>0.21357180431351919</v>
      </c>
      <c r="H888">
        <v>48270</v>
      </c>
      <c r="I888">
        <v>274058</v>
      </c>
      <c r="J888">
        <v>24</v>
      </c>
      <c r="K888" t="s">
        <v>935</v>
      </c>
      <c r="L888" s="90">
        <f t="shared" si="13"/>
        <v>8.4110213383053658E-3</v>
      </c>
    </row>
    <row r="889" spans="1:12" x14ac:dyDescent="0.3">
      <c r="A889">
        <v>91</v>
      </c>
      <c r="B889">
        <v>383</v>
      </c>
      <c r="C889" t="s">
        <v>745</v>
      </c>
      <c r="D889" t="s">
        <v>170</v>
      </c>
      <c r="E889">
        <v>395</v>
      </c>
      <c r="F889">
        <v>2219</v>
      </c>
      <c r="G889">
        <v>0.17800811176205497</v>
      </c>
      <c r="H889">
        <v>48270</v>
      </c>
      <c r="I889">
        <v>274058</v>
      </c>
      <c r="J889">
        <v>25</v>
      </c>
      <c r="K889" t="s">
        <v>916</v>
      </c>
      <c r="L889" s="90">
        <f t="shared" si="13"/>
        <v>8.1831365237207375E-3</v>
      </c>
    </row>
    <row r="890" spans="1:12" x14ac:dyDescent="0.3">
      <c r="A890">
        <v>91</v>
      </c>
      <c r="B890">
        <v>163</v>
      </c>
      <c r="C890" t="s">
        <v>745</v>
      </c>
      <c r="D890" t="s">
        <v>170</v>
      </c>
      <c r="E890">
        <v>390</v>
      </c>
      <c r="F890">
        <v>1207</v>
      </c>
      <c r="G890">
        <v>0.3231151615575808</v>
      </c>
      <c r="H890">
        <v>48270</v>
      </c>
      <c r="I890">
        <v>274058</v>
      </c>
      <c r="J890">
        <v>26</v>
      </c>
      <c r="K890" t="s">
        <v>990</v>
      </c>
      <c r="L890" s="90">
        <f t="shared" si="13"/>
        <v>8.0795525170913613E-3</v>
      </c>
    </row>
    <row r="891" spans="1:12" x14ac:dyDescent="0.3">
      <c r="A891">
        <v>91</v>
      </c>
      <c r="B891">
        <v>260</v>
      </c>
      <c r="C891" t="s">
        <v>745</v>
      </c>
      <c r="D891" t="s">
        <v>170</v>
      </c>
      <c r="E891">
        <v>357</v>
      </c>
      <c r="F891">
        <v>915</v>
      </c>
      <c r="G891">
        <v>0.39016393442622949</v>
      </c>
      <c r="H891">
        <v>48270</v>
      </c>
      <c r="I891">
        <v>274058</v>
      </c>
      <c r="J891">
        <v>27</v>
      </c>
      <c r="K891" t="s">
        <v>1019</v>
      </c>
      <c r="L891" s="90">
        <f t="shared" si="13"/>
        <v>7.3958980733374764E-3</v>
      </c>
    </row>
    <row r="892" spans="1:12" x14ac:dyDescent="0.3">
      <c r="A892">
        <v>91</v>
      </c>
      <c r="B892">
        <v>24</v>
      </c>
      <c r="C892" t="s">
        <v>745</v>
      </c>
      <c r="D892" t="s">
        <v>170</v>
      </c>
      <c r="E892">
        <v>354</v>
      </c>
      <c r="F892">
        <v>1499</v>
      </c>
      <c r="G892">
        <v>0.23615743829219479</v>
      </c>
      <c r="H892">
        <v>48270</v>
      </c>
      <c r="I892">
        <v>274058</v>
      </c>
      <c r="J892">
        <v>28</v>
      </c>
      <c r="K892" t="s">
        <v>948</v>
      </c>
      <c r="L892" s="90">
        <f t="shared" si="13"/>
        <v>7.3337476693598512E-3</v>
      </c>
    </row>
    <row r="893" spans="1:12" x14ac:dyDescent="0.3">
      <c r="A893">
        <v>91</v>
      </c>
      <c r="B893">
        <v>775</v>
      </c>
      <c r="C893" t="s">
        <v>745</v>
      </c>
      <c r="D893" t="s">
        <v>170</v>
      </c>
      <c r="E893">
        <v>350</v>
      </c>
      <c r="F893">
        <v>2343</v>
      </c>
      <c r="G893">
        <v>0.14938113529662825</v>
      </c>
      <c r="H893">
        <v>48270</v>
      </c>
      <c r="I893">
        <v>274058</v>
      </c>
      <c r="J893">
        <v>29</v>
      </c>
      <c r="K893" t="s">
        <v>915</v>
      </c>
      <c r="L893" s="90">
        <f t="shared" si="13"/>
        <v>7.2508804640563501E-3</v>
      </c>
    </row>
    <row r="894" spans="1:12" x14ac:dyDescent="0.3">
      <c r="A894">
        <v>91</v>
      </c>
      <c r="B894">
        <v>301</v>
      </c>
      <c r="C894" t="s">
        <v>745</v>
      </c>
      <c r="D894" t="s">
        <v>170</v>
      </c>
      <c r="E894">
        <v>346</v>
      </c>
      <c r="F894">
        <v>3561</v>
      </c>
      <c r="G894">
        <v>9.7163718056725634E-2</v>
      </c>
      <c r="H894">
        <v>48270</v>
      </c>
      <c r="I894">
        <v>274058</v>
      </c>
      <c r="J894">
        <v>30</v>
      </c>
      <c r="K894" t="s">
        <v>912</v>
      </c>
      <c r="L894" s="90">
        <f t="shared" si="13"/>
        <v>7.1680132587528481E-3</v>
      </c>
    </row>
    <row r="895" spans="1:12" x14ac:dyDescent="0.3">
      <c r="A895">
        <v>3111</v>
      </c>
      <c r="B895">
        <v>640</v>
      </c>
      <c r="C895" t="s">
        <v>1020</v>
      </c>
      <c r="D895" t="s">
        <v>170</v>
      </c>
      <c r="E895">
        <v>718</v>
      </c>
      <c r="F895">
        <v>24448</v>
      </c>
      <c r="G895">
        <v>2.93684554973822E-2</v>
      </c>
      <c r="H895">
        <v>8497</v>
      </c>
      <c r="I895">
        <v>274058</v>
      </c>
      <c r="J895">
        <v>1</v>
      </c>
      <c r="K895" t="s">
        <v>900</v>
      </c>
      <c r="L895" s="90">
        <f t="shared" si="13"/>
        <v>8.4500411910085907E-2</v>
      </c>
    </row>
    <row r="896" spans="1:12" x14ac:dyDescent="0.3">
      <c r="A896">
        <v>3111</v>
      </c>
      <c r="B896">
        <v>560</v>
      </c>
      <c r="C896" t="s">
        <v>1020</v>
      </c>
      <c r="D896" t="s">
        <v>170</v>
      </c>
      <c r="E896">
        <v>485</v>
      </c>
      <c r="F896">
        <v>18203</v>
      </c>
      <c r="G896">
        <v>2.6643959786848321E-2</v>
      </c>
      <c r="H896">
        <v>8497</v>
      </c>
      <c r="I896">
        <v>274058</v>
      </c>
      <c r="J896">
        <v>2</v>
      </c>
      <c r="K896" t="s">
        <v>902</v>
      </c>
      <c r="L896" s="90">
        <f t="shared" si="13"/>
        <v>5.7078969047899261E-2</v>
      </c>
    </row>
    <row r="897" spans="1:12" x14ac:dyDescent="0.3">
      <c r="A897">
        <v>3111</v>
      </c>
      <c r="B897">
        <v>194</v>
      </c>
      <c r="C897" t="s">
        <v>1020</v>
      </c>
      <c r="D897" t="s">
        <v>170</v>
      </c>
      <c r="E897">
        <v>475</v>
      </c>
      <c r="F897">
        <v>7034</v>
      </c>
      <c r="G897">
        <v>6.7529144156951951E-2</v>
      </c>
      <c r="H897">
        <v>8497</v>
      </c>
      <c r="I897">
        <v>274058</v>
      </c>
      <c r="J897">
        <v>3</v>
      </c>
      <c r="K897" t="s">
        <v>907</v>
      </c>
      <c r="L897" s="90">
        <f t="shared" si="13"/>
        <v>5.5902083088148757E-2</v>
      </c>
    </row>
    <row r="898" spans="1:12" x14ac:dyDescent="0.3">
      <c r="A898">
        <v>3111</v>
      </c>
      <c r="B898">
        <v>137</v>
      </c>
      <c r="C898" t="s">
        <v>1020</v>
      </c>
      <c r="D898" t="s">
        <v>170</v>
      </c>
      <c r="E898">
        <v>471</v>
      </c>
      <c r="F898">
        <v>7947</v>
      </c>
      <c r="G898">
        <v>5.9267648169120425E-2</v>
      </c>
      <c r="H898">
        <v>8497</v>
      </c>
      <c r="I898">
        <v>274058</v>
      </c>
      <c r="J898">
        <v>4</v>
      </c>
      <c r="K898" t="s">
        <v>906</v>
      </c>
      <c r="L898" s="90">
        <f t="shared" si="13"/>
        <v>5.5431328704248557E-2</v>
      </c>
    </row>
    <row r="899" spans="1:12" x14ac:dyDescent="0.3">
      <c r="A899">
        <v>3111</v>
      </c>
      <c r="B899">
        <v>720</v>
      </c>
      <c r="C899" t="s">
        <v>1020</v>
      </c>
      <c r="D899" t="s">
        <v>170</v>
      </c>
      <c r="E899">
        <v>464</v>
      </c>
      <c r="F899">
        <v>6425</v>
      </c>
      <c r="G899">
        <v>7.2217898832684826E-2</v>
      </c>
      <c r="H899">
        <v>8497</v>
      </c>
      <c r="I899">
        <v>274058</v>
      </c>
      <c r="J899">
        <v>5</v>
      </c>
      <c r="K899" t="s">
        <v>901</v>
      </c>
      <c r="L899" s="90">
        <f t="shared" ref="L899:L962" si="14">E899/H899</f>
        <v>5.4607508532423209E-2</v>
      </c>
    </row>
    <row r="900" spans="1:12" x14ac:dyDescent="0.3">
      <c r="A900">
        <v>3111</v>
      </c>
      <c r="B900">
        <v>540</v>
      </c>
      <c r="C900" t="s">
        <v>1020</v>
      </c>
      <c r="D900" t="s">
        <v>170</v>
      </c>
      <c r="E900">
        <v>266</v>
      </c>
      <c r="F900">
        <v>9531</v>
      </c>
      <c r="G900">
        <v>2.7908928758787116E-2</v>
      </c>
      <c r="H900">
        <v>8497</v>
      </c>
      <c r="I900">
        <v>274058</v>
      </c>
      <c r="J900">
        <v>6</v>
      </c>
      <c r="K900" t="s">
        <v>905</v>
      </c>
      <c r="L900" s="90">
        <f t="shared" si="14"/>
        <v>3.1305166529363306E-2</v>
      </c>
    </row>
    <row r="901" spans="1:12" x14ac:dyDescent="0.3">
      <c r="A901">
        <v>3111</v>
      </c>
      <c r="B901">
        <v>751</v>
      </c>
      <c r="C901" t="s">
        <v>1020</v>
      </c>
      <c r="D901" t="s">
        <v>170</v>
      </c>
      <c r="E901">
        <v>222</v>
      </c>
      <c r="F901">
        <v>2213</v>
      </c>
      <c r="G901">
        <v>0.10031631269769543</v>
      </c>
      <c r="H901">
        <v>8497</v>
      </c>
      <c r="I901">
        <v>274058</v>
      </c>
      <c r="J901">
        <v>7</v>
      </c>
      <c r="K901" t="s">
        <v>904</v>
      </c>
      <c r="L901" s="90">
        <f t="shared" si="14"/>
        <v>2.6126868306461104E-2</v>
      </c>
    </row>
    <row r="902" spans="1:12" x14ac:dyDescent="0.3">
      <c r="A902">
        <v>3111</v>
      </c>
      <c r="B902">
        <v>460</v>
      </c>
      <c r="C902" t="s">
        <v>1020</v>
      </c>
      <c r="D902" t="s">
        <v>170</v>
      </c>
      <c r="E902">
        <v>211</v>
      </c>
      <c r="F902">
        <v>2906</v>
      </c>
      <c r="G902">
        <v>7.2608396421197527E-2</v>
      </c>
      <c r="H902">
        <v>8497</v>
      </c>
      <c r="I902">
        <v>274058</v>
      </c>
      <c r="J902">
        <v>8</v>
      </c>
      <c r="K902" t="s">
        <v>922</v>
      </c>
      <c r="L902" s="90">
        <f t="shared" si="14"/>
        <v>2.4832293750735555E-2</v>
      </c>
    </row>
    <row r="903" spans="1:12" x14ac:dyDescent="0.3">
      <c r="A903">
        <v>3111</v>
      </c>
      <c r="B903">
        <v>201</v>
      </c>
      <c r="C903" t="s">
        <v>1020</v>
      </c>
      <c r="D903" t="s">
        <v>170</v>
      </c>
      <c r="E903">
        <v>204</v>
      </c>
      <c r="F903">
        <v>2794</v>
      </c>
      <c r="G903">
        <v>7.3013600572655685E-2</v>
      </c>
      <c r="H903">
        <v>8497</v>
      </c>
      <c r="I903">
        <v>274058</v>
      </c>
      <c r="J903">
        <v>9</v>
      </c>
      <c r="K903" t="s">
        <v>911</v>
      </c>
      <c r="L903" s="90">
        <f t="shared" si="14"/>
        <v>2.4008473578910203E-2</v>
      </c>
    </row>
    <row r="904" spans="1:12" x14ac:dyDescent="0.3">
      <c r="A904">
        <v>3111</v>
      </c>
      <c r="B904">
        <v>140</v>
      </c>
      <c r="C904" t="s">
        <v>1020</v>
      </c>
      <c r="D904" t="s">
        <v>170</v>
      </c>
      <c r="E904">
        <v>180</v>
      </c>
      <c r="F904">
        <v>1851</v>
      </c>
      <c r="G904">
        <v>9.7244732576985418E-2</v>
      </c>
      <c r="H904">
        <v>8497</v>
      </c>
      <c r="I904">
        <v>274058</v>
      </c>
      <c r="J904">
        <v>10</v>
      </c>
      <c r="K904" t="s">
        <v>910</v>
      </c>
      <c r="L904" s="90">
        <f t="shared" si="14"/>
        <v>2.1183947275509003E-2</v>
      </c>
    </row>
    <row r="905" spans="1:12" x14ac:dyDescent="0.3">
      <c r="A905">
        <v>3111</v>
      </c>
      <c r="B905">
        <v>750</v>
      </c>
      <c r="C905" t="s">
        <v>1020</v>
      </c>
      <c r="D905" t="s">
        <v>170</v>
      </c>
      <c r="E905">
        <v>173</v>
      </c>
      <c r="F905">
        <v>1800</v>
      </c>
      <c r="G905">
        <v>9.6111111111111105E-2</v>
      </c>
      <c r="H905">
        <v>8497</v>
      </c>
      <c r="I905">
        <v>274058</v>
      </c>
      <c r="J905">
        <v>11</v>
      </c>
      <c r="K905" t="s">
        <v>918</v>
      </c>
      <c r="L905" s="90">
        <f t="shared" si="14"/>
        <v>2.0360127103683654E-2</v>
      </c>
    </row>
    <row r="906" spans="1:12" x14ac:dyDescent="0.3">
      <c r="A906">
        <v>3111</v>
      </c>
      <c r="B906">
        <v>139</v>
      </c>
      <c r="C906" t="s">
        <v>1020</v>
      </c>
      <c r="D906" t="s">
        <v>170</v>
      </c>
      <c r="E906">
        <v>161</v>
      </c>
      <c r="F906">
        <v>2502</v>
      </c>
      <c r="G906">
        <v>6.434852118305355E-2</v>
      </c>
      <c r="H906">
        <v>8497</v>
      </c>
      <c r="I906">
        <v>274058</v>
      </c>
      <c r="J906">
        <v>12</v>
      </c>
      <c r="K906" t="s">
        <v>913</v>
      </c>
      <c r="L906" s="90">
        <f t="shared" si="14"/>
        <v>1.8947863951983054E-2</v>
      </c>
    </row>
    <row r="907" spans="1:12" x14ac:dyDescent="0.3">
      <c r="A907">
        <v>3111</v>
      </c>
      <c r="B907">
        <v>463</v>
      </c>
      <c r="C907" t="s">
        <v>1020</v>
      </c>
      <c r="D907" t="s">
        <v>170</v>
      </c>
      <c r="E907">
        <v>161</v>
      </c>
      <c r="F907">
        <v>2949</v>
      </c>
      <c r="G907">
        <v>5.4594777890810443E-2</v>
      </c>
      <c r="H907">
        <v>8497</v>
      </c>
      <c r="I907">
        <v>274058</v>
      </c>
      <c r="J907">
        <v>12</v>
      </c>
      <c r="K907" t="s">
        <v>914</v>
      </c>
      <c r="L907" s="90">
        <f t="shared" si="14"/>
        <v>1.8947863951983054E-2</v>
      </c>
    </row>
    <row r="908" spans="1:12" x14ac:dyDescent="0.3">
      <c r="A908">
        <v>3111</v>
      </c>
      <c r="B908">
        <v>753</v>
      </c>
      <c r="C908" t="s">
        <v>1020</v>
      </c>
      <c r="D908" t="s">
        <v>170</v>
      </c>
      <c r="E908">
        <v>157</v>
      </c>
      <c r="F908">
        <v>1912</v>
      </c>
      <c r="G908">
        <v>8.211297071129707E-2</v>
      </c>
      <c r="H908">
        <v>8497</v>
      </c>
      <c r="I908">
        <v>274058</v>
      </c>
      <c r="J908">
        <v>14</v>
      </c>
      <c r="K908" t="s">
        <v>903</v>
      </c>
      <c r="L908" s="90">
        <f t="shared" si="14"/>
        <v>1.8477109568082854E-2</v>
      </c>
    </row>
    <row r="909" spans="1:12" x14ac:dyDescent="0.3">
      <c r="A909">
        <v>3111</v>
      </c>
      <c r="B909">
        <v>42</v>
      </c>
      <c r="C909" t="s">
        <v>1020</v>
      </c>
      <c r="D909" t="s">
        <v>170</v>
      </c>
      <c r="E909">
        <v>121</v>
      </c>
      <c r="F909">
        <v>980</v>
      </c>
      <c r="G909">
        <v>0.12346938775510204</v>
      </c>
      <c r="H909">
        <v>8497</v>
      </c>
      <c r="I909">
        <v>274058</v>
      </c>
      <c r="J909">
        <v>15</v>
      </c>
      <c r="K909" t="s">
        <v>955</v>
      </c>
      <c r="L909" s="90">
        <f t="shared" si="14"/>
        <v>1.4240320112981052E-2</v>
      </c>
    </row>
    <row r="910" spans="1:12" x14ac:dyDescent="0.3">
      <c r="A910">
        <v>3111</v>
      </c>
      <c r="B910">
        <v>45</v>
      </c>
      <c r="C910" t="s">
        <v>1020</v>
      </c>
      <c r="D910" t="s">
        <v>170</v>
      </c>
      <c r="E910">
        <v>106</v>
      </c>
      <c r="F910">
        <v>2529</v>
      </c>
      <c r="G910">
        <v>4.1913799920917358E-2</v>
      </c>
      <c r="H910">
        <v>8497</v>
      </c>
      <c r="I910">
        <v>274058</v>
      </c>
      <c r="J910">
        <v>16</v>
      </c>
      <c r="K910" t="s">
        <v>917</v>
      </c>
      <c r="L910" s="90">
        <f t="shared" si="14"/>
        <v>1.2474991173355302E-2</v>
      </c>
    </row>
    <row r="911" spans="1:12" x14ac:dyDescent="0.3">
      <c r="A911">
        <v>3111</v>
      </c>
      <c r="B911">
        <v>190</v>
      </c>
      <c r="C911" t="s">
        <v>1020</v>
      </c>
      <c r="D911" t="s">
        <v>170</v>
      </c>
      <c r="E911">
        <v>106</v>
      </c>
      <c r="F911">
        <v>1252</v>
      </c>
      <c r="G911">
        <v>8.4664536741214061E-2</v>
      </c>
      <c r="H911">
        <v>8497</v>
      </c>
      <c r="I911">
        <v>274058</v>
      </c>
      <c r="J911">
        <v>16</v>
      </c>
      <c r="K911" t="s">
        <v>943</v>
      </c>
      <c r="L911" s="90">
        <f t="shared" si="14"/>
        <v>1.2474991173355302E-2</v>
      </c>
    </row>
    <row r="912" spans="1:12" x14ac:dyDescent="0.3">
      <c r="A912">
        <v>3111</v>
      </c>
      <c r="B912">
        <v>174</v>
      </c>
      <c r="C912" t="s">
        <v>1020</v>
      </c>
      <c r="D912" t="s">
        <v>170</v>
      </c>
      <c r="E912">
        <v>104</v>
      </c>
      <c r="F912">
        <v>1512</v>
      </c>
      <c r="G912">
        <v>6.8783068783068779E-2</v>
      </c>
      <c r="H912">
        <v>8497</v>
      </c>
      <c r="I912">
        <v>274058</v>
      </c>
      <c r="J912">
        <v>18</v>
      </c>
      <c r="K912" t="s">
        <v>941</v>
      </c>
      <c r="L912" s="90">
        <f t="shared" si="14"/>
        <v>1.2239613981405202E-2</v>
      </c>
    </row>
    <row r="913" spans="1:12" x14ac:dyDescent="0.3">
      <c r="A913">
        <v>3111</v>
      </c>
      <c r="B913">
        <v>383</v>
      </c>
      <c r="C913" t="s">
        <v>1020</v>
      </c>
      <c r="D913" t="s">
        <v>170</v>
      </c>
      <c r="E913">
        <v>94</v>
      </c>
      <c r="F913">
        <v>2219</v>
      </c>
      <c r="G913">
        <v>4.2361424064894099E-2</v>
      </c>
      <c r="H913">
        <v>8497</v>
      </c>
      <c r="I913">
        <v>274058</v>
      </c>
      <c r="J913">
        <v>19</v>
      </c>
      <c r="K913" t="s">
        <v>916</v>
      </c>
      <c r="L913" s="90">
        <f t="shared" si="14"/>
        <v>1.1062728021654701E-2</v>
      </c>
    </row>
    <row r="914" spans="1:12" x14ac:dyDescent="0.3">
      <c r="A914">
        <v>3111</v>
      </c>
      <c r="B914">
        <v>757</v>
      </c>
      <c r="C914" t="s">
        <v>1020</v>
      </c>
      <c r="D914" t="s">
        <v>170</v>
      </c>
      <c r="E914">
        <v>89</v>
      </c>
      <c r="F914">
        <v>806</v>
      </c>
      <c r="G914">
        <v>0.11042183622828784</v>
      </c>
      <c r="H914">
        <v>8497</v>
      </c>
      <c r="I914">
        <v>274058</v>
      </c>
      <c r="J914">
        <v>20</v>
      </c>
      <c r="K914" t="s">
        <v>954</v>
      </c>
      <c r="L914" s="90">
        <f t="shared" si="14"/>
        <v>1.0474285041779451E-2</v>
      </c>
    </row>
    <row r="915" spans="1:12" x14ac:dyDescent="0.3">
      <c r="A915">
        <v>3111</v>
      </c>
      <c r="B915">
        <v>754</v>
      </c>
      <c r="C915" t="s">
        <v>1020</v>
      </c>
      <c r="D915" t="s">
        <v>170</v>
      </c>
      <c r="E915">
        <v>87</v>
      </c>
      <c r="F915">
        <v>944</v>
      </c>
      <c r="G915">
        <v>9.2161016949152547E-2</v>
      </c>
      <c r="H915">
        <v>8497</v>
      </c>
      <c r="I915">
        <v>274058</v>
      </c>
      <c r="J915">
        <v>21</v>
      </c>
      <c r="K915" t="s">
        <v>908</v>
      </c>
      <c r="L915" s="90">
        <f t="shared" si="14"/>
        <v>1.0238907849829351E-2</v>
      </c>
    </row>
    <row r="916" spans="1:12" x14ac:dyDescent="0.3">
      <c r="A916">
        <v>3111</v>
      </c>
      <c r="B916">
        <v>221</v>
      </c>
      <c r="C916" t="s">
        <v>1020</v>
      </c>
      <c r="D916" t="s">
        <v>170</v>
      </c>
      <c r="E916">
        <v>86</v>
      </c>
      <c r="F916">
        <v>3174</v>
      </c>
      <c r="G916">
        <v>2.7095148078134845E-2</v>
      </c>
      <c r="H916">
        <v>8497</v>
      </c>
      <c r="I916">
        <v>274058</v>
      </c>
      <c r="J916">
        <v>22</v>
      </c>
      <c r="K916" t="s">
        <v>946</v>
      </c>
      <c r="L916" s="90">
        <f t="shared" si="14"/>
        <v>1.0121219253854301E-2</v>
      </c>
    </row>
    <row r="917" spans="1:12" x14ac:dyDescent="0.3">
      <c r="A917">
        <v>3111</v>
      </c>
      <c r="B917">
        <v>775</v>
      </c>
      <c r="C917" t="s">
        <v>1020</v>
      </c>
      <c r="D917" t="s">
        <v>170</v>
      </c>
      <c r="E917">
        <v>86</v>
      </c>
      <c r="F917">
        <v>2343</v>
      </c>
      <c r="G917">
        <v>3.6705078958600083E-2</v>
      </c>
      <c r="H917">
        <v>8497</v>
      </c>
      <c r="I917">
        <v>274058</v>
      </c>
      <c r="J917">
        <v>22</v>
      </c>
      <c r="K917" t="s">
        <v>915</v>
      </c>
      <c r="L917" s="90">
        <f t="shared" si="14"/>
        <v>1.0121219253854301E-2</v>
      </c>
    </row>
    <row r="918" spans="1:12" x14ac:dyDescent="0.3">
      <c r="A918">
        <v>3111</v>
      </c>
      <c r="B918">
        <v>244</v>
      </c>
      <c r="C918" t="s">
        <v>1020</v>
      </c>
      <c r="D918" t="s">
        <v>170</v>
      </c>
      <c r="E918">
        <v>83</v>
      </c>
      <c r="F918">
        <v>1441</v>
      </c>
      <c r="G918">
        <v>5.7598889659958359E-2</v>
      </c>
      <c r="H918">
        <v>8497</v>
      </c>
      <c r="I918">
        <v>274058</v>
      </c>
      <c r="J918">
        <v>24</v>
      </c>
      <c r="K918" t="s">
        <v>921</v>
      </c>
      <c r="L918" s="90">
        <f t="shared" si="14"/>
        <v>9.7681534659291511E-3</v>
      </c>
    </row>
    <row r="919" spans="1:12" x14ac:dyDescent="0.3">
      <c r="A919">
        <v>3111</v>
      </c>
      <c r="B919">
        <v>663</v>
      </c>
      <c r="C919" t="s">
        <v>1020</v>
      </c>
      <c r="D919" t="s">
        <v>170</v>
      </c>
      <c r="E919">
        <v>83</v>
      </c>
      <c r="F919">
        <v>1185</v>
      </c>
      <c r="G919">
        <v>7.0042194092826998E-2</v>
      </c>
      <c r="H919">
        <v>8497</v>
      </c>
      <c r="I919">
        <v>274058</v>
      </c>
      <c r="J919">
        <v>24</v>
      </c>
      <c r="K919" t="s">
        <v>952</v>
      </c>
      <c r="L919" s="90">
        <f t="shared" si="14"/>
        <v>9.7681534659291511E-3</v>
      </c>
    </row>
    <row r="920" spans="1:12" x14ac:dyDescent="0.3">
      <c r="A920">
        <v>3111</v>
      </c>
      <c r="B920">
        <v>247</v>
      </c>
      <c r="C920" t="s">
        <v>1020</v>
      </c>
      <c r="D920" t="s">
        <v>170</v>
      </c>
      <c r="E920">
        <v>78</v>
      </c>
      <c r="F920">
        <v>1419</v>
      </c>
      <c r="G920">
        <v>5.4968287526427059E-2</v>
      </c>
      <c r="H920">
        <v>8497</v>
      </c>
      <c r="I920">
        <v>274058</v>
      </c>
      <c r="J920">
        <v>26</v>
      </c>
      <c r="K920" t="s">
        <v>933</v>
      </c>
      <c r="L920" s="90">
        <f t="shared" si="14"/>
        <v>9.1797104860539009E-3</v>
      </c>
    </row>
    <row r="921" spans="1:12" x14ac:dyDescent="0.3">
      <c r="A921">
        <v>3111</v>
      </c>
      <c r="B921">
        <v>282</v>
      </c>
      <c r="C921" t="s">
        <v>1020</v>
      </c>
      <c r="D921" t="s">
        <v>170</v>
      </c>
      <c r="E921">
        <v>77</v>
      </c>
      <c r="F921">
        <v>1647</v>
      </c>
      <c r="G921">
        <v>4.6751669702489375E-2</v>
      </c>
      <c r="H921">
        <v>8497</v>
      </c>
      <c r="I921">
        <v>274058</v>
      </c>
      <c r="J921">
        <v>27</v>
      </c>
      <c r="K921" t="s">
        <v>927</v>
      </c>
      <c r="L921" s="90">
        <f t="shared" si="14"/>
        <v>9.0620218900788509E-3</v>
      </c>
    </row>
    <row r="922" spans="1:12" x14ac:dyDescent="0.3">
      <c r="A922">
        <v>3111</v>
      </c>
      <c r="B922">
        <v>301</v>
      </c>
      <c r="C922" t="s">
        <v>1020</v>
      </c>
      <c r="D922" t="s">
        <v>170</v>
      </c>
      <c r="E922">
        <v>73</v>
      </c>
      <c r="F922">
        <v>3561</v>
      </c>
      <c r="G922">
        <v>2.0499859590002809E-2</v>
      </c>
      <c r="H922">
        <v>8497</v>
      </c>
      <c r="I922">
        <v>274058</v>
      </c>
      <c r="J922">
        <v>28</v>
      </c>
      <c r="K922" t="s">
        <v>912</v>
      </c>
      <c r="L922" s="90">
        <f t="shared" si="14"/>
        <v>8.5912675061786507E-3</v>
      </c>
    </row>
    <row r="923" spans="1:12" x14ac:dyDescent="0.3">
      <c r="A923">
        <v>3111</v>
      </c>
      <c r="B923">
        <v>420</v>
      </c>
      <c r="C923" t="s">
        <v>1020</v>
      </c>
      <c r="D923" t="s">
        <v>170</v>
      </c>
      <c r="E923">
        <v>71</v>
      </c>
      <c r="F923">
        <v>1904</v>
      </c>
      <c r="G923">
        <v>3.7289915966386554E-2</v>
      </c>
      <c r="H923">
        <v>8497</v>
      </c>
      <c r="I923">
        <v>274058</v>
      </c>
      <c r="J923">
        <v>29</v>
      </c>
      <c r="K923" t="s">
        <v>928</v>
      </c>
      <c r="L923" s="90">
        <f t="shared" si="14"/>
        <v>8.3558903142285507E-3</v>
      </c>
    </row>
    <row r="924" spans="1:12" x14ac:dyDescent="0.3">
      <c r="A924">
        <v>3111</v>
      </c>
      <c r="B924">
        <v>134</v>
      </c>
      <c r="C924" t="s">
        <v>1020</v>
      </c>
      <c r="D924" t="s">
        <v>170</v>
      </c>
      <c r="E924">
        <v>61</v>
      </c>
      <c r="F924">
        <v>1127</v>
      </c>
      <c r="G924">
        <v>5.4125998225377107E-2</v>
      </c>
      <c r="H924">
        <v>8497</v>
      </c>
      <c r="I924">
        <v>274058</v>
      </c>
      <c r="J924">
        <v>30</v>
      </c>
      <c r="K924" t="s">
        <v>975</v>
      </c>
      <c r="L924" s="90">
        <f t="shared" si="14"/>
        <v>7.1790043544780512E-3</v>
      </c>
    </row>
    <row r="925" spans="1:12" x14ac:dyDescent="0.3">
      <c r="A925">
        <v>3111</v>
      </c>
      <c r="B925">
        <v>466</v>
      </c>
      <c r="C925" t="s">
        <v>1020</v>
      </c>
      <c r="D925" t="s">
        <v>170</v>
      </c>
      <c r="E925">
        <v>61</v>
      </c>
      <c r="F925">
        <v>1901</v>
      </c>
      <c r="G925">
        <v>3.2088374539715941E-2</v>
      </c>
      <c r="H925">
        <v>8497</v>
      </c>
      <c r="I925">
        <v>274058</v>
      </c>
      <c r="J925">
        <v>30</v>
      </c>
      <c r="K925" t="s">
        <v>935</v>
      </c>
      <c r="L925" s="90">
        <f t="shared" si="14"/>
        <v>7.1790043544780512E-3</v>
      </c>
    </row>
    <row r="926" spans="1:12" x14ac:dyDescent="0.3">
      <c r="A926">
        <v>6547</v>
      </c>
      <c r="B926">
        <v>640</v>
      </c>
      <c r="C926" t="s">
        <v>1021</v>
      </c>
      <c r="D926" t="s">
        <v>166</v>
      </c>
      <c r="E926">
        <v>779</v>
      </c>
      <c r="F926">
        <v>5893</v>
      </c>
      <c r="G926">
        <v>0.13219073477006618</v>
      </c>
      <c r="H926">
        <v>8827</v>
      </c>
      <c r="I926">
        <v>88862</v>
      </c>
      <c r="J926">
        <v>1</v>
      </c>
      <c r="K926" t="s">
        <v>900</v>
      </c>
      <c r="L926" s="90">
        <f t="shared" si="14"/>
        <v>8.825195423133568E-2</v>
      </c>
    </row>
    <row r="927" spans="1:12" x14ac:dyDescent="0.3">
      <c r="A927">
        <v>6547</v>
      </c>
      <c r="B927">
        <v>560</v>
      </c>
      <c r="C927" t="s">
        <v>1021</v>
      </c>
      <c r="D927" t="s">
        <v>166</v>
      </c>
      <c r="E927">
        <v>615</v>
      </c>
      <c r="F927">
        <v>4514</v>
      </c>
      <c r="G927">
        <v>0.1362428001772264</v>
      </c>
      <c r="H927">
        <v>8827</v>
      </c>
      <c r="I927">
        <v>88862</v>
      </c>
      <c r="J927">
        <v>2</v>
      </c>
      <c r="K927" t="s">
        <v>902</v>
      </c>
      <c r="L927" s="90">
        <f t="shared" si="14"/>
        <v>6.9672595445791324E-2</v>
      </c>
    </row>
    <row r="928" spans="1:12" x14ac:dyDescent="0.3">
      <c r="A928">
        <v>6547</v>
      </c>
      <c r="B928">
        <v>137</v>
      </c>
      <c r="C928" t="s">
        <v>1021</v>
      </c>
      <c r="D928" t="s">
        <v>166</v>
      </c>
      <c r="E928">
        <v>453</v>
      </c>
      <c r="F928">
        <v>3602</v>
      </c>
      <c r="G928">
        <v>0.1257634647418101</v>
      </c>
      <c r="H928">
        <v>8827</v>
      </c>
      <c r="I928">
        <v>88862</v>
      </c>
      <c r="J928">
        <v>3</v>
      </c>
      <c r="K928" t="s">
        <v>906</v>
      </c>
      <c r="L928" s="90">
        <f t="shared" si="14"/>
        <v>5.1319814206412143E-2</v>
      </c>
    </row>
    <row r="929" spans="1:12" x14ac:dyDescent="0.3">
      <c r="A929">
        <v>6547</v>
      </c>
      <c r="B929">
        <v>720</v>
      </c>
      <c r="C929" t="s">
        <v>1021</v>
      </c>
      <c r="D929" t="s">
        <v>166</v>
      </c>
      <c r="E929">
        <v>429</v>
      </c>
      <c r="F929">
        <v>5091</v>
      </c>
      <c r="G929">
        <v>8.4266352386564519E-2</v>
      </c>
      <c r="H929">
        <v>8827</v>
      </c>
      <c r="I929">
        <v>88862</v>
      </c>
      <c r="J929">
        <v>4</v>
      </c>
      <c r="K929" t="s">
        <v>901</v>
      </c>
      <c r="L929" s="90">
        <f t="shared" si="14"/>
        <v>4.8600883652430045E-2</v>
      </c>
    </row>
    <row r="930" spans="1:12" x14ac:dyDescent="0.3">
      <c r="A930">
        <v>6547</v>
      </c>
      <c r="B930">
        <v>194</v>
      </c>
      <c r="C930" t="s">
        <v>1021</v>
      </c>
      <c r="D930" t="s">
        <v>166</v>
      </c>
      <c r="E930">
        <v>420</v>
      </c>
      <c r="F930">
        <v>4056</v>
      </c>
      <c r="G930">
        <v>0.10355029585798817</v>
      </c>
      <c r="H930">
        <v>8827</v>
      </c>
      <c r="I930">
        <v>88862</v>
      </c>
      <c r="J930">
        <v>5</v>
      </c>
      <c r="K930" t="s">
        <v>907</v>
      </c>
      <c r="L930" s="90">
        <f t="shared" si="14"/>
        <v>4.7581284694686754E-2</v>
      </c>
    </row>
    <row r="931" spans="1:12" x14ac:dyDescent="0.3">
      <c r="A931">
        <v>6547</v>
      </c>
      <c r="B931">
        <v>403</v>
      </c>
      <c r="C931" t="s">
        <v>1021</v>
      </c>
      <c r="D931" t="s">
        <v>166</v>
      </c>
      <c r="E931">
        <v>215</v>
      </c>
      <c r="F931">
        <v>597</v>
      </c>
      <c r="G931">
        <v>0.36013400335008378</v>
      </c>
      <c r="H931">
        <v>8827</v>
      </c>
      <c r="I931">
        <v>88862</v>
      </c>
      <c r="J931">
        <v>6</v>
      </c>
      <c r="K931" t="s">
        <v>974</v>
      </c>
      <c r="L931" s="90">
        <f t="shared" si="14"/>
        <v>2.4357086212756316E-2</v>
      </c>
    </row>
    <row r="932" spans="1:12" x14ac:dyDescent="0.3">
      <c r="A932">
        <v>6547</v>
      </c>
      <c r="B932">
        <v>540</v>
      </c>
      <c r="C932" t="s">
        <v>1021</v>
      </c>
      <c r="D932" t="s">
        <v>166</v>
      </c>
      <c r="E932">
        <v>214</v>
      </c>
      <c r="F932">
        <v>2195</v>
      </c>
      <c r="G932">
        <v>9.7494305239179957E-2</v>
      </c>
      <c r="H932">
        <v>8827</v>
      </c>
      <c r="I932">
        <v>88862</v>
      </c>
      <c r="J932">
        <v>7</v>
      </c>
      <c r="K932" t="s">
        <v>905</v>
      </c>
      <c r="L932" s="90">
        <f t="shared" si="14"/>
        <v>2.4243797439673729E-2</v>
      </c>
    </row>
    <row r="933" spans="1:12" x14ac:dyDescent="0.3">
      <c r="A933">
        <v>6547</v>
      </c>
      <c r="B933">
        <v>862</v>
      </c>
      <c r="C933" t="s">
        <v>1021</v>
      </c>
      <c r="D933" t="s">
        <v>166</v>
      </c>
      <c r="E933">
        <v>186</v>
      </c>
      <c r="F933">
        <v>368</v>
      </c>
      <c r="G933">
        <v>0.50543478260869568</v>
      </c>
      <c r="H933">
        <v>8827</v>
      </c>
      <c r="I933">
        <v>88862</v>
      </c>
      <c r="J933">
        <v>8</v>
      </c>
      <c r="K933" t="s">
        <v>950</v>
      </c>
      <c r="L933" s="90">
        <f t="shared" si="14"/>
        <v>2.1071711793361279E-2</v>
      </c>
    </row>
    <row r="934" spans="1:12" x14ac:dyDescent="0.3">
      <c r="A934">
        <v>6547</v>
      </c>
      <c r="B934">
        <v>140</v>
      </c>
      <c r="C934" t="s">
        <v>1021</v>
      </c>
      <c r="D934" t="s">
        <v>166</v>
      </c>
      <c r="E934">
        <v>184</v>
      </c>
      <c r="F934">
        <v>1184</v>
      </c>
      <c r="G934">
        <v>0.1554054054054054</v>
      </c>
      <c r="H934">
        <v>8827</v>
      </c>
      <c r="I934">
        <v>88862</v>
      </c>
      <c r="J934">
        <v>9</v>
      </c>
      <c r="K934" t="s">
        <v>910</v>
      </c>
      <c r="L934" s="90">
        <f t="shared" si="14"/>
        <v>2.0845134247196102E-2</v>
      </c>
    </row>
    <row r="935" spans="1:12" x14ac:dyDescent="0.3">
      <c r="A935">
        <v>6547</v>
      </c>
      <c r="B935">
        <v>139</v>
      </c>
      <c r="C935" t="s">
        <v>1021</v>
      </c>
      <c r="D935" t="s">
        <v>166</v>
      </c>
      <c r="E935">
        <v>159</v>
      </c>
      <c r="F935">
        <v>1217</v>
      </c>
      <c r="G935">
        <v>0.13064913722267871</v>
      </c>
      <c r="H935">
        <v>8827</v>
      </c>
      <c r="I935">
        <v>88862</v>
      </c>
      <c r="J935">
        <v>10</v>
      </c>
      <c r="K935" t="s">
        <v>913</v>
      </c>
      <c r="L935" s="90">
        <f t="shared" si="14"/>
        <v>1.8012914920131413E-2</v>
      </c>
    </row>
    <row r="936" spans="1:12" x14ac:dyDescent="0.3">
      <c r="A936">
        <v>6547</v>
      </c>
      <c r="B936">
        <v>201</v>
      </c>
      <c r="C936" t="s">
        <v>1021</v>
      </c>
      <c r="D936" t="s">
        <v>166</v>
      </c>
      <c r="E936">
        <v>156</v>
      </c>
      <c r="F936">
        <v>1314</v>
      </c>
      <c r="G936">
        <v>0.11872146118721461</v>
      </c>
      <c r="H936">
        <v>8827</v>
      </c>
      <c r="I936">
        <v>88862</v>
      </c>
      <c r="J936">
        <v>11</v>
      </c>
      <c r="K936" t="s">
        <v>911</v>
      </c>
      <c r="L936" s="90">
        <f t="shared" si="14"/>
        <v>1.7673048600883652E-2</v>
      </c>
    </row>
    <row r="937" spans="1:12" x14ac:dyDescent="0.3">
      <c r="A937">
        <v>6547</v>
      </c>
      <c r="B937">
        <v>710</v>
      </c>
      <c r="C937" t="s">
        <v>1021</v>
      </c>
      <c r="D937" t="s">
        <v>166</v>
      </c>
      <c r="E937">
        <v>156</v>
      </c>
      <c r="F937">
        <v>1053</v>
      </c>
      <c r="G937">
        <v>0.14814814814814814</v>
      </c>
      <c r="H937">
        <v>8827</v>
      </c>
      <c r="I937">
        <v>88862</v>
      </c>
      <c r="J937">
        <v>11</v>
      </c>
      <c r="K937" t="s">
        <v>925</v>
      </c>
      <c r="L937" s="90">
        <f t="shared" si="14"/>
        <v>1.7673048600883652E-2</v>
      </c>
    </row>
    <row r="938" spans="1:12" x14ac:dyDescent="0.3">
      <c r="A938">
        <v>6547</v>
      </c>
      <c r="B938">
        <v>45</v>
      </c>
      <c r="C938" t="s">
        <v>1021</v>
      </c>
      <c r="D938" t="s">
        <v>166</v>
      </c>
      <c r="E938">
        <v>136</v>
      </c>
      <c r="F938">
        <v>1230</v>
      </c>
      <c r="G938">
        <v>0.11056910569105691</v>
      </c>
      <c r="H938">
        <v>8827</v>
      </c>
      <c r="I938">
        <v>88862</v>
      </c>
      <c r="J938">
        <v>13</v>
      </c>
      <c r="K938" t="s">
        <v>917</v>
      </c>
      <c r="L938" s="90">
        <f t="shared" si="14"/>
        <v>1.5407273139231903E-2</v>
      </c>
    </row>
    <row r="939" spans="1:12" x14ac:dyDescent="0.3">
      <c r="A939">
        <v>6547</v>
      </c>
      <c r="B939">
        <v>460</v>
      </c>
      <c r="C939" t="s">
        <v>1021</v>
      </c>
      <c r="D939" t="s">
        <v>166</v>
      </c>
      <c r="E939">
        <v>132</v>
      </c>
      <c r="F939">
        <v>1466</v>
      </c>
      <c r="G939">
        <v>9.0040927694406553E-2</v>
      </c>
      <c r="H939">
        <v>8827</v>
      </c>
      <c r="I939">
        <v>88862</v>
      </c>
      <c r="J939">
        <v>14</v>
      </c>
      <c r="K939" t="s">
        <v>922</v>
      </c>
      <c r="L939" s="90">
        <f t="shared" si="14"/>
        <v>1.4954118046901553E-2</v>
      </c>
    </row>
    <row r="940" spans="1:12" x14ac:dyDescent="0.3">
      <c r="A940">
        <v>6547</v>
      </c>
      <c r="B940">
        <v>221</v>
      </c>
      <c r="C940" t="s">
        <v>1021</v>
      </c>
      <c r="D940" t="s">
        <v>166</v>
      </c>
      <c r="E940">
        <v>129</v>
      </c>
      <c r="F940">
        <v>830</v>
      </c>
      <c r="G940">
        <v>0.15542168674698795</v>
      </c>
      <c r="H940">
        <v>8827</v>
      </c>
      <c r="I940">
        <v>88862</v>
      </c>
      <c r="J940">
        <v>15</v>
      </c>
      <c r="K940" t="s">
        <v>946</v>
      </c>
      <c r="L940" s="90">
        <f t="shared" si="14"/>
        <v>1.461425172765379E-2</v>
      </c>
    </row>
    <row r="941" spans="1:12" x14ac:dyDescent="0.3">
      <c r="A941">
        <v>6547</v>
      </c>
      <c r="B941">
        <v>58</v>
      </c>
      <c r="C941" t="s">
        <v>1021</v>
      </c>
      <c r="D941" t="s">
        <v>166</v>
      </c>
      <c r="E941">
        <v>128</v>
      </c>
      <c r="F941">
        <v>481</v>
      </c>
      <c r="G941">
        <v>0.26611226611226613</v>
      </c>
      <c r="H941">
        <v>8827</v>
      </c>
      <c r="I941">
        <v>88862</v>
      </c>
      <c r="J941">
        <v>16</v>
      </c>
      <c r="K941" t="s">
        <v>951</v>
      </c>
      <c r="L941" s="90">
        <f t="shared" si="14"/>
        <v>1.4500962954571203E-2</v>
      </c>
    </row>
    <row r="942" spans="1:12" x14ac:dyDescent="0.3">
      <c r="A942">
        <v>6547</v>
      </c>
      <c r="B942">
        <v>190</v>
      </c>
      <c r="C942" t="s">
        <v>1021</v>
      </c>
      <c r="D942" t="s">
        <v>166</v>
      </c>
      <c r="E942">
        <v>117</v>
      </c>
      <c r="F942">
        <v>871</v>
      </c>
      <c r="G942">
        <v>0.13432835820895522</v>
      </c>
      <c r="H942">
        <v>8827</v>
      </c>
      <c r="I942">
        <v>88862</v>
      </c>
      <c r="J942">
        <v>17</v>
      </c>
      <c r="K942" t="s">
        <v>943</v>
      </c>
      <c r="L942" s="90">
        <f t="shared" si="14"/>
        <v>1.3254786450662739E-2</v>
      </c>
    </row>
    <row r="943" spans="1:12" x14ac:dyDescent="0.3">
      <c r="A943">
        <v>6547</v>
      </c>
      <c r="B943">
        <v>383</v>
      </c>
      <c r="C943" t="s">
        <v>1021</v>
      </c>
      <c r="D943" t="s">
        <v>166</v>
      </c>
      <c r="E943">
        <v>114</v>
      </c>
      <c r="F943">
        <v>1025</v>
      </c>
      <c r="G943">
        <v>0.11121951219512195</v>
      </c>
      <c r="H943">
        <v>8827</v>
      </c>
      <c r="I943">
        <v>88862</v>
      </c>
      <c r="J943">
        <v>18</v>
      </c>
      <c r="K943" t="s">
        <v>916</v>
      </c>
      <c r="L943" s="90">
        <f t="shared" si="14"/>
        <v>1.2914920131414976E-2</v>
      </c>
    </row>
    <row r="944" spans="1:12" x14ac:dyDescent="0.3">
      <c r="A944">
        <v>6547</v>
      </c>
      <c r="B944">
        <v>463</v>
      </c>
      <c r="C944" t="s">
        <v>1021</v>
      </c>
      <c r="D944" t="s">
        <v>166</v>
      </c>
      <c r="E944">
        <v>111</v>
      </c>
      <c r="F944">
        <v>1527</v>
      </c>
      <c r="G944">
        <v>7.269155206286837E-2</v>
      </c>
      <c r="H944">
        <v>8827</v>
      </c>
      <c r="I944">
        <v>88862</v>
      </c>
      <c r="J944">
        <v>19</v>
      </c>
      <c r="K944" t="s">
        <v>914</v>
      </c>
      <c r="L944" s="90">
        <f t="shared" si="14"/>
        <v>1.2575053812167215E-2</v>
      </c>
    </row>
    <row r="945" spans="1:12" x14ac:dyDescent="0.3">
      <c r="A945">
        <v>6547</v>
      </c>
      <c r="B945">
        <v>775</v>
      </c>
      <c r="C945" t="s">
        <v>1021</v>
      </c>
      <c r="D945" t="s">
        <v>166</v>
      </c>
      <c r="E945">
        <v>101</v>
      </c>
      <c r="F945">
        <v>1103</v>
      </c>
      <c r="G945">
        <v>9.1568449682683586E-2</v>
      </c>
      <c r="H945">
        <v>8827</v>
      </c>
      <c r="I945">
        <v>88862</v>
      </c>
      <c r="J945">
        <v>20</v>
      </c>
      <c r="K945" t="s">
        <v>915</v>
      </c>
      <c r="L945" s="90">
        <f t="shared" si="14"/>
        <v>1.1442166081341338E-2</v>
      </c>
    </row>
    <row r="946" spans="1:12" x14ac:dyDescent="0.3">
      <c r="A946">
        <v>6547</v>
      </c>
      <c r="B946">
        <v>304</v>
      </c>
      <c r="C946" t="s">
        <v>1021</v>
      </c>
      <c r="D946" t="s">
        <v>166</v>
      </c>
      <c r="E946">
        <v>90</v>
      </c>
      <c r="F946">
        <v>206</v>
      </c>
      <c r="G946">
        <v>0.43689320388349512</v>
      </c>
      <c r="H946">
        <v>8827</v>
      </c>
      <c r="I946">
        <v>88862</v>
      </c>
      <c r="J946">
        <v>21</v>
      </c>
      <c r="K946" t="s">
        <v>963</v>
      </c>
      <c r="L946" s="90">
        <f t="shared" si="14"/>
        <v>1.0195989577432877E-2</v>
      </c>
    </row>
    <row r="947" spans="1:12" x14ac:dyDescent="0.3">
      <c r="A947">
        <v>6547</v>
      </c>
      <c r="B947">
        <v>120</v>
      </c>
      <c r="C947" t="s">
        <v>1021</v>
      </c>
      <c r="D947" t="s">
        <v>166</v>
      </c>
      <c r="E947">
        <v>89</v>
      </c>
      <c r="F947">
        <v>260</v>
      </c>
      <c r="G947">
        <v>0.34230769230769231</v>
      </c>
      <c r="H947">
        <v>8827</v>
      </c>
      <c r="I947">
        <v>88862</v>
      </c>
      <c r="J947">
        <v>22</v>
      </c>
      <c r="K947" t="s">
        <v>967</v>
      </c>
      <c r="L947" s="90">
        <f t="shared" si="14"/>
        <v>1.0082700804350289E-2</v>
      </c>
    </row>
    <row r="948" spans="1:12" x14ac:dyDescent="0.3">
      <c r="A948">
        <v>6547</v>
      </c>
      <c r="B948">
        <v>282</v>
      </c>
      <c r="C948" t="s">
        <v>1021</v>
      </c>
      <c r="D948" t="s">
        <v>166</v>
      </c>
      <c r="E948">
        <v>89</v>
      </c>
      <c r="F948">
        <v>781</v>
      </c>
      <c r="G948">
        <v>0.11395646606914213</v>
      </c>
      <c r="H948">
        <v>8827</v>
      </c>
      <c r="I948">
        <v>88862</v>
      </c>
      <c r="J948">
        <v>22</v>
      </c>
      <c r="K948" t="s">
        <v>927</v>
      </c>
      <c r="L948" s="90">
        <f t="shared" si="14"/>
        <v>1.0082700804350289E-2</v>
      </c>
    </row>
    <row r="949" spans="1:12" x14ac:dyDescent="0.3">
      <c r="A949">
        <v>6547</v>
      </c>
      <c r="B949">
        <v>420</v>
      </c>
      <c r="C949" t="s">
        <v>1021</v>
      </c>
      <c r="D949" t="s">
        <v>166</v>
      </c>
      <c r="E949">
        <v>89</v>
      </c>
      <c r="F949">
        <v>937</v>
      </c>
      <c r="G949">
        <v>9.4983991462113129E-2</v>
      </c>
      <c r="H949">
        <v>8827</v>
      </c>
      <c r="I949">
        <v>88862</v>
      </c>
      <c r="J949">
        <v>22</v>
      </c>
      <c r="K949" t="s">
        <v>928</v>
      </c>
      <c r="L949" s="90">
        <f t="shared" si="14"/>
        <v>1.0082700804350289E-2</v>
      </c>
    </row>
    <row r="950" spans="1:12" x14ac:dyDescent="0.3">
      <c r="A950">
        <v>6547</v>
      </c>
      <c r="B950">
        <v>247</v>
      </c>
      <c r="C950" t="s">
        <v>1021</v>
      </c>
      <c r="D950" t="s">
        <v>166</v>
      </c>
      <c r="E950">
        <v>86</v>
      </c>
      <c r="F950">
        <v>624</v>
      </c>
      <c r="G950">
        <v>0.13782051282051283</v>
      </c>
      <c r="H950">
        <v>8827</v>
      </c>
      <c r="I950">
        <v>88862</v>
      </c>
      <c r="J950">
        <v>25</v>
      </c>
      <c r="K950" t="s">
        <v>933</v>
      </c>
      <c r="L950" s="90">
        <f t="shared" si="14"/>
        <v>9.7428344851025264E-3</v>
      </c>
    </row>
    <row r="951" spans="1:12" x14ac:dyDescent="0.3">
      <c r="A951">
        <v>6547</v>
      </c>
      <c r="B951">
        <v>173</v>
      </c>
      <c r="C951" t="s">
        <v>1021</v>
      </c>
      <c r="D951" t="s">
        <v>166</v>
      </c>
      <c r="E951">
        <v>85</v>
      </c>
      <c r="F951">
        <v>653</v>
      </c>
      <c r="G951">
        <v>0.13016845329249618</v>
      </c>
      <c r="H951">
        <v>8827</v>
      </c>
      <c r="I951">
        <v>88862</v>
      </c>
      <c r="J951">
        <v>26</v>
      </c>
      <c r="K951" t="s">
        <v>944</v>
      </c>
      <c r="L951" s="90">
        <f t="shared" si="14"/>
        <v>9.6295457120199393E-3</v>
      </c>
    </row>
    <row r="952" spans="1:12" x14ac:dyDescent="0.3">
      <c r="A952">
        <v>6547</v>
      </c>
      <c r="B952">
        <v>133</v>
      </c>
      <c r="C952" t="s">
        <v>1021</v>
      </c>
      <c r="D952" t="s">
        <v>166</v>
      </c>
      <c r="E952">
        <v>84</v>
      </c>
      <c r="F952">
        <v>1378</v>
      </c>
      <c r="G952">
        <v>6.095791001451379E-2</v>
      </c>
      <c r="H952">
        <v>8827</v>
      </c>
      <c r="I952">
        <v>88862</v>
      </c>
      <c r="J952">
        <v>27</v>
      </c>
      <c r="K952" t="s">
        <v>932</v>
      </c>
      <c r="L952" s="90">
        <f t="shared" si="14"/>
        <v>9.5162569389373505E-3</v>
      </c>
    </row>
    <row r="953" spans="1:12" x14ac:dyDescent="0.3">
      <c r="A953">
        <v>6547</v>
      </c>
      <c r="B953">
        <v>308</v>
      </c>
      <c r="C953" t="s">
        <v>1021</v>
      </c>
      <c r="D953" t="s">
        <v>166</v>
      </c>
      <c r="E953">
        <v>82</v>
      </c>
      <c r="F953">
        <v>656</v>
      </c>
      <c r="G953">
        <v>0.125</v>
      </c>
      <c r="H953">
        <v>8827</v>
      </c>
      <c r="I953">
        <v>88862</v>
      </c>
      <c r="J953">
        <v>28</v>
      </c>
      <c r="K953" t="s">
        <v>929</v>
      </c>
      <c r="L953" s="90">
        <f t="shared" si="14"/>
        <v>9.2896793927721762E-3</v>
      </c>
    </row>
    <row r="954" spans="1:12" x14ac:dyDescent="0.3">
      <c r="A954">
        <v>6547</v>
      </c>
      <c r="B954">
        <v>134</v>
      </c>
      <c r="C954" t="s">
        <v>1021</v>
      </c>
      <c r="D954" t="s">
        <v>166</v>
      </c>
      <c r="E954">
        <v>71</v>
      </c>
      <c r="F954">
        <v>520</v>
      </c>
      <c r="G954">
        <v>0.13653846153846153</v>
      </c>
      <c r="H954">
        <v>8827</v>
      </c>
      <c r="I954">
        <v>88862</v>
      </c>
      <c r="J954">
        <v>29</v>
      </c>
      <c r="K954" t="s">
        <v>975</v>
      </c>
      <c r="L954" s="90">
        <f t="shared" si="14"/>
        <v>8.0435028888637128E-3</v>
      </c>
    </row>
    <row r="955" spans="1:12" x14ac:dyDescent="0.3">
      <c r="A955">
        <v>6547</v>
      </c>
      <c r="B955">
        <v>425</v>
      </c>
      <c r="C955" t="s">
        <v>1021</v>
      </c>
      <c r="D955" t="s">
        <v>166</v>
      </c>
      <c r="E955">
        <v>70</v>
      </c>
      <c r="F955">
        <v>627</v>
      </c>
      <c r="G955">
        <v>0.11164274322169059</v>
      </c>
      <c r="H955">
        <v>8827</v>
      </c>
      <c r="I955">
        <v>88862</v>
      </c>
      <c r="J955">
        <v>30</v>
      </c>
      <c r="K955" t="s">
        <v>934</v>
      </c>
      <c r="L955" s="90">
        <f t="shared" si="14"/>
        <v>7.9302141157811257E-3</v>
      </c>
    </row>
    <row r="956" spans="1:12" x14ac:dyDescent="0.3">
      <c r="A956">
        <v>3110</v>
      </c>
      <c r="B956">
        <v>640</v>
      </c>
      <c r="C956" t="s">
        <v>748</v>
      </c>
      <c r="D956" t="s">
        <v>183</v>
      </c>
      <c r="E956">
        <v>831</v>
      </c>
      <c r="F956">
        <v>2292</v>
      </c>
      <c r="G956">
        <v>0.36256544502617799</v>
      </c>
      <c r="H956">
        <v>9024</v>
      </c>
      <c r="I956">
        <v>29264</v>
      </c>
      <c r="J956">
        <v>1</v>
      </c>
      <c r="K956" t="s">
        <v>900</v>
      </c>
      <c r="L956" s="90">
        <f t="shared" si="14"/>
        <v>9.2087765957446804E-2</v>
      </c>
    </row>
    <row r="957" spans="1:12" x14ac:dyDescent="0.3">
      <c r="A957">
        <v>3110</v>
      </c>
      <c r="B957">
        <v>751</v>
      </c>
      <c r="C957" t="s">
        <v>748</v>
      </c>
      <c r="D957" t="s">
        <v>183</v>
      </c>
      <c r="E957">
        <v>603</v>
      </c>
      <c r="F957">
        <v>739</v>
      </c>
      <c r="G957">
        <v>0.81596752368064951</v>
      </c>
      <c r="H957">
        <v>9024</v>
      </c>
      <c r="I957">
        <v>29264</v>
      </c>
      <c r="J957">
        <v>2</v>
      </c>
      <c r="K957" t="s">
        <v>904</v>
      </c>
      <c r="L957" s="90">
        <f t="shared" si="14"/>
        <v>6.6821808510638292E-2</v>
      </c>
    </row>
    <row r="958" spans="1:12" x14ac:dyDescent="0.3">
      <c r="A958">
        <v>3110</v>
      </c>
      <c r="B958">
        <v>560</v>
      </c>
      <c r="C958" t="s">
        <v>748</v>
      </c>
      <c r="D958" t="s">
        <v>183</v>
      </c>
      <c r="E958">
        <v>567</v>
      </c>
      <c r="F958">
        <v>1552</v>
      </c>
      <c r="G958">
        <v>0.36533505154639173</v>
      </c>
      <c r="H958">
        <v>9024</v>
      </c>
      <c r="I958">
        <v>29264</v>
      </c>
      <c r="J958">
        <v>3</v>
      </c>
      <c r="K958" t="s">
        <v>902</v>
      </c>
      <c r="L958" s="90">
        <f t="shared" si="14"/>
        <v>6.2832446808510634E-2</v>
      </c>
    </row>
    <row r="959" spans="1:12" x14ac:dyDescent="0.3">
      <c r="A959">
        <v>3110</v>
      </c>
      <c r="B959">
        <v>720</v>
      </c>
      <c r="C959" t="s">
        <v>748</v>
      </c>
      <c r="D959" t="s">
        <v>183</v>
      </c>
      <c r="E959">
        <v>419</v>
      </c>
      <c r="F959">
        <v>1507</v>
      </c>
      <c r="G959">
        <v>0.27803583278035832</v>
      </c>
      <c r="H959">
        <v>9024</v>
      </c>
      <c r="I959">
        <v>29264</v>
      </c>
      <c r="J959">
        <v>4</v>
      </c>
      <c r="K959" t="s">
        <v>901</v>
      </c>
      <c r="L959" s="90">
        <f t="shared" si="14"/>
        <v>4.6431737588652482E-2</v>
      </c>
    </row>
    <row r="960" spans="1:12" x14ac:dyDescent="0.3">
      <c r="A960">
        <v>3110</v>
      </c>
      <c r="B960">
        <v>753</v>
      </c>
      <c r="C960" t="s">
        <v>748</v>
      </c>
      <c r="D960" t="s">
        <v>183</v>
      </c>
      <c r="E960">
        <v>376</v>
      </c>
      <c r="F960">
        <v>456</v>
      </c>
      <c r="G960">
        <v>0.82456140350877194</v>
      </c>
      <c r="H960">
        <v>9024</v>
      </c>
      <c r="I960">
        <v>29264</v>
      </c>
      <c r="J960">
        <v>5</v>
      </c>
      <c r="K960" t="s">
        <v>903</v>
      </c>
      <c r="L960" s="90">
        <f t="shared" si="14"/>
        <v>4.1666666666666664E-2</v>
      </c>
    </row>
    <row r="961" spans="1:12" x14ac:dyDescent="0.3">
      <c r="A961">
        <v>3110</v>
      </c>
      <c r="B961">
        <v>540</v>
      </c>
      <c r="C961" t="s">
        <v>748</v>
      </c>
      <c r="D961" t="s">
        <v>183</v>
      </c>
      <c r="E961">
        <v>346</v>
      </c>
      <c r="F961">
        <v>886</v>
      </c>
      <c r="G961">
        <v>0.3905191873589165</v>
      </c>
      <c r="H961">
        <v>9024</v>
      </c>
      <c r="I961">
        <v>29264</v>
      </c>
      <c r="J961">
        <v>6</v>
      </c>
      <c r="K961" t="s">
        <v>905</v>
      </c>
      <c r="L961" s="90">
        <f t="shared" si="14"/>
        <v>3.8342198581560287E-2</v>
      </c>
    </row>
    <row r="962" spans="1:12" x14ac:dyDescent="0.3">
      <c r="A962">
        <v>3110</v>
      </c>
      <c r="B962">
        <v>194</v>
      </c>
      <c r="C962" t="s">
        <v>748</v>
      </c>
      <c r="D962" t="s">
        <v>183</v>
      </c>
      <c r="E962">
        <v>309</v>
      </c>
      <c r="F962">
        <v>1335</v>
      </c>
      <c r="G962">
        <v>0.23146067415730337</v>
      </c>
      <c r="H962">
        <v>9024</v>
      </c>
      <c r="I962">
        <v>29264</v>
      </c>
      <c r="J962">
        <v>7</v>
      </c>
      <c r="K962" t="s">
        <v>907</v>
      </c>
      <c r="L962" s="90">
        <f t="shared" si="14"/>
        <v>3.4242021276595744E-2</v>
      </c>
    </row>
    <row r="963" spans="1:12" x14ac:dyDescent="0.3">
      <c r="A963">
        <v>3110</v>
      </c>
      <c r="B963">
        <v>137</v>
      </c>
      <c r="C963" t="s">
        <v>748</v>
      </c>
      <c r="D963" t="s">
        <v>183</v>
      </c>
      <c r="E963">
        <v>281</v>
      </c>
      <c r="F963">
        <v>1656</v>
      </c>
      <c r="G963">
        <v>0.16968599033816426</v>
      </c>
      <c r="H963">
        <v>9024</v>
      </c>
      <c r="I963">
        <v>29264</v>
      </c>
      <c r="J963">
        <v>8</v>
      </c>
      <c r="K963" t="s">
        <v>906</v>
      </c>
      <c r="L963" s="90">
        <f t="shared" ref="L963:L1026" si="15">E963/H963</f>
        <v>3.1139184397163122E-2</v>
      </c>
    </row>
    <row r="964" spans="1:12" x14ac:dyDescent="0.3">
      <c r="A964">
        <v>3110</v>
      </c>
      <c r="B964">
        <v>750</v>
      </c>
      <c r="C964" t="s">
        <v>748</v>
      </c>
      <c r="D964" t="s">
        <v>183</v>
      </c>
      <c r="E964">
        <v>236</v>
      </c>
      <c r="F964">
        <v>369</v>
      </c>
      <c r="G964">
        <v>0.63956639566395668</v>
      </c>
      <c r="H964">
        <v>9024</v>
      </c>
      <c r="I964">
        <v>29264</v>
      </c>
      <c r="J964">
        <v>9</v>
      </c>
      <c r="K964" t="s">
        <v>918</v>
      </c>
      <c r="L964" s="90">
        <f t="shared" si="15"/>
        <v>2.6152482269503546E-2</v>
      </c>
    </row>
    <row r="965" spans="1:12" x14ac:dyDescent="0.3">
      <c r="A965">
        <v>3110</v>
      </c>
      <c r="B965">
        <v>201</v>
      </c>
      <c r="C965" t="s">
        <v>748</v>
      </c>
      <c r="D965" t="s">
        <v>183</v>
      </c>
      <c r="E965">
        <v>221</v>
      </c>
      <c r="F965">
        <v>651</v>
      </c>
      <c r="G965">
        <v>0.33947772657450076</v>
      </c>
      <c r="H965">
        <v>9024</v>
      </c>
      <c r="I965">
        <v>29264</v>
      </c>
      <c r="J965">
        <v>10</v>
      </c>
      <c r="K965" t="s">
        <v>911</v>
      </c>
      <c r="L965" s="90">
        <f t="shared" si="15"/>
        <v>2.4490248226950354E-2</v>
      </c>
    </row>
    <row r="966" spans="1:12" x14ac:dyDescent="0.3">
      <c r="A966">
        <v>3110</v>
      </c>
      <c r="B966">
        <v>463</v>
      </c>
      <c r="C966" t="s">
        <v>748</v>
      </c>
      <c r="D966" t="s">
        <v>183</v>
      </c>
      <c r="E966">
        <v>147</v>
      </c>
      <c r="F966">
        <v>660</v>
      </c>
      <c r="G966">
        <v>0.22272727272727272</v>
      </c>
      <c r="H966">
        <v>9024</v>
      </c>
      <c r="I966">
        <v>29264</v>
      </c>
      <c r="J966">
        <v>11</v>
      </c>
      <c r="K966" t="s">
        <v>914</v>
      </c>
      <c r="L966" s="90">
        <f t="shared" si="15"/>
        <v>1.6289893617021278E-2</v>
      </c>
    </row>
    <row r="967" spans="1:12" x14ac:dyDescent="0.3">
      <c r="A967">
        <v>3110</v>
      </c>
      <c r="B967">
        <v>133</v>
      </c>
      <c r="C967" t="s">
        <v>748</v>
      </c>
      <c r="D967" t="s">
        <v>183</v>
      </c>
      <c r="E967">
        <v>130</v>
      </c>
      <c r="F967">
        <v>462</v>
      </c>
      <c r="G967">
        <v>0.2813852813852814</v>
      </c>
      <c r="H967">
        <v>9024</v>
      </c>
      <c r="I967">
        <v>29264</v>
      </c>
      <c r="J967">
        <v>12</v>
      </c>
      <c r="K967" t="s">
        <v>932</v>
      </c>
      <c r="L967" s="90">
        <f t="shared" si="15"/>
        <v>1.4406028368794326E-2</v>
      </c>
    </row>
    <row r="968" spans="1:12" x14ac:dyDescent="0.3">
      <c r="A968">
        <v>3110</v>
      </c>
      <c r="B968">
        <v>45</v>
      </c>
      <c r="C968" t="s">
        <v>748</v>
      </c>
      <c r="D968" t="s">
        <v>183</v>
      </c>
      <c r="E968">
        <v>123</v>
      </c>
      <c r="F968">
        <v>465</v>
      </c>
      <c r="G968">
        <v>0.26451612903225807</v>
      </c>
      <c r="H968">
        <v>9024</v>
      </c>
      <c r="I968">
        <v>29264</v>
      </c>
      <c r="J968">
        <v>13</v>
      </c>
      <c r="K968" t="s">
        <v>917</v>
      </c>
      <c r="L968" s="90">
        <f t="shared" si="15"/>
        <v>1.3630319148936171E-2</v>
      </c>
    </row>
    <row r="969" spans="1:12" x14ac:dyDescent="0.3">
      <c r="A969">
        <v>3110</v>
      </c>
      <c r="B969">
        <v>460</v>
      </c>
      <c r="C969" t="s">
        <v>748</v>
      </c>
      <c r="D969" t="s">
        <v>183</v>
      </c>
      <c r="E969">
        <v>118</v>
      </c>
      <c r="F969">
        <v>588</v>
      </c>
      <c r="G969">
        <v>0.20068027210884354</v>
      </c>
      <c r="H969">
        <v>9024</v>
      </c>
      <c r="I969">
        <v>29264</v>
      </c>
      <c r="J969">
        <v>14</v>
      </c>
      <c r="K969" t="s">
        <v>922</v>
      </c>
      <c r="L969" s="90">
        <f t="shared" si="15"/>
        <v>1.3076241134751773E-2</v>
      </c>
    </row>
    <row r="970" spans="1:12" x14ac:dyDescent="0.3">
      <c r="A970">
        <v>3110</v>
      </c>
      <c r="B970">
        <v>174</v>
      </c>
      <c r="C970" t="s">
        <v>748</v>
      </c>
      <c r="D970" t="s">
        <v>183</v>
      </c>
      <c r="E970">
        <v>115</v>
      </c>
      <c r="F970">
        <v>115</v>
      </c>
      <c r="G970">
        <v>1</v>
      </c>
      <c r="H970">
        <v>9024</v>
      </c>
      <c r="I970">
        <v>29264</v>
      </c>
      <c r="J970">
        <v>15</v>
      </c>
      <c r="K970" t="s">
        <v>941</v>
      </c>
      <c r="L970" s="90">
        <f t="shared" si="15"/>
        <v>1.2743794326241134E-2</v>
      </c>
    </row>
    <row r="971" spans="1:12" x14ac:dyDescent="0.3">
      <c r="A971">
        <v>3110</v>
      </c>
      <c r="B971">
        <v>422</v>
      </c>
      <c r="C971" t="s">
        <v>748</v>
      </c>
      <c r="D971" t="s">
        <v>183</v>
      </c>
      <c r="E971">
        <v>105</v>
      </c>
      <c r="F971">
        <v>255</v>
      </c>
      <c r="G971">
        <v>0.41176470588235292</v>
      </c>
      <c r="H971">
        <v>9024</v>
      </c>
      <c r="I971">
        <v>29264</v>
      </c>
      <c r="J971">
        <v>16</v>
      </c>
      <c r="K971" t="s">
        <v>938</v>
      </c>
      <c r="L971" s="90">
        <f t="shared" si="15"/>
        <v>1.163563829787234E-2</v>
      </c>
    </row>
    <row r="972" spans="1:12" x14ac:dyDescent="0.3">
      <c r="A972">
        <v>3110</v>
      </c>
      <c r="B972">
        <v>140</v>
      </c>
      <c r="C972" t="s">
        <v>748</v>
      </c>
      <c r="D972" t="s">
        <v>183</v>
      </c>
      <c r="E972">
        <v>100</v>
      </c>
      <c r="F972">
        <v>574</v>
      </c>
      <c r="G972">
        <v>0.17421602787456447</v>
      </c>
      <c r="H972">
        <v>9024</v>
      </c>
      <c r="I972">
        <v>29264</v>
      </c>
      <c r="J972">
        <v>17</v>
      </c>
      <c r="K972" t="s">
        <v>910</v>
      </c>
      <c r="L972" s="90">
        <f t="shared" si="15"/>
        <v>1.1081560283687944E-2</v>
      </c>
    </row>
    <row r="973" spans="1:12" x14ac:dyDescent="0.3">
      <c r="A973">
        <v>3110</v>
      </c>
      <c r="B973">
        <v>254</v>
      </c>
      <c r="C973" t="s">
        <v>748</v>
      </c>
      <c r="D973" t="s">
        <v>183</v>
      </c>
      <c r="E973">
        <v>98</v>
      </c>
      <c r="F973">
        <v>344</v>
      </c>
      <c r="G973">
        <v>0.28488372093023256</v>
      </c>
      <c r="H973">
        <v>9024</v>
      </c>
      <c r="I973">
        <v>29264</v>
      </c>
      <c r="J973">
        <v>18</v>
      </c>
      <c r="K973" t="s">
        <v>923</v>
      </c>
      <c r="L973" s="90">
        <f t="shared" si="15"/>
        <v>1.0859929078014184E-2</v>
      </c>
    </row>
    <row r="974" spans="1:12" x14ac:dyDescent="0.3">
      <c r="A974">
        <v>3110</v>
      </c>
      <c r="B974">
        <v>710</v>
      </c>
      <c r="C974" t="s">
        <v>748</v>
      </c>
      <c r="D974" t="s">
        <v>183</v>
      </c>
      <c r="E974">
        <v>95</v>
      </c>
      <c r="F974">
        <v>219</v>
      </c>
      <c r="G974">
        <v>0.43378995433789952</v>
      </c>
      <c r="H974">
        <v>9024</v>
      </c>
      <c r="I974">
        <v>29264</v>
      </c>
      <c r="J974">
        <v>19</v>
      </c>
      <c r="K974" t="s">
        <v>925</v>
      </c>
      <c r="L974" s="90">
        <f t="shared" si="15"/>
        <v>1.0527482269503546E-2</v>
      </c>
    </row>
    <row r="975" spans="1:12" x14ac:dyDescent="0.3">
      <c r="A975">
        <v>3110</v>
      </c>
      <c r="B975">
        <v>757</v>
      </c>
      <c r="C975" t="s">
        <v>748</v>
      </c>
      <c r="D975" t="s">
        <v>183</v>
      </c>
      <c r="E975">
        <v>87</v>
      </c>
      <c r="F975">
        <v>126</v>
      </c>
      <c r="G975">
        <v>0.69047619047619047</v>
      </c>
      <c r="H975">
        <v>9024</v>
      </c>
      <c r="I975">
        <v>29264</v>
      </c>
      <c r="J975">
        <v>20</v>
      </c>
      <c r="K975" t="s">
        <v>954</v>
      </c>
      <c r="L975" s="90">
        <f t="shared" si="15"/>
        <v>9.6409574468085107E-3</v>
      </c>
    </row>
    <row r="976" spans="1:12" x14ac:dyDescent="0.3">
      <c r="A976">
        <v>3110</v>
      </c>
      <c r="B976">
        <v>775</v>
      </c>
      <c r="C976" t="s">
        <v>748</v>
      </c>
      <c r="D976" t="s">
        <v>183</v>
      </c>
      <c r="E976">
        <v>80</v>
      </c>
      <c r="F976">
        <v>424</v>
      </c>
      <c r="G976">
        <v>0.18867924528301888</v>
      </c>
      <c r="H976">
        <v>9024</v>
      </c>
      <c r="I976">
        <v>29264</v>
      </c>
      <c r="J976">
        <v>21</v>
      </c>
      <c r="K976" t="s">
        <v>915</v>
      </c>
      <c r="L976" s="90">
        <f t="shared" si="15"/>
        <v>8.8652482269503553E-3</v>
      </c>
    </row>
    <row r="977" spans="1:12" x14ac:dyDescent="0.3">
      <c r="A977">
        <v>3110</v>
      </c>
      <c r="B977">
        <v>139</v>
      </c>
      <c r="C977" t="s">
        <v>748</v>
      </c>
      <c r="D977" t="s">
        <v>183</v>
      </c>
      <c r="E977">
        <v>78</v>
      </c>
      <c r="F977">
        <v>675</v>
      </c>
      <c r="G977">
        <v>0.11555555555555555</v>
      </c>
      <c r="H977">
        <v>9024</v>
      </c>
      <c r="I977">
        <v>29264</v>
      </c>
      <c r="J977">
        <v>22</v>
      </c>
      <c r="K977" t="s">
        <v>913</v>
      </c>
      <c r="L977" s="90">
        <f t="shared" si="15"/>
        <v>8.6436170212765961E-3</v>
      </c>
    </row>
    <row r="978" spans="1:12" x14ac:dyDescent="0.3">
      <c r="A978">
        <v>3110</v>
      </c>
      <c r="B978">
        <v>249</v>
      </c>
      <c r="C978" t="s">
        <v>748</v>
      </c>
      <c r="D978" t="s">
        <v>183</v>
      </c>
      <c r="E978">
        <v>76</v>
      </c>
      <c r="F978">
        <v>265</v>
      </c>
      <c r="G978">
        <v>0.28679245283018867</v>
      </c>
      <c r="H978">
        <v>9024</v>
      </c>
      <c r="I978">
        <v>29264</v>
      </c>
      <c r="J978">
        <v>23</v>
      </c>
      <c r="K978" t="s">
        <v>936</v>
      </c>
      <c r="L978" s="90">
        <f t="shared" si="15"/>
        <v>8.4219858156028369E-3</v>
      </c>
    </row>
    <row r="979" spans="1:12" x14ac:dyDescent="0.3">
      <c r="A979">
        <v>3110</v>
      </c>
      <c r="B979">
        <v>566</v>
      </c>
      <c r="C979" t="s">
        <v>748</v>
      </c>
      <c r="D979" t="s">
        <v>183</v>
      </c>
      <c r="E979">
        <v>71</v>
      </c>
      <c r="F979">
        <v>88</v>
      </c>
      <c r="G979">
        <v>0.80681818181818177</v>
      </c>
      <c r="H979">
        <v>9024</v>
      </c>
      <c r="I979">
        <v>29264</v>
      </c>
      <c r="J979">
        <v>24</v>
      </c>
      <c r="K979" t="s">
        <v>969</v>
      </c>
      <c r="L979" s="90">
        <f t="shared" si="15"/>
        <v>7.8679078014184389E-3</v>
      </c>
    </row>
    <row r="980" spans="1:12" x14ac:dyDescent="0.3">
      <c r="A980">
        <v>3110</v>
      </c>
      <c r="B980">
        <v>466</v>
      </c>
      <c r="C980" t="s">
        <v>748</v>
      </c>
      <c r="D980" t="s">
        <v>183</v>
      </c>
      <c r="E980">
        <v>69</v>
      </c>
      <c r="F980">
        <v>217</v>
      </c>
      <c r="G980">
        <v>0.31797235023041476</v>
      </c>
      <c r="H980">
        <v>9024</v>
      </c>
      <c r="I980">
        <v>29264</v>
      </c>
      <c r="J980">
        <v>25</v>
      </c>
      <c r="K980" t="s">
        <v>935</v>
      </c>
      <c r="L980" s="90">
        <f t="shared" si="15"/>
        <v>7.6462765957446806E-3</v>
      </c>
    </row>
    <row r="981" spans="1:12" x14ac:dyDescent="0.3">
      <c r="A981">
        <v>3110</v>
      </c>
      <c r="B981">
        <v>241</v>
      </c>
      <c r="C981" t="s">
        <v>748</v>
      </c>
      <c r="D981" t="s">
        <v>183</v>
      </c>
      <c r="E981">
        <v>65</v>
      </c>
      <c r="F981">
        <v>200</v>
      </c>
      <c r="G981">
        <v>0.32500000000000001</v>
      </c>
      <c r="H981">
        <v>9024</v>
      </c>
      <c r="I981">
        <v>29264</v>
      </c>
      <c r="J981">
        <v>26</v>
      </c>
      <c r="K981" t="s">
        <v>924</v>
      </c>
      <c r="L981" s="90">
        <f t="shared" si="15"/>
        <v>7.2030141843971631E-3</v>
      </c>
    </row>
    <row r="982" spans="1:12" x14ac:dyDescent="0.3">
      <c r="A982">
        <v>3110</v>
      </c>
      <c r="B982">
        <v>53</v>
      </c>
      <c r="C982" t="s">
        <v>748</v>
      </c>
      <c r="D982" t="s">
        <v>183</v>
      </c>
      <c r="E982">
        <v>63</v>
      </c>
      <c r="F982">
        <v>202</v>
      </c>
      <c r="G982">
        <v>0.31188118811881188</v>
      </c>
      <c r="H982">
        <v>9024</v>
      </c>
      <c r="I982">
        <v>29264</v>
      </c>
      <c r="J982">
        <v>27</v>
      </c>
      <c r="K982" t="s">
        <v>945</v>
      </c>
      <c r="L982" s="90">
        <f t="shared" si="15"/>
        <v>6.9813829787234039E-3</v>
      </c>
    </row>
    <row r="983" spans="1:12" x14ac:dyDescent="0.3">
      <c r="A983">
        <v>3110</v>
      </c>
      <c r="B983">
        <v>247</v>
      </c>
      <c r="C983" t="s">
        <v>748</v>
      </c>
      <c r="D983" t="s">
        <v>183</v>
      </c>
      <c r="E983">
        <v>62</v>
      </c>
      <c r="F983">
        <v>290</v>
      </c>
      <c r="G983">
        <v>0.21379310344827587</v>
      </c>
      <c r="H983">
        <v>9024</v>
      </c>
      <c r="I983">
        <v>29264</v>
      </c>
      <c r="J983">
        <v>28</v>
      </c>
      <c r="K983" t="s">
        <v>933</v>
      </c>
      <c r="L983" s="90">
        <f t="shared" si="15"/>
        <v>6.8705673758865252E-3</v>
      </c>
    </row>
    <row r="984" spans="1:12" x14ac:dyDescent="0.3">
      <c r="A984">
        <v>3110</v>
      </c>
      <c r="B984">
        <v>282</v>
      </c>
      <c r="C984" t="s">
        <v>748</v>
      </c>
      <c r="D984" t="s">
        <v>183</v>
      </c>
      <c r="E984">
        <v>62</v>
      </c>
      <c r="F984">
        <v>347</v>
      </c>
      <c r="G984">
        <v>0.17867435158501441</v>
      </c>
      <c r="H984">
        <v>9024</v>
      </c>
      <c r="I984">
        <v>29264</v>
      </c>
      <c r="J984">
        <v>28</v>
      </c>
      <c r="K984" t="s">
        <v>927</v>
      </c>
      <c r="L984" s="90">
        <f t="shared" si="15"/>
        <v>6.8705673758865252E-3</v>
      </c>
    </row>
    <row r="985" spans="1:12" x14ac:dyDescent="0.3">
      <c r="A985">
        <v>3110</v>
      </c>
      <c r="B985">
        <v>308</v>
      </c>
      <c r="C985" t="s">
        <v>748</v>
      </c>
      <c r="D985" t="s">
        <v>183</v>
      </c>
      <c r="E985">
        <v>61</v>
      </c>
      <c r="F985">
        <v>282</v>
      </c>
      <c r="G985">
        <v>0.21631205673758866</v>
      </c>
      <c r="H985">
        <v>9024</v>
      </c>
      <c r="I985">
        <v>29264</v>
      </c>
      <c r="J985">
        <v>30</v>
      </c>
      <c r="K985" t="s">
        <v>929</v>
      </c>
      <c r="L985" s="90">
        <f t="shared" si="15"/>
        <v>6.7597517730496456E-3</v>
      </c>
    </row>
    <row r="986" spans="1:12" x14ac:dyDescent="0.3">
      <c r="A986">
        <v>3110</v>
      </c>
      <c r="B986">
        <v>420</v>
      </c>
      <c r="C986" t="s">
        <v>748</v>
      </c>
      <c r="D986" t="s">
        <v>183</v>
      </c>
      <c r="E986">
        <v>61</v>
      </c>
      <c r="F986">
        <v>304</v>
      </c>
      <c r="G986">
        <v>0.20065789473684212</v>
      </c>
      <c r="H986">
        <v>9024</v>
      </c>
      <c r="I986">
        <v>29264</v>
      </c>
      <c r="J986">
        <v>30</v>
      </c>
      <c r="K986" t="s">
        <v>928</v>
      </c>
      <c r="L986" s="90">
        <f t="shared" si="15"/>
        <v>6.7597517730496456E-3</v>
      </c>
    </row>
    <row r="987" spans="1:12" x14ac:dyDescent="0.3">
      <c r="A987">
        <v>97</v>
      </c>
      <c r="B987">
        <v>640</v>
      </c>
      <c r="C987" t="s">
        <v>749</v>
      </c>
      <c r="D987" t="s">
        <v>183</v>
      </c>
      <c r="E987">
        <v>925</v>
      </c>
      <c r="F987">
        <v>2292</v>
      </c>
      <c r="G987">
        <v>0.40357766143106455</v>
      </c>
      <c r="H987">
        <v>9995</v>
      </c>
      <c r="I987">
        <v>29264</v>
      </c>
      <c r="J987">
        <v>1</v>
      </c>
      <c r="K987" t="s">
        <v>900</v>
      </c>
      <c r="L987" s="90">
        <f t="shared" si="15"/>
        <v>9.2546273136568283E-2</v>
      </c>
    </row>
    <row r="988" spans="1:12" x14ac:dyDescent="0.3">
      <c r="A988">
        <v>97</v>
      </c>
      <c r="B988">
        <v>560</v>
      </c>
      <c r="C988" t="s">
        <v>749</v>
      </c>
      <c r="D988" t="s">
        <v>183</v>
      </c>
      <c r="E988">
        <v>642</v>
      </c>
      <c r="F988">
        <v>1552</v>
      </c>
      <c r="G988">
        <v>0.41365979381443296</v>
      </c>
      <c r="H988">
        <v>9995</v>
      </c>
      <c r="I988">
        <v>29264</v>
      </c>
      <c r="J988">
        <v>2</v>
      </c>
      <c r="K988" t="s">
        <v>902</v>
      </c>
      <c r="L988" s="90">
        <f t="shared" si="15"/>
        <v>6.4232116058029018E-2</v>
      </c>
    </row>
    <row r="989" spans="1:12" x14ac:dyDescent="0.3">
      <c r="A989">
        <v>97</v>
      </c>
      <c r="B989">
        <v>137</v>
      </c>
      <c r="C989" t="s">
        <v>749</v>
      </c>
      <c r="D989" t="s">
        <v>183</v>
      </c>
      <c r="E989">
        <v>614</v>
      </c>
      <c r="F989">
        <v>1656</v>
      </c>
      <c r="G989">
        <v>0.37077294685990336</v>
      </c>
      <c r="H989">
        <v>9995</v>
      </c>
      <c r="I989">
        <v>29264</v>
      </c>
      <c r="J989">
        <v>3</v>
      </c>
      <c r="K989" t="s">
        <v>906</v>
      </c>
      <c r="L989" s="90">
        <f t="shared" si="15"/>
        <v>6.1430715357678842E-2</v>
      </c>
    </row>
    <row r="990" spans="1:12" x14ac:dyDescent="0.3">
      <c r="A990">
        <v>97</v>
      </c>
      <c r="B990">
        <v>194</v>
      </c>
      <c r="C990" t="s">
        <v>749</v>
      </c>
      <c r="D990" t="s">
        <v>183</v>
      </c>
      <c r="E990">
        <v>519</v>
      </c>
      <c r="F990">
        <v>1335</v>
      </c>
      <c r="G990">
        <v>0.38876404494382022</v>
      </c>
      <c r="H990">
        <v>9995</v>
      </c>
      <c r="I990">
        <v>29264</v>
      </c>
      <c r="J990">
        <v>4</v>
      </c>
      <c r="K990" t="s">
        <v>907</v>
      </c>
      <c r="L990" s="90">
        <f t="shared" si="15"/>
        <v>5.1925962981490742E-2</v>
      </c>
    </row>
    <row r="991" spans="1:12" x14ac:dyDescent="0.3">
      <c r="A991">
        <v>97</v>
      </c>
      <c r="B991">
        <v>720</v>
      </c>
      <c r="C991" t="s">
        <v>749</v>
      </c>
      <c r="D991" t="s">
        <v>183</v>
      </c>
      <c r="E991">
        <v>507</v>
      </c>
      <c r="F991">
        <v>1507</v>
      </c>
      <c r="G991">
        <v>0.33642999336429991</v>
      </c>
      <c r="H991">
        <v>9995</v>
      </c>
      <c r="I991">
        <v>29264</v>
      </c>
      <c r="J991">
        <v>5</v>
      </c>
      <c r="K991" t="s">
        <v>901</v>
      </c>
      <c r="L991" s="90">
        <f t="shared" si="15"/>
        <v>5.0725362681340667E-2</v>
      </c>
    </row>
    <row r="992" spans="1:12" x14ac:dyDescent="0.3">
      <c r="A992">
        <v>97</v>
      </c>
      <c r="B992">
        <v>540</v>
      </c>
      <c r="C992" t="s">
        <v>749</v>
      </c>
      <c r="D992" t="s">
        <v>183</v>
      </c>
      <c r="E992">
        <v>335</v>
      </c>
      <c r="F992">
        <v>886</v>
      </c>
      <c r="G992">
        <v>0.37810383747178328</v>
      </c>
      <c r="H992">
        <v>9995</v>
      </c>
      <c r="I992">
        <v>29264</v>
      </c>
      <c r="J992">
        <v>6</v>
      </c>
      <c r="K992" t="s">
        <v>905</v>
      </c>
      <c r="L992" s="90">
        <f t="shared" si="15"/>
        <v>3.3516758379189597E-2</v>
      </c>
    </row>
    <row r="993" spans="1:12" x14ac:dyDescent="0.3">
      <c r="A993">
        <v>97</v>
      </c>
      <c r="B993">
        <v>133</v>
      </c>
      <c r="C993" t="s">
        <v>749</v>
      </c>
      <c r="D993" t="s">
        <v>183</v>
      </c>
      <c r="E993">
        <v>252</v>
      </c>
      <c r="F993">
        <v>462</v>
      </c>
      <c r="G993">
        <v>0.54545454545454541</v>
      </c>
      <c r="H993">
        <v>9995</v>
      </c>
      <c r="I993">
        <v>29264</v>
      </c>
      <c r="J993">
        <v>7</v>
      </c>
      <c r="K993" t="s">
        <v>932</v>
      </c>
      <c r="L993" s="90">
        <f t="shared" si="15"/>
        <v>2.5212606303151575E-2</v>
      </c>
    </row>
    <row r="994" spans="1:12" x14ac:dyDescent="0.3">
      <c r="A994">
        <v>97</v>
      </c>
      <c r="B994">
        <v>139</v>
      </c>
      <c r="C994" t="s">
        <v>749</v>
      </c>
      <c r="D994" t="s">
        <v>183</v>
      </c>
      <c r="E994">
        <v>247</v>
      </c>
      <c r="F994">
        <v>675</v>
      </c>
      <c r="G994">
        <v>0.36592592592592593</v>
      </c>
      <c r="H994">
        <v>9995</v>
      </c>
      <c r="I994">
        <v>29264</v>
      </c>
      <c r="J994">
        <v>8</v>
      </c>
      <c r="K994" t="s">
        <v>913</v>
      </c>
      <c r="L994" s="90">
        <f t="shared" si="15"/>
        <v>2.4712356178089045E-2</v>
      </c>
    </row>
    <row r="995" spans="1:12" x14ac:dyDescent="0.3">
      <c r="A995">
        <v>97</v>
      </c>
      <c r="B995">
        <v>460</v>
      </c>
      <c r="C995" t="s">
        <v>749</v>
      </c>
      <c r="D995" t="s">
        <v>183</v>
      </c>
      <c r="E995">
        <v>235</v>
      </c>
      <c r="F995">
        <v>588</v>
      </c>
      <c r="G995">
        <v>0.39965986394557823</v>
      </c>
      <c r="H995">
        <v>9995</v>
      </c>
      <c r="I995">
        <v>29264</v>
      </c>
      <c r="J995">
        <v>9</v>
      </c>
      <c r="K995" t="s">
        <v>922</v>
      </c>
      <c r="L995" s="90">
        <f t="shared" si="15"/>
        <v>2.351175587793897E-2</v>
      </c>
    </row>
    <row r="996" spans="1:12" x14ac:dyDescent="0.3">
      <c r="A996">
        <v>97</v>
      </c>
      <c r="B996">
        <v>463</v>
      </c>
      <c r="C996" t="s">
        <v>749</v>
      </c>
      <c r="D996" t="s">
        <v>183</v>
      </c>
      <c r="E996">
        <v>220</v>
      </c>
      <c r="F996">
        <v>660</v>
      </c>
      <c r="G996">
        <v>0.33333333333333331</v>
      </c>
      <c r="H996">
        <v>9995</v>
      </c>
      <c r="I996">
        <v>29264</v>
      </c>
      <c r="J996">
        <v>10</v>
      </c>
      <c r="K996" t="s">
        <v>914</v>
      </c>
      <c r="L996" s="90">
        <f t="shared" si="15"/>
        <v>2.2011005502751375E-2</v>
      </c>
    </row>
    <row r="997" spans="1:12" x14ac:dyDescent="0.3">
      <c r="A997">
        <v>97</v>
      </c>
      <c r="B997">
        <v>201</v>
      </c>
      <c r="C997" t="s">
        <v>749</v>
      </c>
      <c r="D997" t="s">
        <v>183</v>
      </c>
      <c r="E997">
        <v>197</v>
      </c>
      <c r="F997">
        <v>651</v>
      </c>
      <c r="G997">
        <v>0.30261136712749614</v>
      </c>
      <c r="H997">
        <v>9995</v>
      </c>
      <c r="I997">
        <v>29264</v>
      </c>
      <c r="J997">
        <v>11</v>
      </c>
      <c r="K997" t="s">
        <v>911</v>
      </c>
      <c r="L997" s="90">
        <f t="shared" si="15"/>
        <v>1.9709854927463733E-2</v>
      </c>
    </row>
    <row r="998" spans="1:12" x14ac:dyDescent="0.3">
      <c r="A998">
        <v>97</v>
      </c>
      <c r="B998">
        <v>45</v>
      </c>
      <c r="C998" t="s">
        <v>749</v>
      </c>
      <c r="D998" t="s">
        <v>183</v>
      </c>
      <c r="E998">
        <v>172</v>
      </c>
      <c r="F998">
        <v>465</v>
      </c>
      <c r="G998">
        <v>0.36989247311827955</v>
      </c>
      <c r="H998">
        <v>9995</v>
      </c>
      <c r="I998">
        <v>29264</v>
      </c>
      <c r="J998">
        <v>12</v>
      </c>
      <c r="K998" t="s">
        <v>917</v>
      </c>
      <c r="L998" s="90">
        <f t="shared" si="15"/>
        <v>1.7208604302151074E-2</v>
      </c>
    </row>
    <row r="999" spans="1:12" x14ac:dyDescent="0.3">
      <c r="A999">
        <v>97</v>
      </c>
      <c r="B999">
        <v>254</v>
      </c>
      <c r="C999" t="s">
        <v>749</v>
      </c>
      <c r="D999" t="s">
        <v>183</v>
      </c>
      <c r="E999">
        <v>164</v>
      </c>
      <c r="F999">
        <v>344</v>
      </c>
      <c r="G999">
        <v>0.47674418604651164</v>
      </c>
      <c r="H999">
        <v>9995</v>
      </c>
      <c r="I999">
        <v>29264</v>
      </c>
      <c r="J999">
        <v>13</v>
      </c>
      <c r="K999" t="s">
        <v>923</v>
      </c>
      <c r="L999" s="90">
        <f t="shared" si="15"/>
        <v>1.6408204102051027E-2</v>
      </c>
    </row>
    <row r="1000" spans="1:12" x14ac:dyDescent="0.3">
      <c r="A1000">
        <v>97</v>
      </c>
      <c r="B1000">
        <v>140</v>
      </c>
      <c r="C1000" t="s">
        <v>749</v>
      </c>
      <c r="D1000" t="s">
        <v>183</v>
      </c>
      <c r="E1000">
        <v>146</v>
      </c>
      <c r="F1000">
        <v>574</v>
      </c>
      <c r="G1000">
        <v>0.25435540069686413</v>
      </c>
      <c r="H1000">
        <v>9995</v>
      </c>
      <c r="I1000">
        <v>29264</v>
      </c>
      <c r="J1000">
        <v>14</v>
      </c>
      <c r="K1000" t="s">
        <v>910</v>
      </c>
      <c r="L1000" s="90">
        <f t="shared" si="15"/>
        <v>1.4607303651825913E-2</v>
      </c>
    </row>
    <row r="1001" spans="1:12" x14ac:dyDescent="0.3">
      <c r="A1001">
        <v>97</v>
      </c>
      <c r="B1001">
        <v>282</v>
      </c>
      <c r="C1001" t="s">
        <v>749</v>
      </c>
      <c r="D1001" t="s">
        <v>183</v>
      </c>
      <c r="E1001">
        <v>132</v>
      </c>
      <c r="F1001">
        <v>347</v>
      </c>
      <c r="G1001">
        <v>0.3804034582132565</v>
      </c>
      <c r="H1001">
        <v>9995</v>
      </c>
      <c r="I1001">
        <v>29264</v>
      </c>
      <c r="J1001">
        <v>15</v>
      </c>
      <c r="K1001" t="s">
        <v>927</v>
      </c>
      <c r="L1001" s="90">
        <f t="shared" si="15"/>
        <v>1.3206603301650825E-2</v>
      </c>
    </row>
    <row r="1002" spans="1:12" x14ac:dyDescent="0.3">
      <c r="A1002">
        <v>97</v>
      </c>
      <c r="B1002">
        <v>383</v>
      </c>
      <c r="C1002" t="s">
        <v>749</v>
      </c>
      <c r="D1002" t="s">
        <v>183</v>
      </c>
      <c r="E1002">
        <v>131</v>
      </c>
      <c r="F1002">
        <v>387</v>
      </c>
      <c r="G1002">
        <v>0.33850129198966411</v>
      </c>
      <c r="H1002">
        <v>9995</v>
      </c>
      <c r="I1002">
        <v>29264</v>
      </c>
      <c r="J1002">
        <v>16</v>
      </c>
      <c r="K1002" t="s">
        <v>916</v>
      </c>
      <c r="L1002" s="90">
        <f t="shared" si="15"/>
        <v>1.310655327663832E-2</v>
      </c>
    </row>
    <row r="1003" spans="1:12" x14ac:dyDescent="0.3">
      <c r="A1003">
        <v>97</v>
      </c>
      <c r="B1003">
        <v>301</v>
      </c>
      <c r="C1003" t="s">
        <v>749</v>
      </c>
      <c r="D1003" t="s">
        <v>183</v>
      </c>
      <c r="E1003">
        <v>125</v>
      </c>
      <c r="F1003">
        <v>307</v>
      </c>
      <c r="G1003">
        <v>0.40716612377850164</v>
      </c>
      <c r="H1003">
        <v>9995</v>
      </c>
      <c r="I1003">
        <v>29264</v>
      </c>
      <c r="J1003">
        <v>17</v>
      </c>
      <c r="K1003" t="s">
        <v>912</v>
      </c>
      <c r="L1003" s="90">
        <f t="shared" si="15"/>
        <v>1.2506253126563281E-2</v>
      </c>
    </row>
    <row r="1004" spans="1:12" x14ac:dyDescent="0.3">
      <c r="A1004">
        <v>97</v>
      </c>
      <c r="B1004">
        <v>244</v>
      </c>
      <c r="C1004" t="s">
        <v>749</v>
      </c>
      <c r="D1004" t="s">
        <v>183</v>
      </c>
      <c r="E1004">
        <v>120</v>
      </c>
      <c r="F1004">
        <v>334</v>
      </c>
      <c r="G1004">
        <v>0.3592814371257485</v>
      </c>
      <c r="H1004">
        <v>9995</v>
      </c>
      <c r="I1004">
        <v>29264</v>
      </c>
      <c r="J1004">
        <v>18</v>
      </c>
      <c r="K1004" t="s">
        <v>921</v>
      </c>
      <c r="L1004" s="90">
        <f t="shared" si="15"/>
        <v>1.200600300150075E-2</v>
      </c>
    </row>
    <row r="1005" spans="1:12" x14ac:dyDescent="0.3">
      <c r="A1005">
        <v>97</v>
      </c>
      <c r="B1005">
        <v>420</v>
      </c>
      <c r="C1005" t="s">
        <v>749</v>
      </c>
      <c r="D1005" t="s">
        <v>183</v>
      </c>
      <c r="E1005">
        <v>114</v>
      </c>
      <c r="F1005">
        <v>304</v>
      </c>
      <c r="G1005">
        <v>0.375</v>
      </c>
      <c r="H1005">
        <v>9995</v>
      </c>
      <c r="I1005">
        <v>29264</v>
      </c>
      <c r="J1005">
        <v>19</v>
      </c>
      <c r="K1005" t="s">
        <v>928</v>
      </c>
      <c r="L1005" s="90">
        <f t="shared" si="15"/>
        <v>1.1405702851425713E-2</v>
      </c>
    </row>
    <row r="1006" spans="1:12" x14ac:dyDescent="0.3">
      <c r="A1006">
        <v>97</v>
      </c>
      <c r="B1006">
        <v>308</v>
      </c>
      <c r="C1006" t="s">
        <v>749</v>
      </c>
      <c r="D1006" t="s">
        <v>183</v>
      </c>
      <c r="E1006">
        <v>112</v>
      </c>
      <c r="F1006">
        <v>282</v>
      </c>
      <c r="G1006">
        <v>0.3971631205673759</v>
      </c>
      <c r="H1006">
        <v>9995</v>
      </c>
      <c r="I1006">
        <v>29264</v>
      </c>
      <c r="J1006">
        <v>20</v>
      </c>
      <c r="K1006" t="s">
        <v>929</v>
      </c>
      <c r="L1006" s="90">
        <f t="shared" si="15"/>
        <v>1.12056028014007E-2</v>
      </c>
    </row>
    <row r="1007" spans="1:12" x14ac:dyDescent="0.3">
      <c r="A1007">
        <v>97</v>
      </c>
      <c r="B1007">
        <v>253</v>
      </c>
      <c r="C1007" t="s">
        <v>749</v>
      </c>
      <c r="D1007" t="s">
        <v>183</v>
      </c>
      <c r="E1007">
        <v>104</v>
      </c>
      <c r="F1007">
        <v>202</v>
      </c>
      <c r="G1007">
        <v>0.51485148514851486</v>
      </c>
      <c r="H1007">
        <v>9995</v>
      </c>
      <c r="I1007">
        <v>29264</v>
      </c>
      <c r="J1007">
        <v>21</v>
      </c>
      <c r="K1007" t="s">
        <v>919</v>
      </c>
      <c r="L1007" s="90">
        <f t="shared" si="15"/>
        <v>1.040520260130065E-2</v>
      </c>
    </row>
    <row r="1008" spans="1:12" x14ac:dyDescent="0.3">
      <c r="A1008">
        <v>97</v>
      </c>
      <c r="B1008">
        <v>247</v>
      </c>
      <c r="C1008" t="s">
        <v>749</v>
      </c>
      <c r="D1008" t="s">
        <v>183</v>
      </c>
      <c r="E1008">
        <v>103</v>
      </c>
      <c r="F1008">
        <v>290</v>
      </c>
      <c r="G1008">
        <v>0.35517241379310344</v>
      </c>
      <c r="H1008">
        <v>9995</v>
      </c>
      <c r="I1008">
        <v>29264</v>
      </c>
      <c r="J1008">
        <v>22</v>
      </c>
      <c r="K1008" t="s">
        <v>933</v>
      </c>
      <c r="L1008" s="90">
        <f t="shared" si="15"/>
        <v>1.0305152576288144E-2</v>
      </c>
    </row>
    <row r="1009" spans="1:12" x14ac:dyDescent="0.3">
      <c r="A1009">
        <v>97</v>
      </c>
      <c r="B1009">
        <v>663</v>
      </c>
      <c r="C1009" t="s">
        <v>749</v>
      </c>
      <c r="D1009" t="s">
        <v>183</v>
      </c>
      <c r="E1009">
        <v>103</v>
      </c>
      <c r="F1009">
        <v>220</v>
      </c>
      <c r="G1009">
        <v>0.4681818181818182</v>
      </c>
      <c r="H1009">
        <v>9995</v>
      </c>
      <c r="I1009">
        <v>29264</v>
      </c>
      <c r="J1009">
        <v>22</v>
      </c>
      <c r="K1009" t="s">
        <v>952</v>
      </c>
      <c r="L1009" s="90">
        <f t="shared" si="15"/>
        <v>1.0305152576288144E-2</v>
      </c>
    </row>
    <row r="1010" spans="1:12" x14ac:dyDescent="0.3">
      <c r="A1010">
        <v>97</v>
      </c>
      <c r="B1010">
        <v>249</v>
      </c>
      <c r="C1010" t="s">
        <v>749</v>
      </c>
      <c r="D1010" t="s">
        <v>183</v>
      </c>
      <c r="E1010">
        <v>95</v>
      </c>
      <c r="F1010">
        <v>265</v>
      </c>
      <c r="G1010">
        <v>0.35849056603773582</v>
      </c>
      <c r="H1010">
        <v>9995</v>
      </c>
      <c r="I1010">
        <v>29264</v>
      </c>
      <c r="J1010">
        <v>24</v>
      </c>
      <c r="K1010" t="s">
        <v>936</v>
      </c>
      <c r="L1010" s="90">
        <f t="shared" si="15"/>
        <v>9.5047523761880946E-3</v>
      </c>
    </row>
    <row r="1011" spans="1:12" x14ac:dyDescent="0.3">
      <c r="A1011">
        <v>97</v>
      </c>
      <c r="B1011">
        <v>53</v>
      </c>
      <c r="C1011" t="s">
        <v>749</v>
      </c>
      <c r="D1011" t="s">
        <v>183</v>
      </c>
      <c r="E1011">
        <v>91</v>
      </c>
      <c r="F1011">
        <v>202</v>
      </c>
      <c r="G1011">
        <v>0.45049504950495051</v>
      </c>
      <c r="H1011">
        <v>9995</v>
      </c>
      <c r="I1011">
        <v>29264</v>
      </c>
      <c r="J1011">
        <v>25</v>
      </c>
      <c r="K1011" t="s">
        <v>945</v>
      </c>
      <c r="L1011" s="90">
        <f t="shared" si="15"/>
        <v>9.1045522761380691E-3</v>
      </c>
    </row>
    <row r="1012" spans="1:12" x14ac:dyDescent="0.3">
      <c r="A1012">
        <v>97</v>
      </c>
      <c r="B1012">
        <v>204</v>
      </c>
      <c r="C1012" t="s">
        <v>749</v>
      </c>
      <c r="D1012" t="s">
        <v>183</v>
      </c>
      <c r="E1012">
        <v>86</v>
      </c>
      <c r="F1012">
        <v>184</v>
      </c>
      <c r="G1012">
        <v>0.46739130434782611</v>
      </c>
      <c r="H1012">
        <v>9995</v>
      </c>
      <c r="I1012">
        <v>29264</v>
      </c>
      <c r="J1012">
        <v>26</v>
      </c>
      <c r="K1012" t="s">
        <v>961</v>
      </c>
      <c r="L1012" s="90">
        <f t="shared" si="15"/>
        <v>8.6043021510755369E-3</v>
      </c>
    </row>
    <row r="1013" spans="1:12" x14ac:dyDescent="0.3">
      <c r="A1013">
        <v>97</v>
      </c>
      <c r="B1013">
        <v>861</v>
      </c>
      <c r="C1013" t="s">
        <v>749</v>
      </c>
      <c r="D1013" t="s">
        <v>183</v>
      </c>
      <c r="E1013">
        <v>85</v>
      </c>
      <c r="F1013">
        <v>163</v>
      </c>
      <c r="G1013">
        <v>0.5214723926380368</v>
      </c>
      <c r="H1013">
        <v>9995</v>
      </c>
      <c r="I1013">
        <v>29264</v>
      </c>
      <c r="J1013">
        <v>27</v>
      </c>
      <c r="K1013" t="s">
        <v>1003</v>
      </c>
      <c r="L1013" s="90">
        <f t="shared" si="15"/>
        <v>8.5042521260630319E-3</v>
      </c>
    </row>
    <row r="1014" spans="1:12" x14ac:dyDescent="0.3">
      <c r="A1014">
        <v>97</v>
      </c>
      <c r="B1014">
        <v>190</v>
      </c>
      <c r="C1014" t="s">
        <v>749</v>
      </c>
      <c r="D1014" t="s">
        <v>183</v>
      </c>
      <c r="E1014">
        <v>78</v>
      </c>
      <c r="F1014">
        <v>224</v>
      </c>
      <c r="G1014">
        <v>0.3482142857142857</v>
      </c>
      <c r="H1014">
        <v>9995</v>
      </c>
      <c r="I1014">
        <v>29264</v>
      </c>
      <c r="J1014">
        <v>28</v>
      </c>
      <c r="K1014" t="s">
        <v>943</v>
      </c>
      <c r="L1014" s="90">
        <f t="shared" si="15"/>
        <v>7.8039019509754878E-3</v>
      </c>
    </row>
    <row r="1015" spans="1:12" x14ac:dyDescent="0.3">
      <c r="A1015">
        <v>97</v>
      </c>
      <c r="B1015">
        <v>425</v>
      </c>
      <c r="C1015" t="s">
        <v>749</v>
      </c>
      <c r="D1015" t="s">
        <v>183</v>
      </c>
      <c r="E1015">
        <v>76</v>
      </c>
      <c r="F1015">
        <v>230</v>
      </c>
      <c r="G1015">
        <v>0.33043478260869563</v>
      </c>
      <c r="H1015">
        <v>9995</v>
      </c>
      <c r="I1015">
        <v>29264</v>
      </c>
      <c r="J1015">
        <v>29</v>
      </c>
      <c r="K1015" t="s">
        <v>934</v>
      </c>
      <c r="L1015" s="90">
        <f t="shared" si="15"/>
        <v>7.6038019009504751E-3</v>
      </c>
    </row>
    <row r="1016" spans="1:12" x14ac:dyDescent="0.3">
      <c r="A1016">
        <v>97</v>
      </c>
      <c r="B1016">
        <v>221</v>
      </c>
      <c r="C1016" t="s">
        <v>749</v>
      </c>
      <c r="D1016" t="s">
        <v>183</v>
      </c>
      <c r="E1016">
        <v>75</v>
      </c>
      <c r="F1016">
        <v>197</v>
      </c>
      <c r="G1016">
        <v>0.38071065989847713</v>
      </c>
      <c r="H1016">
        <v>9995</v>
      </c>
      <c r="I1016">
        <v>29264</v>
      </c>
      <c r="J1016">
        <v>30</v>
      </c>
      <c r="K1016" t="s">
        <v>946</v>
      </c>
      <c r="L1016" s="90">
        <f t="shared" si="15"/>
        <v>7.5037518759379692E-3</v>
      </c>
    </row>
    <row r="1017" spans="1:12" x14ac:dyDescent="0.3">
      <c r="A1017">
        <v>97</v>
      </c>
      <c r="B1017">
        <v>775</v>
      </c>
      <c r="C1017" t="s">
        <v>749</v>
      </c>
      <c r="D1017" t="s">
        <v>183</v>
      </c>
      <c r="E1017">
        <v>75</v>
      </c>
      <c r="F1017">
        <v>424</v>
      </c>
      <c r="G1017">
        <v>0.17688679245283018</v>
      </c>
      <c r="H1017">
        <v>9995</v>
      </c>
      <c r="I1017">
        <v>29264</v>
      </c>
      <c r="J1017">
        <v>30</v>
      </c>
      <c r="K1017" t="s">
        <v>915</v>
      </c>
      <c r="L1017" s="90">
        <f t="shared" si="15"/>
        <v>7.5037518759379692E-3</v>
      </c>
    </row>
    <row r="1018" spans="1:12" x14ac:dyDescent="0.3">
      <c r="A1018">
        <v>99</v>
      </c>
      <c r="B1018">
        <v>137</v>
      </c>
      <c r="C1018" t="s">
        <v>1022</v>
      </c>
      <c r="D1018" t="s">
        <v>155</v>
      </c>
      <c r="E1018">
        <v>493</v>
      </c>
      <c r="F1018">
        <v>3725</v>
      </c>
      <c r="G1018">
        <v>0.13234899328859059</v>
      </c>
      <c r="H1018">
        <v>6887</v>
      </c>
      <c r="I1018">
        <v>72791</v>
      </c>
      <c r="J1018">
        <v>1</v>
      </c>
      <c r="K1018" t="s">
        <v>906</v>
      </c>
      <c r="L1018" s="90">
        <f t="shared" si="15"/>
        <v>7.1584144039494702E-2</v>
      </c>
    </row>
    <row r="1019" spans="1:12" x14ac:dyDescent="0.3">
      <c r="A1019">
        <v>99</v>
      </c>
      <c r="B1019">
        <v>775</v>
      </c>
      <c r="C1019" t="s">
        <v>1022</v>
      </c>
      <c r="D1019" t="s">
        <v>155</v>
      </c>
      <c r="E1019">
        <v>384</v>
      </c>
      <c r="F1019">
        <v>1318</v>
      </c>
      <c r="G1019">
        <v>0.29135053110773901</v>
      </c>
      <c r="H1019">
        <v>6887</v>
      </c>
      <c r="I1019">
        <v>72791</v>
      </c>
      <c r="J1019">
        <v>2</v>
      </c>
      <c r="K1019" t="s">
        <v>915</v>
      </c>
      <c r="L1019" s="90">
        <f t="shared" si="15"/>
        <v>5.575722375490054E-2</v>
      </c>
    </row>
    <row r="1020" spans="1:12" x14ac:dyDescent="0.3">
      <c r="A1020">
        <v>99</v>
      </c>
      <c r="B1020">
        <v>194</v>
      </c>
      <c r="C1020" t="s">
        <v>1022</v>
      </c>
      <c r="D1020" t="s">
        <v>155</v>
      </c>
      <c r="E1020">
        <v>321</v>
      </c>
      <c r="F1020">
        <v>2654</v>
      </c>
      <c r="G1020">
        <v>0.12094951017332328</v>
      </c>
      <c r="H1020">
        <v>6887</v>
      </c>
      <c r="I1020">
        <v>72791</v>
      </c>
      <c r="J1020">
        <v>3</v>
      </c>
      <c r="K1020" t="s">
        <v>907</v>
      </c>
      <c r="L1020" s="90">
        <f t="shared" si="15"/>
        <v>4.660955423261217E-2</v>
      </c>
    </row>
    <row r="1021" spans="1:12" x14ac:dyDescent="0.3">
      <c r="A1021">
        <v>99</v>
      </c>
      <c r="B1021">
        <v>773</v>
      </c>
      <c r="C1021" t="s">
        <v>1022</v>
      </c>
      <c r="D1021" t="s">
        <v>155</v>
      </c>
      <c r="E1021">
        <v>313</v>
      </c>
      <c r="F1021">
        <v>468</v>
      </c>
      <c r="G1021">
        <v>0.66880341880341876</v>
      </c>
      <c r="H1021">
        <v>6887</v>
      </c>
      <c r="I1021">
        <v>72791</v>
      </c>
      <c r="J1021">
        <v>4</v>
      </c>
      <c r="K1021" t="s">
        <v>958</v>
      </c>
      <c r="L1021" s="90">
        <f t="shared" si="15"/>
        <v>4.5447945404385071E-2</v>
      </c>
    </row>
    <row r="1022" spans="1:12" x14ac:dyDescent="0.3">
      <c r="A1022">
        <v>99</v>
      </c>
      <c r="B1022">
        <v>720</v>
      </c>
      <c r="C1022" t="s">
        <v>1022</v>
      </c>
      <c r="D1022" t="s">
        <v>155</v>
      </c>
      <c r="E1022">
        <v>256</v>
      </c>
      <c r="F1022">
        <v>4001</v>
      </c>
      <c r="G1022">
        <v>6.3984003999000255E-2</v>
      </c>
      <c r="H1022">
        <v>6887</v>
      </c>
      <c r="I1022">
        <v>72791</v>
      </c>
      <c r="J1022">
        <v>5</v>
      </c>
      <c r="K1022" t="s">
        <v>901</v>
      </c>
      <c r="L1022" s="90">
        <f t="shared" si="15"/>
        <v>3.7171482503267024E-2</v>
      </c>
    </row>
    <row r="1023" spans="1:12" x14ac:dyDescent="0.3">
      <c r="A1023">
        <v>99</v>
      </c>
      <c r="B1023">
        <v>140</v>
      </c>
      <c r="C1023" t="s">
        <v>1022</v>
      </c>
      <c r="D1023" t="s">
        <v>155</v>
      </c>
      <c r="E1023">
        <v>246</v>
      </c>
      <c r="F1023">
        <v>1255</v>
      </c>
      <c r="G1023">
        <v>0.19601593625498007</v>
      </c>
      <c r="H1023">
        <v>6887</v>
      </c>
      <c r="I1023">
        <v>72791</v>
      </c>
      <c r="J1023">
        <v>6</v>
      </c>
      <c r="K1023" t="s">
        <v>910</v>
      </c>
      <c r="L1023" s="90">
        <f t="shared" si="15"/>
        <v>3.5719471467983155E-2</v>
      </c>
    </row>
    <row r="1024" spans="1:12" x14ac:dyDescent="0.3">
      <c r="A1024">
        <v>99</v>
      </c>
      <c r="B1024">
        <v>770</v>
      </c>
      <c r="C1024" t="s">
        <v>1022</v>
      </c>
      <c r="D1024" t="s">
        <v>155</v>
      </c>
      <c r="E1024">
        <v>242</v>
      </c>
      <c r="F1024">
        <v>423</v>
      </c>
      <c r="G1024">
        <v>0.5721040189125296</v>
      </c>
      <c r="H1024">
        <v>6887</v>
      </c>
      <c r="I1024">
        <v>72791</v>
      </c>
      <c r="J1024">
        <v>7</v>
      </c>
      <c r="K1024" t="s">
        <v>956</v>
      </c>
      <c r="L1024" s="90">
        <f t="shared" si="15"/>
        <v>3.5138667053869609E-2</v>
      </c>
    </row>
    <row r="1025" spans="1:12" x14ac:dyDescent="0.3">
      <c r="A1025">
        <v>99</v>
      </c>
      <c r="B1025">
        <v>201</v>
      </c>
      <c r="C1025" t="s">
        <v>1022</v>
      </c>
      <c r="D1025" t="s">
        <v>155</v>
      </c>
      <c r="E1025">
        <v>187</v>
      </c>
      <c r="F1025">
        <v>1370</v>
      </c>
      <c r="G1025">
        <v>0.13649635036496349</v>
      </c>
      <c r="H1025">
        <v>6887</v>
      </c>
      <c r="I1025">
        <v>72791</v>
      </c>
      <c r="J1025">
        <v>8</v>
      </c>
      <c r="K1025" t="s">
        <v>911</v>
      </c>
      <c r="L1025" s="90">
        <f t="shared" si="15"/>
        <v>2.7152606359808335E-2</v>
      </c>
    </row>
    <row r="1026" spans="1:12" x14ac:dyDescent="0.3">
      <c r="A1026">
        <v>99</v>
      </c>
      <c r="B1026">
        <v>302</v>
      </c>
      <c r="C1026" t="s">
        <v>1022</v>
      </c>
      <c r="D1026" t="s">
        <v>155</v>
      </c>
      <c r="E1026">
        <v>182</v>
      </c>
      <c r="F1026">
        <v>1095</v>
      </c>
      <c r="G1026">
        <v>0.16621004566210046</v>
      </c>
      <c r="H1026">
        <v>6887</v>
      </c>
      <c r="I1026">
        <v>72791</v>
      </c>
      <c r="J1026">
        <v>9</v>
      </c>
      <c r="K1026" t="s">
        <v>909</v>
      </c>
      <c r="L1026" s="90">
        <f t="shared" si="15"/>
        <v>2.6426600842166401E-2</v>
      </c>
    </row>
    <row r="1027" spans="1:12" x14ac:dyDescent="0.3">
      <c r="A1027">
        <v>99</v>
      </c>
      <c r="B1027">
        <v>463</v>
      </c>
      <c r="C1027" t="s">
        <v>1022</v>
      </c>
      <c r="D1027" t="s">
        <v>155</v>
      </c>
      <c r="E1027">
        <v>170</v>
      </c>
      <c r="F1027">
        <v>1686</v>
      </c>
      <c r="G1027">
        <v>0.10083036773428232</v>
      </c>
      <c r="H1027">
        <v>6887</v>
      </c>
      <c r="I1027">
        <v>72791</v>
      </c>
      <c r="J1027">
        <v>10</v>
      </c>
      <c r="K1027" t="s">
        <v>914</v>
      </c>
      <c r="L1027" s="90">
        <f t="shared" ref="L1027:L1090" si="16">E1027/H1027</f>
        <v>2.4684187599825758E-2</v>
      </c>
    </row>
    <row r="1028" spans="1:12" x14ac:dyDescent="0.3">
      <c r="A1028">
        <v>99</v>
      </c>
      <c r="B1028">
        <v>460</v>
      </c>
      <c r="C1028" t="s">
        <v>1022</v>
      </c>
      <c r="D1028" t="s">
        <v>155</v>
      </c>
      <c r="E1028">
        <v>163</v>
      </c>
      <c r="F1028">
        <v>1131</v>
      </c>
      <c r="G1028">
        <v>0.14412024756852343</v>
      </c>
      <c r="H1028">
        <v>6887</v>
      </c>
      <c r="I1028">
        <v>72791</v>
      </c>
      <c r="J1028">
        <v>11</v>
      </c>
      <c r="K1028" t="s">
        <v>922</v>
      </c>
      <c r="L1028" s="90">
        <f t="shared" si="16"/>
        <v>2.3667779875127051E-2</v>
      </c>
    </row>
    <row r="1029" spans="1:12" x14ac:dyDescent="0.3">
      <c r="A1029">
        <v>99</v>
      </c>
      <c r="B1029">
        <v>139</v>
      </c>
      <c r="C1029" t="s">
        <v>1022</v>
      </c>
      <c r="D1029" t="s">
        <v>155</v>
      </c>
      <c r="E1029">
        <v>155</v>
      </c>
      <c r="F1029">
        <v>1286</v>
      </c>
      <c r="G1029">
        <v>0.12052877138413685</v>
      </c>
      <c r="H1029">
        <v>6887</v>
      </c>
      <c r="I1029">
        <v>72791</v>
      </c>
      <c r="J1029">
        <v>12</v>
      </c>
      <c r="K1029" t="s">
        <v>913</v>
      </c>
      <c r="L1029" s="90">
        <f t="shared" si="16"/>
        <v>2.2506171046899958E-2</v>
      </c>
    </row>
    <row r="1030" spans="1:12" x14ac:dyDescent="0.3">
      <c r="A1030">
        <v>99</v>
      </c>
      <c r="B1030">
        <v>383</v>
      </c>
      <c r="C1030" t="s">
        <v>1022</v>
      </c>
      <c r="D1030" t="s">
        <v>155</v>
      </c>
      <c r="E1030">
        <v>135</v>
      </c>
      <c r="F1030">
        <v>972</v>
      </c>
      <c r="G1030">
        <v>0.1388888888888889</v>
      </c>
      <c r="H1030">
        <v>6887</v>
      </c>
      <c r="I1030">
        <v>72791</v>
      </c>
      <c r="J1030">
        <v>13</v>
      </c>
      <c r="K1030" t="s">
        <v>916</v>
      </c>
      <c r="L1030" s="90">
        <f t="shared" si="16"/>
        <v>1.960214897633222E-2</v>
      </c>
    </row>
    <row r="1031" spans="1:12" x14ac:dyDescent="0.3">
      <c r="A1031">
        <v>99</v>
      </c>
      <c r="B1031">
        <v>301</v>
      </c>
      <c r="C1031" t="s">
        <v>1022</v>
      </c>
      <c r="D1031" t="s">
        <v>155</v>
      </c>
      <c r="E1031">
        <v>126</v>
      </c>
      <c r="F1031">
        <v>1003</v>
      </c>
      <c r="G1031">
        <v>0.12562313060817548</v>
      </c>
      <c r="H1031">
        <v>6887</v>
      </c>
      <c r="I1031">
        <v>72791</v>
      </c>
      <c r="J1031">
        <v>14</v>
      </c>
      <c r="K1031" t="s">
        <v>912</v>
      </c>
      <c r="L1031" s="90">
        <f t="shared" si="16"/>
        <v>1.8295339044576739E-2</v>
      </c>
    </row>
    <row r="1032" spans="1:12" x14ac:dyDescent="0.3">
      <c r="A1032">
        <v>99</v>
      </c>
      <c r="B1032">
        <v>45</v>
      </c>
      <c r="C1032" t="s">
        <v>1022</v>
      </c>
      <c r="D1032" t="s">
        <v>155</v>
      </c>
      <c r="E1032">
        <v>114</v>
      </c>
      <c r="F1032">
        <v>1044</v>
      </c>
      <c r="G1032">
        <v>0.10919540229885058</v>
      </c>
      <c r="H1032">
        <v>6887</v>
      </c>
      <c r="I1032">
        <v>72791</v>
      </c>
      <c r="J1032">
        <v>15</v>
      </c>
      <c r="K1032" t="s">
        <v>917</v>
      </c>
      <c r="L1032" s="90">
        <f t="shared" si="16"/>
        <v>1.6552925802236097E-2</v>
      </c>
    </row>
    <row r="1033" spans="1:12" x14ac:dyDescent="0.3">
      <c r="A1033">
        <v>99</v>
      </c>
      <c r="B1033">
        <v>420</v>
      </c>
      <c r="C1033" t="s">
        <v>1022</v>
      </c>
      <c r="D1033" t="s">
        <v>155</v>
      </c>
      <c r="E1033">
        <v>114</v>
      </c>
      <c r="F1033">
        <v>858</v>
      </c>
      <c r="G1033">
        <v>0.13286713286713286</v>
      </c>
      <c r="H1033">
        <v>6887</v>
      </c>
      <c r="I1033">
        <v>72791</v>
      </c>
      <c r="J1033">
        <v>15</v>
      </c>
      <c r="K1033" t="s">
        <v>928</v>
      </c>
      <c r="L1033" s="90">
        <f t="shared" si="16"/>
        <v>1.6552925802236097E-2</v>
      </c>
    </row>
    <row r="1034" spans="1:12" x14ac:dyDescent="0.3">
      <c r="A1034">
        <v>99</v>
      </c>
      <c r="B1034">
        <v>133</v>
      </c>
      <c r="C1034" t="s">
        <v>1022</v>
      </c>
      <c r="D1034" t="s">
        <v>155</v>
      </c>
      <c r="E1034">
        <v>109</v>
      </c>
      <c r="F1034">
        <v>683</v>
      </c>
      <c r="G1034">
        <v>0.1595900439238653</v>
      </c>
      <c r="H1034">
        <v>6887</v>
      </c>
      <c r="I1034">
        <v>72791</v>
      </c>
      <c r="J1034">
        <v>17</v>
      </c>
      <c r="K1034" t="s">
        <v>932</v>
      </c>
      <c r="L1034" s="90">
        <f t="shared" si="16"/>
        <v>1.5826920284594162E-2</v>
      </c>
    </row>
    <row r="1035" spans="1:12" x14ac:dyDescent="0.3">
      <c r="A1035">
        <v>99</v>
      </c>
      <c r="B1035">
        <v>862</v>
      </c>
      <c r="C1035" t="s">
        <v>1022</v>
      </c>
      <c r="D1035" t="s">
        <v>155</v>
      </c>
      <c r="E1035">
        <v>108</v>
      </c>
      <c r="F1035">
        <v>358</v>
      </c>
      <c r="G1035">
        <v>0.3016759776536313</v>
      </c>
      <c r="H1035">
        <v>6887</v>
      </c>
      <c r="I1035">
        <v>72791</v>
      </c>
      <c r="J1035">
        <v>18</v>
      </c>
      <c r="K1035" t="s">
        <v>950</v>
      </c>
      <c r="L1035" s="90">
        <f t="shared" si="16"/>
        <v>1.5681719181065777E-2</v>
      </c>
    </row>
    <row r="1036" spans="1:12" x14ac:dyDescent="0.3">
      <c r="A1036">
        <v>99</v>
      </c>
      <c r="B1036">
        <v>757</v>
      </c>
      <c r="C1036" t="s">
        <v>1022</v>
      </c>
      <c r="D1036" t="s">
        <v>155</v>
      </c>
      <c r="E1036">
        <v>87</v>
      </c>
      <c r="F1036">
        <v>302</v>
      </c>
      <c r="G1036">
        <v>0.28807947019867547</v>
      </c>
      <c r="H1036">
        <v>6887</v>
      </c>
      <c r="I1036">
        <v>72791</v>
      </c>
      <c r="J1036">
        <v>19</v>
      </c>
      <c r="K1036" t="s">
        <v>954</v>
      </c>
      <c r="L1036" s="90">
        <f t="shared" si="16"/>
        <v>1.2632496006969652E-2</v>
      </c>
    </row>
    <row r="1037" spans="1:12" x14ac:dyDescent="0.3">
      <c r="A1037">
        <v>99</v>
      </c>
      <c r="B1037">
        <v>282</v>
      </c>
      <c r="C1037" t="s">
        <v>1022</v>
      </c>
      <c r="D1037" t="s">
        <v>155</v>
      </c>
      <c r="E1037">
        <v>79</v>
      </c>
      <c r="F1037">
        <v>653</v>
      </c>
      <c r="G1037">
        <v>0.12098009188361408</v>
      </c>
      <c r="H1037">
        <v>6887</v>
      </c>
      <c r="I1037">
        <v>72791</v>
      </c>
      <c r="J1037">
        <v>20</v>
      </c>
      <c r="K1037" t="s">
        <v>927</v>
      </c>
      <c r="L1037" s="90">
        <f t="shared" si="16"/>
        <v>1.1470887178742558E-2</v>
      </c>
    </row>
    <row r="1038" spans="1:12" x14ac:dyDescent="0.3">
      <c r="A1038">
        <v>99</v>
      </c>
      <c r="B1038">
        <v>253</v>
      </c>
      <c r="C1038" t="s">
        <v>1022</v>
      </c>
      <c r="D1038" t="s">
        <v>155</v>
      </c>
      <c r="E1038">
        <v>78</v>
      </c>
      <c r="F1038">
        <v>400</v>
      </c>
      <c r="G1038">
        <v>0.19500000000000001</v>
      </c>
      <c r="H1038">
        <v>6887</v>
      </c>
      <c r="I1038">
        <v>72791</v>
      </c>
      <c r="J1038">
        <v>21</v>
      </c>
      <c r="K1038" t="s">
        <v>919</v>
      </c>
      <c r="L1038" s="90">
        <f t="shared" si="16"/>
        <v>1.1325686075214171E-2</v>
      </c>
    </row>
    <row r="1039" spans="1:12" x14ac:dyDescent="0.3">
      <c r="A1039">
        <v>99</v>
      </c>
      <c r="B1039">
        <v>249</v>
      </c>
      <c r="C1039" t="s">
        <v>1022</v>
      </c>
      <c r="D1039" t="s">
        <v>155</v>
      </c>
      <c r="E1039">
        <v>73</v>
      </c>
      <c r="F1039">
        <v>826</v>
      </c>
      <c r="G1039">
        <v>8.8377723970944316E-2</v>
      </c>
      <c r="H1039">
        <v>6887</v>
      </c>
      <c r="I1039">
        <v>72791</v>
      </c>
      <c r="J1039">
        <v>22</v>
      </c>
      <c r="K1039" t="s">
        <v>936</v>
      </c>
      <c r="L1039" s="90">
        <f t="shared" si="16"/>
        <v>1.0599680557572237E-2</v>
      </c>
    </row>
    <row r="1040" spans="1:12" x14ac:dyDescent="0.3">
      <c r="A1040">
        <v>99</v>
      </c>
      <c r="B1040">
        <v>425</v>
      </c>
      <c r="C1040" t="s">
        <v>1022</v>
      </c>
      <c r="D1040" t="s">
        <v>155</v>
      </c>
      <c r="E1040">
        <v>70</v>
      </c>
      <c r="F1040">
        <v>395</v>
      </c>
      <c r="G1040">
        <v>0.17721518987341772</v>
      </c>
      <c r="H1040">
        <v>6887</v>
      </c>
      <c r="I1040">
        <v>72791</v>
      </c>
      <c r="J1040">
        <v>23</v>
      </c>
      <c r="K1040" t="s">
        <v>934</v>
      </c>
      <c r="L1040" s="90">
        <f t="shared" si="16"/>
        <v>1.0164077246987077E-2</v>
      </c>
    </row>
    <row r="1041" spans="1:12" x14ac:dyDescent="0.3">
      <c r="A1041">
        <v>99</v>
      </c>
      <c r="B1041">
        <v>254</v>
      </c>
      <c r="C1041" t="s">
        <v>1022</v>
      </c>
      <c r="D1041" t="s">
        <v>155</v>
      </c>
      <c r="E1041">
        <v>68</v>
      </c>
      <c r="F1041">
        <v>798</v>
      </c>
      <c r="G1041">
        <v>8.5213032581453629E-2</v>
      </c>
      <c r="H1041">
        <v>6887</v>
      </c>
      <c r="I1041">
        <v>72791</v>
      </c>
      <c r="J1041">
        <v>24</v>
      </c>
      <c r="K1041" t="s">
        <v>923</v>
      </c>
      <c r="L1041" s="90">
        <f t="shared" si="16"/>
        <v>9.873675039930304E-3</v>
      </c>
    </row>
    <row r="1042" spans="1:12" x14ac:dyDescent="0.3">
      <c r="A1042">
        <v>99</v>
      </c>
      <c r="B1042">
        <v>308</v>
      </c>
      <c r="C1042" t="s">
        <v>1022</v>
      </c>
      <c r="D1042" t="s">
        <v>155</v>
      </c>
      <c r="E1042">
        <v>63</v>
      </c>
      <c r="F1042">
        <v>541</v>
      </c>
      <c r="G1042">
        <v>0.11645101663585952</v>
      </c>
      <c r="H1042">
        <v>6887</v>
      </c>
      <c r="I1042">
        <v>72791</v>
      </c>
      <c r="J1042">
        <v>25</v>
      </c>
      <c r="K1042" t="s">
        <v>929</v>
      </c>
      <c r="L1042" s="90">
        <f t="shared" si="16"/>
        <v>9.1476695222883694E-3</v>
      </c>
    </row>
    <row r="1043" spans="1:12" x14ac:dyDescent="0.3">
      <c r="A1043">
        <v>99</v>
      </c>
      <c r="B1043">
        <v>351</v>
      </c>
      <c r="C1043" t="s">
        <v>1022</v>
      </c>
      <c r="D1043" t="s">
        <v>155</v>
      </c>
      <c r="E1043">
        <v>58</v>
      </c>
      <c r="F1043">
        <v>531</v>
      </c>
      <c r="G1043">
        <v>0.10922787193973635</v>
      </c>
      <c r="H1043">
        <v>6887</v>
      </c>
      <c r="I1043">
        <v>72791</v>
      </c>
      <c r="J1043">
        <v>26</v>
      </c>
      <c r="K1043" t="s">
        <v>937</v>
      </c>
      <c r="L1043" s="90">
        <f t="shared" si="16"/>
        <v>8.4216640046464349E-3</v>
      </c>
    </row>
    <row r="1044" spans="1:12" x14ac:dyDescent="0.3">
      <c r="A1044">
        <v>99</v>
      </c>
      <c r="B1044">
        <v>244</v>
      </c>
      <c r="C1044" t="s">
        <v>1022</v>
      </c>
      <c r="D1044" t="s">
        <v>155</v>
      </c>
      <c r="E1044">
        <v>57</v>
      </c>
      <c r="F1044">
        <v>729</v>
      </c>
      <c r="G1044">
        <v>7.8189300411522639E-2</v>
      </c>
      <c r="H1044">
        <v>6887</v>
      </c>
      <c r="I1044">
        <v>72791</v>
      </c>
      <c r="J1044">
        <v>27</v>
      </c>
      <c r="K1044" t="s">
        <v>921</v>
      </c>
      <c r="L1044" s="90">
        <f t="shared" si="16"/>
        <v>8.2764629011180483E-3</v>
      </c>
    </row>
    <row r="1045" spans="1:12" x14ac:dyDescent="0.3">
      <c r="A1045">
        <v>99</v>
      </c>
      <c r="B1045">
        <v>403</v>
      </c>
      <c r="C1045" t="s">
        <v>1022</v>
      </c>
      <c r="D1045" t="s">
        <v>155</v>
      </c>
      <c r="E1045">
        <v>57</v>
      </c>
      <c r="F1045">
        <v>279</v>
      </c>
      <c r="G1045">
        <v>0.20430107526881722</v>
      </c>
      <c r="H1045">
        <v>6887</v>
      </c>
      <c r="I1045">
        <v>72791</v>
      </c>
      <c r="J1045">
        <v>27</v>
      </c>
      <c r="K1045" t="s">
        <v>974</v>
      </c>
      <c r="L1045" s="90">
        <f t="shared" si="16"/>
        <v>8.2764629011180483E-3</v>
      </c>
    </row>
    <row r="1046" spans="1:12" x14ac:dyDescent="0.3">
      <c r="A1046">
        <v>99</v>
      </c>
      <c r="B1046">
        <v>42</v>
      </c>
      <c r="C1046" t="s">
        <v>1022</v>
      </c>
      <c r="D1046" t="s">
        <v>155</v>
      </c>
      <c r="E1046">
        <v>55</v>
      </c>
      <c r="F1046">
        <v>521</v>
      </c>
      <c r="G1046">
        <v>0.10556621880998081</v>
      </c>
      <c r="H1046">
        <v>6887</v>
      </c>
      <c r="I1046">
        <v>72791</v>
      </c>
      <c r="J1046">
        <v>29</v>
      </c>
      <c r="K1046" t="s">
        <v>955</v>
      </c>
      <c r="L1046" s="90">
        <f t="shared" si="16"/>
        <v>7.9860606940612752E-3</v>
      </c>
    </row>
    <row r="1047" spans="1:12" x14ac:dyDescent="0.3">
      <c r="A1047">
        <v>99</v>
      </c>
      <c r="B1047">
        <v>247</v>
      </c>
      <c r="C1047" t="s">
        <v>1022</v>
      </c>
      <c r="D1047" t="s">
        <v>155</v>
      </c>
      <c r="E1047">
        <v>55</v>
      </c>
      <c r="F1047">
        <v>543</v>
      </c>
      <c r="G1047">
        <v>0.10128913443830571</v>
      </c>
      <c r="H1047">
        <v>6887</v>
      </c>
      <c r="I1047">
        <v>72791</v>
      </c>
      <c r="J1047">
        <v>29</v>
      </c>
      <c r="K1047" t="s">
        <v>933</v>
      </c>
      <c r="L1047" s="90">
        <f t="shared" si="16"/>
        <v>7.9860606940612752E-3</v>
      </c>
    </row>
    <row r="1048" spans="1:12" x14ac:dyDescent="0.3">
      <c r="A1048">
        <v>99</v>
      </c>
      <c r="B1048">
        <v>812</v>
      </c>
      <c r="C1048" t="s">
        <v>1022</v>
      </c>
      <c r="D1048" t="s">
        <v>155</v>
      </c>
      <c r="E1048">
        <v>55</v>
      </c>
      <c r="F1048">
        <v>469</v>
      </c>
      <c r="G1048">
        <v>0.11727078891257996</v>
      </c>
      <c r="H1048">
        <v>6887</v>
      </c>
      <c r="I1048">
        <v>72791</v>
      </c>
      <c r="J1048">
        <v>29</v>
      </c>
      <c r="K1048" t="s">
        <v>940</v>
      </c>
      <c r="L1048" s="90">
        <f t="shared" si="16"/>
        <v>7.9860606940612752E-3</v>
      </c>
    </row>
    <row r="1049" spans="1:12" x14ac:dyDescent="0.3">
      <c r="A1049">
        <v>100</v>
      </c>
      <c r="B1049">
        <v>640</v>
      </c>
      <c r="C1049" t="s">
        <v>751</v>
      </c>
      <c r="D1049" t="s">
        <v>170</v>
      </c>
      <c r="E1049">
        <v>2110</v>
      </c>
      <c r="F1049">
        <v>24448</v>
      </c>
      <c r="G1049">
        <v>8.6305628272251314E-2</v>
      </c>
      <c r="H1049">
        <v>12324</v>
      </c>
      <c r="I1049">
        <v>274058</v>
      </c>
      <c r="J1049">
        <v>1</v>
      </c>
      <c r="K1049" t="s">
        <v>900</v>
      </c>
      <c r="L1049" s="90">
        <f t="shared" si="16"/>
        <v>0.17121064589419019</v>
      </c>
    </row>
    <row r="1050" spans="1:12" x14ac:dyDescent="0.3">
      <c r="A1050">
        <v>100</v>
      </c>
      <c r="B1050">
        <v>560</v>
      </c>
      <c r="C1050" t="s">
        <v>751</v>
      </c>
      <c r="D1050" t="s">
        <v>170</v>
      </c>
      <c r="E1050">
        <v>1634</v>
      </c>
      <c r="F1050">
        <v>18203</v>
      </c>
      <c r="G1050">
        <v>8.9765423281876616E-2</v>
      </c>
      <c r="H1050">
        <v>12324</v>
      </c>
      <c r="I1050">
        <v>274058</v>
      </c>
      <c r="J1050">
        <v>2</v>
      </c>
      <c r="K1050" t="s">
        <v>902</v>
      </c>
      <c r="L1050" s="90">
        <f t="shared" si="16"/>
        <v>0.13258682246024017</v>
      </c>
    </row>
    <row r="1051" spans="1:12" x14ac:dyDescent="0.3">
      <c r="A1051">
        <v>100</v>
      </c>
      <c r="B1051">
        <v>540</v>
      </c>
      <c r="C1051" t="s">
        <v>751</v>
      </c>
      <c r="D1051" t="s">
        <v>170</v>
      </c>
      <c r="E1051">
        <v>549</v>
      </c>
      <c r="F1051">
        <v>9531</v>
      </c>
      <c r="G1051">
        <v>5.7601510859301229E-2</v>
      </c>
      <c r="H1051">
        <v>12324</v>
      </c>
      <c r="I1051">
        <v>274058</v>
      </c>
      <c r="J1051">
        <v>3</v>
      </c>
      <c r="K1051" t="s">
        <v>905</v>
      </c>
      <c r="L1051" s="90">
        <f t="shared" si="16"/>
        <v>4.454722492697176E-2</v>
      </c>
    </row>
    <row r="1052" spans="1:12" x14ac:dyDescent="0.3">
      <c r="A1052">
        <v>100</v>
      </c>
      <c r="B1052">
        <v>137</v>
      </c>
      <c r="C1052" t="s">
        <v>751</v>
      </c>
      <c r="D1052" t="s">
        <v>170</v>
      </c>
      <c r="E1052">
        <v>478</v>
      </c>
      <c r="F1052">
        <v>7947</v>
      </c>
      <c r="G1052">
        <v>6.0148483704542594E-2</v>
      </c>
      <c r="H1052">
        <v>12324</v>
      </c>
      <c r="I1052">
        <v>274058</v>
      </c>
      <c r="J1052">
        <v>4</v>
      </c>
      <c r="K1052" t="s">
        <v>906</v>
      </c>
      <c r="L1052" s="90">
        <f t="shared" si="16"/>
        <v>3.8786108406361569E-2</v>
      </c>
    </row>
    <row r="1053" spans="1:12" x14ac:dyDescent="0.3">
      <c r="A1053">
        <v>100</v>
      </c>
      <c r="B1053">
        <v>194</v>
      </c>
      <c r="C1053" t="s">
        <v>751</v>
      </c>
      <c r="D1053" t="s">
        <v>170</v>
      </c>
      <c r="E1053">
        <v>386</v>
      </c>
      <c r="F1053">
        <v>7034</v>
      </c>
      <c r="G1053">
        <v>5.4876315041228321E-2</v>
      </c>
      <c r="H1053">
        <v>12324</v>
      </c>
      <c r="I1053">
        <v>274058</v>
      </c>
      <c r="J1053">
        <v>5</v>
      </c>
      <c r="K1053" t="s">
        <v>907</v>
      </c>
      <c r="L1053" s="90">
        <f t="shared" si="16"/>
        <v>3.1320999675430054E-2</v>
      </c>
    </row>
    <row r="1054" spans="1:12" x14ac:dyDescent="0.3">
      <c r="A1054">
        <v>100</v>
      </c>
      <c r="B1054">
        <v>720</v>
      </c>
      <c r="C1054" t="s">
        <v>751</v>
      </c>
      <c r="D1054" t="s">
        <v>170</v>
      </c>
      <c r="E1054">
        <v>333</v>
      </c>
      <c r="F1054">
        <v>6425</v>
      </c>
      <c r="G1054">
        <v>5.1828793774319065E-2</v>
      </c>
      <c r="H1054">
        <v>12324</v>
      </c>
      <c r="I1054">
        <v>274058</v>
      </c>
      <c r="J1054">
        <v>6</v>
      </c>
      <c r="K1054" t="s">
        <v>901</v>
      </c>
      <c r="L1054" s="90">
        <f t="shared" si="16"/>
        <v>2.7020447906523856E-2</v>
      </c>
    </row>
    <row r="1055" spans="1:12" x14ac:dyDescent="0.3">
      <c r="A1055">
        <v>100</v>
      </c>
      <c r="B1055">
        <v>139</v>
      </c>
      <c r="C1055" t="s">
        <v>751</v>
      </c>
      <c r="D1055" t="s">
        <v>170</v>
      </c>
      <c r="E1055">
        <v>192</v>
      </c>
      <c r="F1055">
        <v>2502</v>
      </c>
      <c r="G1055">
        <v>7.6738609112709827E-2</v>
      </c>
      <c r="H1055">
        <v>12324</v>
      </c>
      <c r="I1055">
        <v>274058</v>
      </c>
      <c r="J1055">
        <v>7</v>
      </c>
      <c r="K1055" t="s">
        <v>913</v>
      </c>
      <c r="L1055" s="90">
        <f t="shared" si="16"/>
        <v>1.5579357351509251E-2</v>
      </c>
    </row>
    <row r="1056" spans="1:12" x14ac:dyDescent="0.3">
      <c r="A1056">
        <v>100</v>
      </c>
      <c r="B1056">
        <v>301</v>
      </c>
      <c r="C1056" t="s">
        <v>751</v>
      </c>
      <c r="D1056" t="s">
        <v>170</v>
      </c>
      <c r="E1056">
        <v>185</v>
      </c>
      <c r="F1056">
        <v>3561</v>
      </c>
      <c r="G1056">
        <v>5.195169896096602E-2</v>
      </c>
      <c r="H1056">
        <v>12324</v>
      </c>
      <c r="I1056">
        <v>274058</v>
      </c>
      <c r="J1056">
        <v>8</v>
      </c>
      <c r="K1056" t="s">
        <v>912</v>
      </c>
      <c r="L1056" s="90">
        <f t="shared" si="16"/>
        <v>1.5011359948068809E-2</v>
      </c>
    </row>
    <row r="1057" spans="1:12" x14ac:dyDescent="0.3">
      <c r="A1057">
        <v>100</v>
      </c>
      <c r="B1057">
        <v>463</v>
      </c>
      <c r="C1057" t="s">
        <v>751</v>
      </c>
      <c r="D1057" t="s">
        <v>170</v>
      </c>
      <c r="E1057">
        <v>178</v>
      </c>
      <c r="F1057">
        <v>2949</v>
      </c>
      <c r="G1057">
        <v>6.0359443879281112E-2</v>
      </c>
      <c r="H1057">
        <v>12324</v>
      </c>
      <c r="I1057">
        <v>274058</v>
      </c>
      <c r="J1057">
        <v>9</v>
      </c>
      <c r="K1057" t="s">
        <v>914</v>
      </c>
      <c r="L1057" s="90">
        <f t="shared" si="16"/>
        <v>1.4443362544628368E-2</v>
      </c>
    </row>
    <row r="1058" spans="1:12" x14ac:dyDescent="0.3">
      <c r="A1058">
        <v>100</v>
      </c>
      <c r="B1058">
        <v>460</v>
      </c>
      <c r="C1058" t="s">
        <v>751</v>
      </c>
      <c r="D1058" t="s">
        <v>170</v>
      </c>
      <c r="E1058">
        <v>164</v>
      </c>
      <c r="F1058">
        <v>2906</v>
      </c>
      <c r="G1058">
        <v>5.6434962147281484E-2</v>
      </c>
      <c r="H1058">
        <v>12324</v>
      </c>
      <c r="I1058">
        <v>274058</v>
      </c>
      <c r="J1058">
        <v>10</v>
      </c>
      <c r="K1058" t="s">
        <v>922</v>
      </c>
      <c r="L1058" s="90">
        <f t="shared" si="16"/>
        <v>1.3307367737747485E-2</v>
      </c>
    </row>
    <row r="1059" spans="1:12" x14ac:dyDescent="0.3">
      <c r="A1059">
        <v>100</v>
      </c>
      <c r="B1059">
        <v>201</v>
      </c>
      <c r="C1059" t="s">
        <v>751</v>
      </c>
      <c r="D1059" t="s">
        <v>170</v>
      </c>
      <c r="E1059">
        <v>161</v>
      </c>
      <c r="F1059">
        <v>2794</v>
      </c>
      <c r="G1059">
        <v>5.7623478883321401E-2</v>
      </c>
      <c r="H1059">
        <v>12324</v>
      </c>
      <c r="I1059">
        <v>274058</v>
      </c>
      <c r="J1059">
        <v>11</v>
      </c>
      <c r="K1059" t="s">
        <v>911</v>
      </c>
      <c r="L1059" s="90">
        <f t="shared" si="16"/>
        <v>1.3063940279130153E-2</v>
      </c>
    </row>
    <row r="1060" spans="1:12" x14ac:dyDescent="0.3">
      <c r="A1060">
        <v>100</v>
      </c>
      <c r="B1060">
        <v>175</v>
      </c>
      <c r="C1060" t="s">
        <v>751</v>
      </c>
      <c r="D1060" t="s">
        <v>170</v>
      </c>
      <c r="E1060">
        <v>146</v>
      </c>
      <c r="F1060">
        <v>3087</v>
      </c>
      <c r="G1060">
        <v>4.7295108519598318E-2</v>
      </c>
      <c r="H1060">
        <v>12324</v>
      </c>
      <c r="I1060">
        <v>274058</v>
      </c>
      <c r="J1060">
        <v>12</v>
      </c>
      <c r="K1060" t="s">
        <v>942</v>
      </c>
      <c r="L1060" s="90">
        <f t="shared" si="16"/>
        <v>1.1846802986043492E-2</v>
      </c>
    </row>
    <row r="1061" spans="1:12" x14ac:dyDescent="0.3">
      <c r="A1061">
        <v>100</v>
      </c>
      <c r="B1061">
        <v>174</v>
      </c>
      <c r="C1061" t="s">
        <v>751</v>
      </c>
      <c r="D1061" t="s">
        <v>170</v>
      </c>
      <c r="E1061">
        <v>144</v>
      </c>
      <c r="F1061">
        <v>1512</v>
      </c>
      <c r="G1061">
        <v>9.5238095238095233E-2</v>
      </c>
      <c r="H1061">
        <v>12324</v>
      </c>
      <c r="I1061">
        <v>274058</v>
      </c>
      <c r="J1061">
        <v>13</v>
      </c>
      <c r="K1061" t="s">
        <v>941</v>
      </c>
      <c r="L1061" s="90">
        <f t="shared" si="16"/>
        <v>1.1684518013631937E-2</v>
      </c>
    </row>
    <row r="1062" spans="1:12" x14ac:dyDescent="0.3">
      <c r="A1062">
        <v>100</v>
      </c>
      <c r="B1062">
        <v>45</v>
      </c>
      <c r="C1062" t="s">
        <v>751</v>
      </c>
      <c r="D1062" t="s">
        <v>170</v>
      </c>
      <c r="E1062">
        <v>139</v>
      </c>
      <c r="F1062">
        <v>2529</v>
      </c>
      <c r="G1062">
        <v>5.4962435745353894E-2</v>
      </c>
      <c r="H1062">
        <v>12324</v>
      </c>
      <c r="I1062">
        <v>274058</v>
      </c>
      <c r="J1062">
        <v>14</v>
      </c>
      <c r="K1062" t="s">
        <v>917</v>
      </c>
      <c r="L1062" s="90">
        <f t="shared" si="16"/>
        <v>1.127880558260305E-2</v>
      </c>
    </row>
    <row r="1063" spans="1:12" x14ac:dyDescent="0.3">
      <c r="A1063">
        <v>100</v>
      </c>
      <c r="B1063">
        <v>403</v>
      </c>
      <c r="C1063" t="s">
        <v>751</v>
      </c>
      <c r="D1063" t="s">
        <v>170</v>
      </c>
      <c r="E1063">
        <v>135</v>
      </c>
      <c r="F1063">
        <v>2072</v>
      </c>
      <c r="G1063">
        <v>6.5154440154440149E-2</v>
      </c>
      <c r="H1063">
        <v>12324</v>
      </c>
      <c r="I1063">
        <v>274058</v>
      </c>
      <c r="J1063">
        <v>15</v>
      </c>
      <c r="K1063" t="s">
        <v>974</v>
      </c>
      <c r="L1063" s="90">
        <f t="shared" si="16"/>
        <v>1.0954235637779941E-2</v>
      </c>
    </row>
    <row r="1064" spans="1:12" x14ac:dyDescent="0.3">
      <c r="A1064">
        <v>100</v>
      </c>
      <c r="B1064">
        <v>140</v>
      </c>
      <c r="C1064" t="s">
        <v>751</v>
      </c>
      <c r="D1064" t="s">
        <v>170</v>
      </c>
      <c r="E1064">
        <v>113</v>
      </c>
      <c r="F1064">
        <v>1851</v>
      </c>
      <c r="G1064">
        <v>6.1048082117774176E-2</v>
      </c>
      <c r="H1064">
        <v>12324</v>
      </c>
      <c r="I1064">
        <v>274058</v>
      </c>
      <c r="J1064">
        <v>16</v>
      </c>
      <c r="K1064" t="s">
        <v>910</v>
      </c>
      <c r="L1064" s="90">
        <f t="shared" si="16"/>
        <v>9.1691009412528408E-3</v>
      </c>
    </row>
    <row r="1065" spans="1:12" x14ac:dyDescent="0.3">
      <c r="A1065">
        <v>100</v>
      </c>
      <c r="B1065">
        <v>282</v>
      </c>
      <c r="C1065" t="s">
        <v>751</v>
      </c>
      <c r="D1065" t="s">
        <v>170</v>
      </c>
      <c r="E1065">
        <v>110</v>
      </c>
      <c r="F1065">
        <v>1647</v>
      </c>
      <c r="G1065">
        <v>6.6788099574984827E-2</v>
      </c>
      <c r="H1065">
        <v>12324</v>
      </c>
      <c r="I1065">
        <v>274058</v>
      </c>
      <c r="J1065">
        <v>17</v>
      </c>
      <c r="K1065" t="s">
        <v>927</v>
      </c>
      <c r="L1065" s="90">
        <f t="shared" si="16"/>
        <v>8.9256734826355082E-3</v>
      </c>
    </row>
    <row r="1066" spans="1:12" x14ac:dyDescent="0.3">
      <c r="A1066">
        <v>100</v>
      </c>
      <c r="B1066">
        <v>302</v>
      </c>
      <c r="C1066" t="s">
        <v>751</v>
      </c>
      <c r="D1066" t="s">
        <v>170</v>
      </c>
      <c r="E1066">
        <v>103</v>
      </c>
      <c r="F1066">
        <v>3743</v>
      </c>
      <c r="G1066">
        <v>2.7518033662837296E-2</v>
      </c>
      <c r="H1066">
        <v>12324</v>
      </c>
      <c r="I1066">
        <v>274058</v>
      </c>
      <c r="J1066">
        <v>18</v>
      </c>
      <c r="K1066" t="s">
        <v>909</v>
      </c>
      <c r="L1066" s="90">
        <f t="shared" si="16"/>
        <v>8.3576760791950668E-3</v>
      </c>
    </row>
    <row r="1067" spans="1:12" x14ac:dyDescent="0.3">
      <c r="A1067">
        <v>100</v>
      </c>
      <c r="B1067">
        <v>425</v>
      </c>
      <c r="C1067" t="s">
        <v>751</v>
      </c>
      <c r="D1067" t="s">
        <v>170</v>
      </c>
      <c r="E1067">
        <v>99</v>
      </c>
      <c r="F1067">
        <v>1148</v>
      </c>
      <c r="G1067">
        <v>8.6236933797909407E-2</v>
      </c>
      <c r="H1067">
        <v>12324</v>
      </c>
      <c r="I1067">
        <v>274058</v>
      </c>
      <c r="J1067">
        <v>19</v>
      </c>
      <c r="K1067" t="s">
        <v>934</v>
      </c>
      <c r="L1067" s="90">
        <f t="shared" si="16"/>
        <v>8.0331061343719579E-3</v>
      </c>
    </row>
    <row r="1068" spans="1:12" x14ac:dyDescent="0.3">
      <c r="A1068">
        <v>100</v>
      </c>
      <c r="B1068">
        <v>244</v>
      </c>
      <c r="C1068" t="s">
        <v>751</v>
      </c>
      <c r="D1068" t="s">
        <v>170</v>
      </c>
      <c r="E1068">
        <v>97</v>
      </c>
      <c r="F1068">
        <v>1441</v>
      </c>
      <c r="G1068">
        <v>6.7314365024288683E-2</v>
      </c>
      <c r="H1068">
        <v>12324</v>
      </c>
      <c r="I1068">
        <v>274058</v>
      </c>
      <c r="J1068">
        <v>20</v>
      </c>
      <c r="K1068" t="s">
        <v>921</v>
      </c>
      <c r="L1068" s="90">
        <f t="shared" si="16"/>
        <v>7.8708211619604018E-3</v>
      </c>
    </row>
    <row r="1069" spans="1:12" x14ac:dyDescent="0.3">
      <c r="A1069">
        <v>100</v>
      </c>
      <c r="B1069">
        <v>775</v>
      </c>
      <c r="C1069" t="s">
        <v>751</v>
      </c>
      <c r="D1069" t="s">
        <v>170</v>
      </c>
      <c r="E1069">
        <v>96</v>
      </c>
      <c r="F1069">
        <v>2343</v>
      </c>
      <c r="G1069">
        <v>4.0973111395646605E-2</v>
      </c>
      <c r="H1069">
        <v>12324</v>
      </c>
      <c r="I1069">
        <v>274058</v>
      </c>
      <c r="J1069">
        <v>21</v>
      </c>
      <c r="K1069" t="s">
        <v>915</v>
      </c>
      <c r="L1069" s="90">
        <f t="shared" si="16"/>
        <v>7.7896786757546254E-3</v>
      </c>
    </row>
    <row r="1070" spans="1:12" x14ac:dyDescent="0.3">
      <c r="A1070">
        <v>100</v>
      </c>
      <c r="B1070">
        <v>710</v>
      </c>
      <c r="C1070" t="s">
        <v>751</v>
      </c>
      <c r="D1070" t="s">
        <v>170</v>
      </c>
      <c r="E1070">
        <v>89</v>
      </c>
      <c r="F1070">
        <v>2684</v>
      </c>
      <c r="G1070">
        <v>3.3159463487332341E-2</v>
      </c>
      <c r="H1070">
        <v>12324</v>
      </c>
      <c r="I1070">
        <v>274058</v>
      </c>
      <c r="J1070">
        <v>22</v>
      </c>
      <c r="K1070" t="s">
        <v>925</v>
      </c>
      <c r="L1070" s="90">
        <f t="shared" si="16"/>
        <v>7.221681272314184E-3</v>
      </c>
    </row>
    <row r="1071" spans="1:12" x14ac:dyDescent="0.3">
      <c r="A1071">
        <v>100</v>
      </c>
      <c r="B1071">
        <v>249</v>
      </c>
      <c r="C1071" t="s">
        <v>751</v>
      </c>
      <c r="D1071" t="s">
        <v>170</v>
      </c>
      <c r="E1071">
        <v>87</v>
      </c>
      <c r="F1071">
        <v>1752</v>
      </c>
      <c r="G1071">
        <v>4.965753424657534E-2</v>
      </c>
      <c r="H1071">
        <v>12324</v>
      </c>
      <c r="I1071">
        <v>274058</v>
      </c>
      <c r="J1071">
        <v>23</v>
      </c>
      <c r="K1071" t="s">
        <v>936</v>
      </c>
      <c r="L1071" s="90">
        <f t="shared" si="16"/>
        <v>7.0593962999026287E-3</v>
      </c>
    </row>
    <row r="1072" spans="1:12" x14ac:dyDescent="0.3">
      <c r="A1072">
        <v>100</v>
      </c>
      <c r="B1072">
        <v>253</v>
      </c>
      <c r="C1072" t="s">
        <v>751</v>
      </c>
      <c r="D1072" t="s">
        <v>170</v>
      </c>
      <c r="E1072">
        <v>85</v>
      </c>
      <c r="F1072">
        <v>856</v>
      </c>
      <c r="G1072">
        <v>9.9299065420560745E-2</v>
      </c>
      <c r="H1072">
        <v>12324</v>
      </c>
      <c r="I1072">
        <v>274058</v>
      </c>
      <c r="J1072">
        <v>24</v>
      </c>
      <c r="K1072" t="s">
        <v>919</v>
      </c>
      <c r="L1072" s="90">
        <f t="shared" si="16"/>
        <v>6.8971113274910742E-3</v>
      </c>
    </row>
    <row r="1073" spans="1:12" x14ac:dyDescent="0.3">
      <c r="A1073">
        <v>100</v>
      </c>
      <c r="B1073">
        <v>190</v>
      </c>
      <c r="C1073" t="s">
        <v>751</v>
      </c>
      <c r="D1073" t="s">
        <v>170</v>
      </c>
      <c r="E1073">
        <v>84</v>
      </c>
      <c r="F1073">
        <v>1252</v>
      </c>
      <c r="G1073">
        <v>6.7092651757188496E-2</v>
      </c>
      <c r="H1073">
        <v>12324</v>
      </c>
      <c r="I1073">
        <v>274058</v>
      </c>
      <c r="J1073">
        <v>25</v>
      </c>
      <c r="K1073" t="s">
        <v>943</v>
      </c>
      <c r="L1073" s="90">
        <f t="shared" si="16"/>
        <v>6.815968841285297E-3</v>
      </c>
    </row>
    <row r="1074" spans="1:12" x14ac:dyDescent="0.3">
      <c r="A1074">
        <v>100</v>
      </c>
      <c r="B1074">
        <v>221</v>
      </c>
      <c r="C1074" t="s">
        <v>751</v>
      </c>
      <c r="D1074" t="s">
        <v>170</v>
      </c>
      <c r="E1074">
        <v>84</v>
      </c>
      <c r="F1074">
        <v>3174</v>
      </c>
      <c r="G1074">
        <v>2.6465028355387523E-2</v>
      </c>
      <c r="H1074">
        <v>12324</v>
      </c>
      <c r="I1074">
        <v>274058</v>
      </c>
      <c r="J1074">
        <v>25</v>
      </c>
      <c r="K1074" t="s">
        <v>946</v>
      </c>
      <c r="L1074" s="90">
        <f t="shared" si="16"/>
        <v>6.815968841285297E-3</v>
      </c>
    </row>
    <row r="1075" spans="1:12" x14ac:dyDescent="0.3">
      <c r="A1075">
        <v>100</v>
      </c>
      <c r="B1075">
        <v>254</v>
      </c>
      <c r="C1075" t="s">
        <v>751</v>
      </c>
      <c r="D1075" t="s">
        <v>170</v>
      </c>
      <c r="E1075">
        <v>84</v>
      </c>
      <c r="F1075">
        <v>2562</v>
      </c>
      <c r="G1075">
        <v>3.2786885245901641E-2</v>
      </c>
      <c r="H1075">
        <v>12324</v>
      </c>
      <c r="I1075">
        <v>274058</v>
      </c>
      <c r="J1075">
        <v>25</v>
      </c>
      <c r="K1075" t="s">
        <v>923</v>
      </c>
      <c r="L1075" s="90">
        <f t="shared" si="16"/>
        <v>6.815968841285297E-3</v>
      </c>
    </row>
    <row r="1076" spans="1:12" x14ac:dyDescent="0.3">
      <c r="A1076">
        <v>100</v>
      </c>
      <c r="B1076">
        <v>204</v>
      </c>
      <c r="C1076" t="s">
        <v>751</v>
      </c>
      <c r="D1076" t="s">
        <v>170</v>
      </c>
      <c r="E1076">
        <v>82</v>
      </c>
      <c r="F1076">
        <v>861</v>
      </c>
      <c r="G1076">
        <v>9.5238095238095233E-2</v>
      </c>
      <c r="H1076">
        <v>12324</v>
      </c>
      <c r="I1076">
        <v>274058</v>
      </c>
      <c r="J1076">
        <v>28</v>
      </c>
      <c r="K1076" t="s">
        <v>961</v>
      </c>
      <c r="L1076" s="90">
        <f t="shared" si="16"/>
        <v>6.6536838688737426E-3</v>
      </c>
    </row>
    <row r="1077" spans="1:12" x14ac:dyDescent="0.3">
      <c r="A1077">
        <v>100</v>
      </c>
      <c r="B1077">
        <v>424</v>
      </c>
      <c r="C1077" t="s">
        <v>751</v>
      </c>
      <c r="D1077" t="s">
        <v>170</v>
      </c>
      <c r="E1077">
        <v>82</v>
      </c>
      <c r="F1077">
        <v>1101</v>
      </c>
      <c r="G1077">
        <v>7.4477747502270666E-2</v>
      </c>
      <c r="H1077">
        <v>12324</v>
      </c>
      <c r="I1077">
        <v>274058</v>
      </c>
      <c r="J1077">
        <v>28</v>
      </c>
      <c r="K1077" t="s">
        <v>960</v>
      </c>
      <c r="L1077" s="90">
        <f t="shared" si="16"/>
        <v>6.6536838688737426E-3</v>
      </c>
    </row>
    <row r="1078" spans="1:12" x14ac:dyDescent="0.3">
      <c r="A1078">
        <v>100</v>
      </c>
      <c r="B1078">
        <v>663</v>
      </c>
      <c r="C1078" t="s">
        <v>751</v>
      </c>
      <c r="D1078" t="s">
        <v>170</v>
      </c>
      <c r="E1078">
        <v>82</v>
      </c>
      <c r="F1078">
        <v>1185</v>
      </c>
      <c r="G1078">
        <v>6.9198312236286919E-2</v>
      </c>
      <c r="H1078">
        <v>12324</v>
      </c>
      <c r="I1078">
        <v>274058</v>
      </c>
      <c r="J1078">
        <v>28</v>
      </c>
      <c r="K1078" t="s">
        <v>952</v>
      </c>
      <c r="L1078" s="90">
        <f t="shared" si="16"/>
        <v>6.6536838688737426E-3</v>
      </c>
    </row>
    <row r="1079" spans="1:12" x14ac:dyDescent="0.3">
      <c r="A1079">
        <v>101</v>
      </c>
      <c r="B1079">
        <v>640</v>
      </c>
      <c r="C1079" t="s">
        <v>752</v>
      </c>
      <c r="D1079" t="s">
        <v>198</v>
      </c>
      <c r="E1079">
        <v>132</v>
      </c>
      <c r="F1079">
        <v>1182</v>
      </c>
      <c r="G1079">
        <v>0.1116751269035533</v>
      </c>
      <c r="H1079">
        <v>685</v>
      </c>
      <c r="I1079">
        <v>23477</v>
      </c>
      <c r="J1079">
        <v>1</v>
      </c>
      <c r="K1079" t="s">
        <v>900</v>
      </c>
      <c r="L1079" s="90">
        <f t="shared" si="16"/>
        <v>0.19270072992700729</v>
      </c>
    </row>
    <row r="1080" spans="1:12" x14ac:dyDescent="0.3">
      <c r="A1080">
        <v>101</v>
      </c>
      <c r="B1080">
        <v>560</v>
      </c>
      <c r="C1080" t="s">
        <v>752</v>
      </c>
      <c r="D1080" t="s">
        <v>198</v>
      </c>
      <c r="E1080">
        <v>90</v>
      </c>
      <c r="F1080">
        <v>791</v>
      </c>
      <c r="G1080">
        <v>0.11378002528445007</v>
      </c>
      <c r="H1080">
        <v>685</v>
      </c>
      <c r="I1080">
        <v>23477</v>
      </c>
      <c r="J1080">
        <v>2</v>
      </c>
      <c r="K1080" t="s">
        <v>902</v>
      </c>
      <c r="L1080" s="90">
        <f t="shared" si="16"/>
        <v>0.13138686131386862</v>
      </c>
    </row>
    <row r="1081" spans="1:12" x14ac:dyDescent="0.3">
      <c r="A1081">
        <v>101</v>
      </c>
      <c r="B1081">
        <v>540</v>
      </c>
      <c r="C1081" t="s">
        <v>752</v>
      </c>
      <c r="D1081" t="s">
        <v>198</v>
      </c>
      <c r="E1081">
        <v>50</v>
      </c>
      <c r="F1081">
        <v>447</v>
      </c>
      <c r="G1081">
        <v>0.11185682326621924</v>
      </c>
      <c r="H1081">
        <v>685</v>
      </c>
      <c r="I1081">
        <v>23477</v>
      </c>
      <c r="J1081">
        <v>3</v>
      </c>
      <c r="K1081" t="s">
        <v>905</v>
      </c>
      <c r="L1081" s="90">
        <f t="shared" si="16"/>
        <v>7.2992700729927001E-2</v>
      </c>
    </row>
    <row r="1082" spans="1:12" x14ac:dyDescent="0.3">
      <c r="A1082">
        <v>101</v>
      </c>
      <c r="B1082">
        <v>137</v>
      </c>
      <c r="C1082" t="s">
        <v>752</v>
      </c>
      <c r="D1082" t="s">
        <v>198</v>
      </c>
      <c r="E1082">
        <v>48</v>
      </c>
      <c r="F1082">
        <v>786</v>
      </c>
      <c r="G1082">
        <v>6.1068702290076333E-2</v>
      </c>
      <c r="H1082">
        <v>685</v>
      </c>
      <c r="I1082">
        <v>23477</v>
      </c>
      <c r="J1082">
        <v>4</v>
      </c>
      <c r="K1082" t="s">
        <v>906</v>
      </c>
      <c r="L1082" s="90">
        <f t="shared" si="16"/>
        <v>7.0072992700729933E-2</v>
      </c>
    </row>
    <row r="1083" spans="1:12" x14ac:dyDescent="0.3">
      <c r="A1083">
        <v>101</v>
      </c>
      <c r="B1083">
        <v>720</v>
      </c>
      <c r="C1083" t="s">
        <v>752</v>
      </c>
      <c r="D1083" t="s">
        <v>198</v>
      </c>
      <c r="E1083">
        <v>40</v>
      </c>
      <c r="F1083">
        <v>2846</v>
      </c>
      <c r="G1083">
        <v>1.4054813773717497E-2</v>
      </c>
      <c r="H1083">
        <v>685</v>
      </c>
      <c r="I1083">
        <v>23477</v>
      </c>
      <c r="J1083">
        <v>5</v>
      </c>
      <c r="K1083" t="s">
        <v>901</v>
      </c>
      <c r="L1083" s="90">
        <f t="shared" si="16"/>
        <v>5.8394160583941604E-2</v>
      </c>
    </row>
    <row r="1084" spans="1:12" x14ac:dyDescent="0.3">
      <c r="A1084">
        <v>101</v>
      </c>
      <c r="B1084">
        <v>139</v>
      </c>
      <c r="C1084" t="s">
        <v>752</v>
      </c>
      <c r="D1084" t="s">
        <v>198</v>
      </c>
      <c r="E1084">
        <v>25</v>
      </c>
      <c r="F1084">
        <v>443</v>
      </c>
      <c r="G1084">
        <v>5.6433408577878104E-2</v>
      </c>
      <c r="H1084">
        <v>685</v>
      </c>
      <c r="I1084">
        <v>23477</v>
      </c>
      <c r="J1084">
        <v>6</v>
      </c>
      <c r="K1084" t="s">
        <v>913</v>
      </c>
      <c r="L1084" s="90">
        <f t="shared" si="16"/>
        <v>3.6496350364963501E-2</v>
      </c>
    </row>
    <row r="1085" spans="1:12" x14ac:dyDescent="0.3">
      <c r="A1085">
        <v>11467</v>
      </c>
      <c r="B1085">
        <v>137</v>
      </c>
      <c r="C1085" t="s">
        <v>865</v>
      </c>
      <c r="D1085" t="s">
        <v>160</v>
      </c>
      <c r="E1085">
        <v>154</v>
      </c>
      <c r="F1085">
        <v>5782</v>
      </c>
      <c r="G1085">
        <v>2.6634382566585957E-2</v>
      </c>
      <c r="H1085">
        <v>1868</v>
      </c>
      <c r="I1085">
        <v>129814</v>
      </c>
      <c r="J1085">
        <v>1</v>
      </c>
      <c r="K1085" t="s">
        <v>906</v>
      </c>
      <c r="L1085" s="90">
        <f t="shared" si="16"/>
        <v>8.2441113490364024E-2</v>
      </c>
    </row>
    <row r="1086" spans="1:12" x14ac:dyDescent="0.3">
      <c r="A1086">
        <v>11467</v>
      </c>
      <c r="B1086">
        <v>194</v>
      </c>
      <c r="C1086" t="s">
        <v>865</v>
      </c>
      <c r="D1086" t="s">
        <v>160</v>
      </c>
      <c r="E1086">
        <v>96</v>
      </c>
      <c r="F1086">
        <v>5089</v>
      </c>
      <c r="G1086">
        <v>1.8864216938494792E-2</v>
      </c>
      <c r="H1086">
        <v>1868</v>
      </c>
      <c r="I1086">
        <v>129814</v>
      </c>
      <c r="J1086">
        <v>2</v>
      </c>
      <c r="K1086" t="s">
        <v>907</v>
      </c>
      <c r="L1086" s="90">
        <f t="shared" si="16"/>
        <v>5.1391862955032119E-2</v>
      </c>
    </row>
    <row r="1087" spans="1:12" x14ac:dyDescent="0.3">
      <c r="A1087">
        <v>11467</v>
      </c>
      <c r="B1087">
        <v>720</v>
      </c>
      <c r="C1087" t="s">
        <v>865</v>
      </c>
      <c r="D1087" t="s">
        <v>160</v>
      </c>
      <c r="E1087">
        <v>82</v>
      </c>
      <c r="F1087">
        <v>6413</v>
      </c>
      <c r="G1087">
        <v>1.2786527366287229E-2</v>
      </c>
      <c r="H1087">
        <v>1868</v>
      </c>
      <c r="I1087">
        <v>129814</v>
      </c>
      <c r="J1087">
        <v>3</v>
      </c>
      <c r="K1087" t="s">
        <v>901</v>
      </c>
      <c r="L1087" s="90">
        <f t="shared" si="16"/>
        <v>4.3897216274089934E-2</v>
      </c>
    </row>
    <row r="1088" spans="1:12" x14ac:dyDescent="0.3">
      <c r="A1088">
        <v>11467</v>
      </c>
      <c r="B1088">
        <v>201</v>
      </c>
      <c r="C1088" t="s">
        <v>865</v>
      </c>
      <c r="D1088" t="s">
        <v>160</v>
      </c>
      <c r="E1088">
        <v>68</v>
      </c>
      <c r="F1088">
        <v>2562</v>
      </c>
      <c r="G1088">
        <v>2.6541764246682281E-2</v>
      </c>
      <c r="H1088">
        <v>1868</v>
      </c>
      <c r="I1088">
        <v>129814</v>
      </c>
      <c r="J1088">
        <v>4</v>
      </c>
      <c r="K1088" t="s">
        <v>911</v>
      </c>
      <c r="L1088" s="90">
        <f t="shared" si="16"/>
        <v>3.6402569593147749E-2</v>
      </c>
    </row>
    <row r="1089" spans="1:12" x14ac:dyDescent="0.3">
      <c r="A1089">
        <v>11467</v>
      </c>
      <c r="B1089">
        <v>751</v>
      </c>
      <c r="C1089" t="s">
        <v>865</v>
      </c>
      <c r="D1089" t="s">
        <v>160</v>
      </c>
      <c r="E1089">
        <v>62</v>
      </c>
      <c r="F1089">
        <v>1912</v>
      </c>
      <c r="G1089">
        <v>3.2426778242677826E-2</v>
      </c>
      <c r="H1089">
        <v>1868</v>
      </c>
      <c r="I1089">
        <v>129814</v>
      </c>
      <c r="J1089">
        <v>5</v>
      </c>
      <c r="K1089" t="s">
        <v>904</v>
      </c>
      <c r="L1089" s="90">
        <f t="shared" si="16"/>
        <v>3.3190578158458245E-2</v>
      </c>
    </row>
    <row r="1090" spans="1:12" x14ac:dyDescent="0.3">
      <c r="A1090">
        <v>11467</v>
      </c>
      <c r="B1090">
        <v>140</v>
      </c>
      <c r="C1090" t="s">
        <v>865</v>
      </c>
      <c r="D1090" t="s">
        <v>160</v>
      </c>
      <c r="E1090">
        <v>59</v>
      </c>
      <c r="F1090">
        <v>1574</v>
      </c>
      <c r="G1090">
        <v>3.7484116899618808E-2</v>
      </c>
      <c r="H1090">
        <v>1868</v>
      </c>
      <c r="I1090">
        <v>129814</v>
      </c>
      <c r="J1090">
        <v>6</v>
      </c>
      <c r="K1090" t="s">
        <v>910</v>
      </c>
      <c r="L1090" s="90">
        <f t="shared" si="16"/>
        <v>3.1584582441113493E-2</v>
      </c>
    </row>
    <row r="1091" spans="1:12" x14ac:dyDescent="0.3">
      <c r="A1091">
        <v>11467</v>
      </c>
      <c r="B1091">
        <v>301</v>
      </c>
      <c r="C1091" t="s">
        <v>865</v>
      </c>
      <c r="D1091" t="s">
        <v>160</v>
      </c>
      <c r="E1091">
        <v>54</v>
      </c>
      <c r="F1091">
        <v>1737</v>
      </c>
      <c r="G1091">
        <v>3.1088082901554404E-2</v>
      </c>
      <c r="H1091">
        <v>1868</v>
      </c>
      <c r="I1091">
        <v>129814</v>
      </c>
      <c r="J1091">
        <v>7</v>
      </c>
      <c r="K1091" t="s">
        <v>912</v>
      </c>
      <c r="L1091" s="90">
        <f t="shared" ref="L1091:L1154" si="17">E1091/H1091</f>
        <v>2.8907922912205567E-2</v>
      </c>
    </row>
    <row r="1092" spans="1:12" x14ac:dyDescent="0.3">
      <c r="A1092">
        <v>11467</v>
      </c>
      <c r="B1092">
        <v>460</v>
      </c>
      <c r="C1092" t="s">
        <v>865</v>
      </c>
      <c r="D1092" t="s">
        <v>160</v>
      </c>
      <c r="E1092">
        <v>47</v>
      </c>
      <c r="F1092">
        <v>2023</v>
      </c>
      <c r="G1092">
        <v>2.3232822540781017E-2</v>
      </c>
      <c r="H1092">
        <v>1868</v>
      </c>
      <c r="I1092">
        <v>129814</v>
      </c>
      <c r="J1092">
        <v>8</v>
      </c>
      <c r="K1092" t="s">
        <v>922</v>
      </c>
      <c r="L1092" s="90">
        <f t="shared" si="17"/>
        <v>2.5160599571734475E-2</v>
      </c>
    </row>
    <row r="1093" spans="1:12" x14ac:dyDescent="0.3">
      <c r="A1093">
        <v>11467</v>
      </c>
      <c r="B1093">
        <v>463</v>
      </c>
      <c r="C1093" t="s">
        <v>865</v>
      </c>
      <c r="D1093" t="s">
        <v>160</v>
      </c>
      <c r="E1093">
        <v>45</v>
      </c>
      <c r="F1093">
        <v>2411</v>
      </c>
      <c r="G1093">
        <v>1.8664454583160513E-2</v>
      </c>
      <c r="H1093">
        <v>1868</v>
      </c>
      <c r="I1093">
        <v>129814</v>
      </c>
      <c r="J1093">
        <v>9</v>
      </c>
      <c r="K1093" t="s">
        <v>914</v>
      </c>
      <c r="L1093" s="90">
        <f t="shared" si="17"/>
        <v>2.4089935760171308E-2</v>
      </c>
    </row>
    <row r="1094" spans="1:12" x14ac:dyDescent="0.3">
      <c r="A1094">
        <v>11467</v>
      </c>
      <c r="B1094">
        <v>753</v>
      </c>
      <c r="C1094" t="s">
        <v>865</v>
      </c>
      <c r="D1094" t="s">
        <v>160</v>
      </c>
      <c r="E1094">
        <v>45</v>
      </c>
      <c r="F1094">
        <v>1874</v>
      </c>
      <c r="G1094">
        <v>2.4012806830309499E-2</v>
      </c>
      <c r="H1094">
        <v>1868</v>
      </c>
      <c r="I1094">
        <v>129814</v>
      </c>
      <c r="J1094">
        <v>9</v>
      </c>
      <c r="K1094" t="s">
        <v>903</v>
      </c>
      <c r="L1094" s="90">
        <f t="shared" si="17"/>
        <v>2.4089935760171308E-2</v>
      </c>
    </row>
    <row r="1095" spans="1:12" x14ac:dyDescent="0.3">
      <c r="A1095">
        <v>11467</v>
      </c>
      <c r="B1095">
        <v>775</v>
      </c>
      <c r="C1095" t="s">
        <v>865</v>
      </c>
      <c r="D1095" t="s">
        <v>160</v>
      </c>
      <c r="E1095">
        <v>45</v>
      </c>
      <c r="F1095">
        <v>1365</v>
      </c>
      <c r="G1095">
        <v>3.2967032967032968E-2</v>
      </c>
      <c r="H1095">
        <v>1868</v>
      </c>
      <c r="I1095">
        <v>129814</v>
      </c>
      <c r="J1095">
        <v>9</v>
      </c>
      <c r="K1095" t="s">
        <v>915</v>
      </c>
      <c r="L1095" s="90">
        <f t="shared" si="17"/>
        <v>2.4089935760171308E-2</v>
      </c>
    </row>
    <row r="1096" spans="1:12" x14ac:dyDescent="0.3">
      <c r="A1096">
        <v>11467</v>
      </c>
      <c r="B1096">
        <v>139</v>
      </c>
      <c r="C1096" t="s">
        <v>865</v>
      </c>
      <c r="D1096" t="s">
        <v>160</v>
      </c>
      <c r="E1096">
        <v>44</v>
      </c>
      <c r="F1096">
        <v>2364</v>
      </c>
      <c r="G1096">
        <v>1.8612521150592216E-2</v>
      </c>
      <c r="H1096">
        <v>1868</v>
      </c>
      <c r="I1096">
        <v>129814</v>
      </c>
      <c r="J1096">
        <v>12</v>
      </c>
      <c r="K1096" t="s">
        <v>913</v>
      </c>
      <c r="L1096" s="90">
        <f t="shared" si="17"/>
        <v>2.3554603854389723E-2</v>
      </c>
    </row>
    <row r="1097" spans="1:12" x14ac:dyDescent="0.3">
      <c r="A1097">
        <v>11467</v>
      </c>
      <c r="B1097">
        <v>302</v>
      </c>
      <c r="C1097" t="s">
        <v>865</v>
      </c>
      <c r="D1097" t="s">
        <v>160</v>
      </c>
      <c r="E1097">
        <v>44</v>
      </c>
      <c r="F1097">
        <v>1644</v>
      </c>
      <c r="G1097">
        <v>2.6763990267639901E-2</v>
      </c>
      <c r="H1097">
        <v>1868</v>
      </c>
      <c r="I1097">
        <v>129814</v>
      </c>
      <c r="J1097">
        <v>12</v>
      </c>
      <c r="K1097" t="s">
        <v>909</v>
      </c>
      <c r="L1097" s="90">
        <f t="shared" si="17"/>
        <v>2.3554603854389723E-2</v>
      </c>
    </row>
    <row r="1098" spans="1:12" x14ac:dyDescent="0.3">
      <c r="A1098">
        <v>11467</v>
      </c>
      <c r="B1098">
        <v>750</v>
      </c>
      <c r="C1098" t="s">
        <v>865</v>
      </c>
      <c r="D1098" t="s">
        <v>160</v>
      </c>
      <c r="E1098">
        <v>42</v>
      </c>
      <c r="F1098">
        <v>1210</v>
      </c>
      <c r="G1098">
        <v>3.4710743801652892E-2</v>
      </c>
      <c r="H1098">
        <v>1868</v>
      </c>
      <c r="I1098">
        <v>129814</v>
      </c>
      <c r="J1098">
        <v>14</v>
      </c>
      <c r="K1098" t="s">
        <v>918</v>
      </c>
      <c r="L1098" s="90">
        <f t="shared" si="17"/>
        <v>2.2483940042826552E-2</v>
      </c>
    </row>
    <row r="1099" spans="1:12" x14ac:dyDescent="0.3">
      <c r="A1099">
        <v>11467</v>
      </c>
      <c r="B1099">
        <v>383</v>
      </c>
      <c r="C1099" t="s">
        <v>865</v>
      </c>
      <c r="D1099" t="s">
        <v>160</v>
      </c>
      <c r="E1099">
        <v>40</v>
      </c>
      <c r="F1099">
        <v>1759</v>
      </c>
      <c r="G1099">
        <v>2.2740193291642979E-2</v>
      </c>
      <c r="H1099">
        <v>1868</v>
      </c>
      <c r="I1099">
        <v>129814</v>
      </c>
      <c r="J1099">
        <v>15</v>
      </c>
      <c r="K1099" t="s">
        <v>916</v>
      </c>
      <c r="L1099" s="90">
        <f t="shared" si="17"/>
        <v>2.1413276231263382E-2</v>
      </c>
    </row>
    <row r="1100" spans="1:12" x14ac:dyDescent="0.3">
      <c r="A1100">
        <v>11467</v>
      </c>
      <c r="B1100">
        <v>757</v>
      </c>
      <c r="C1100" t="s">
        <v>865</v>
      </c>
      <c r="D1100" t="s">
        <v>160</v>
      </c>
      <c r="E1100">
        <v>38</v>
      </c>
      <c r="F1100">
        <v>546</v>
      </c>
      <c r="G1100">
        <v>6.95970695970696E-2</v>
      </c>
      <c r="H1100">
        <v>1868</v>
      </c>
      <c r="I1100">
        <v>129814</v>
      </c>
      <c r="J1100">
        <v>16</v>
      </c>
      <c r="K1100" t="s">
        <v>954</v>
      </c>
      <c r="L1100" s="90">
        <f t="shared" si="17"/>
        <v>2.0342612419700215E-2</v>
      </c>
    </row>
    <row r="1101" spans="1:12" x14ac:dyDescent="0.3">
      <c r="A1101">
        <v>11467</v>
      </c>
      <c r="B1101">
        <v>420</v>
      </c>
      <c r="C1101" t="s">
        <v>865</v>
      </c>
      <c r="D1101" t="s">
        <v>160</v>
      </c>
      <c r="E1101">
        <v>36</v>
      </c>
      <c r="F1101">
        <v>1232</v>
      </c>
      <c r="G1101">
        <v>2.922077922077922E-2</v>
      </c>
      <c r="H1101">
        <v>1868</v>
      </c>
      <c r="I1101">
        <v>129814</v>
      </c>
      <c r="J1101">
        <v>17</v>
      </c>
      <c r="K1101" t="s">
        <v>928</v>
      </c>
      <c r="L1101" s="90">
        <f t="shared" si="17"/>
        <v>1.9271948608137045E-2</v>
      </c>
    </row>
    <row r="1102" spans="1:12" x14ac:dyDescent="0.3">
      <c r="A1102">
        <v>11467</v>
      </c>
      <c r="B1102">
        <v>42</v>
      </c>
      <c r="C1102" t="s">
        <v>865</v>
      </c>
      <c r="D1102" t="s">
        <v>160</v>
      </c>
      <c r="E1102">
        <v>32</v>
      </c>
      <c r="F1102">
        <v>531</v>
      </c>
      <c r="G1102">
        <v>6.0263653483992465E-2</v>
      </c>
      <c r="H1102">
        <v>1868</v>
      </c>
      <c r="I1102">
        <v>129814</v>
      </c>
      <c r="J1102">
        <v>18</v>
      </c>
      <c r="K1102" t="s">
        <v>955</v>
      </c>
      <c r="L1102" s="90">
        <f t="shared" si="17"/>
        <v>1.7130620985010708E-2</v>
      </c>
    </row>
    <row r="1103" spans="1:12" x14ac:dyDescent="0.3">
      <c r="A1103">
        <v>11467</v>
      </c>
      <c r="B1103">
        <v>45</v>
      </c>
      <c r="C1103" t="s">
        <v>865</v>
      </c>
      <c r="D1103" t="s">
        <v>160</v>
      </c>
      <c r="E1103">
        <v>31</v>
      </c>
      <c r="F1103">
        <v>1865</v>
      </c>
      <c r="G1103">
        <v>1.6621983914209115E-2</v>
      </c>
      <c r="H1103">
        <v>1868</v>
      </c>
      <c r="I1103">
        <v>129814</v>
      </c>
      <c r="J1103">
        <v>19</v>
      </c>
      <c r="K1103" t="s">
        <v>917</v>
      </c>
      <c r="L1103" s="90">
        <f t="shared" si="17"/>
        <v>1.6595289079229122E-2</v>
      </c>
    </row>
    <row r="1104" spans="1:12" x14ac:dyDescent="0.3">
      <c r="A1104">
        <v>11467</v>
      </c>
      <c r="B1104">
        <v>754</v>
      </c>
      <c r="C1104" t="s">
        <v>865</v>
      </c>
      <c r="D1104" t="s">
        <v>160</v>
      </c>
      <c r="E1104">
        <v>29</v>
      </c>
      <c r="F1104">
        <v>588</v>
      </c>
      <c r="G1104">
        <v>4.9319727891156462E-2</v>
      </c>
      <c r="H1104">
        <v>1868</v>
      </c>
      <c r="I1104">
        <v>129814</v>
      </c>
      <c r="J1104">
        <v>20</v>
      </c>
      <c r="K1104" t="s">
        <v>908</v>
      </c>
      <c r="L1104" s="90">
        <f t="shared" si="17"/>
        <v>1.5524625267665952E-2</v>
      </c>
    </row>
    <row r="1105" spans="1:12" x14ac:dyDescent="0.3">
      <c r="A1105">
        <v>11467</v>
      </c>
      <c r="B1105">
        <v>282</v>
      </c>
      <c r="C1105" t="s">
        <v>865</v>
      </c>
      <c r="D1105" t="s">
        <v>160</v>
      </c>
      <c r="E1105">
        <v>28</v>
      </c>
      <c r="F1105">
        <v>1009</v>
      </c>
      <c r="G1105">
        <v>2.7750247770069375E-2</v>
      </c>
      <c r="H1105">
        <v>1868</v>
      </c>
      <c r="I1105">
        <v>129814</v>
      </c>
      <c r="J1105">
        <v>21</v>
      </c>
      <c r="K1105" t="s">
        <v>927</v>
      </c>
      <c r="L1105" s="90">
        <f t="shared" si="17"/>
        <v>1.4989293361884369E-2</v>
      </c>
    </row>
    <row r="1106" spans="1:12" x14ac:dyDescent="0.3">
      <c r="A1106">
        <v>11467</v>
      </c>
      <c r="B1106">
        <v>403</v>
      </c>
      <c r="C1106" t="s">
        <v>865</v>
      </c>
      <c r="D1106" t="s">
        <v>160</v>
      </c>
      <c r="E1106">
        <v>26</v>
      </c>
      <c r="F1106">
        <v>1168</v>
      </c>
      <c r="G1106">
        <v>2.2260273972602738E-2</v>
      </c>
      <c r="H1106">
        <v>1868</v>
      </c>
      <c r="I1106">
        <v>129814</v>
      </c>
      <c r="J1106">
        <v>22</v>
      </c>
      <c r="K1106" t="s">
        <v>974</v>
      </c>
      <c r="L1106" s="90">
        <f t="shared" si="17"/>
        <v>1.3918629550321198E-2</v>
      </c>
    </row>
    <row r="1107" spans="1:12" x14ac:dyDescent="0.3">
      <c r="A1107">
        <v>103</v>
      </c>
      <c r="B1107">
        <v>302</v>
      </c>
      <c r="C1107" t="s">
        <v>754</v>
      </c>
      <c r="D1107" t="s">
        <v>170</v>
      </c>
      <c r="E1107">
        <v>1230</v>
      </c>
      <c r="F1107">
        <v>3743</v>
      </c>
      <c r="G1107">
        <v>0.32861341170184344</v>
      </c>
      <c r="H1107">
        <v>3696</v>
      </c>
      <c r="I1107">
        <v>274058</v>
      </c>
      <c r="J1107">
        <v>1</v>
      </c>
      <c r="K1107" t="s">
        <v>909</v>
      </c>
      <c r="L1107" s="90">
        <f t="shared" si="17"/>
        <v>0.33279220779220781</v>
      </c>
    </row>
    <row r="1108" spans="1:12" x14ac:dyDescent="0.3">
      <c r="A1108">
        <v>103</v>
      </c>
      <c r="B1108">
        <v>301</v>
      </c>
      <c r="C1108" t="s">
        <v>754</v>
      </c>
      <c r="D1108" t="s">
        <v>170</v>
      </c>
      <c r="E1108">
        <v>850</v>
      </c>
      <c r="F1108">
        <v>3561</v>
      </c>
      <c r="G1108">
        <v>0.23869699522606008</v>
      </c>
      <c r="H1108">
        <v>3696</v>
      </c>
      <c r="I1108">
        <v>274058</v>
      </c>
      <c r="J1108">
        <v>2</v>
      </c>
      <c r="K1108" t="s">
        <v>912</v>
      </c>
      <c r="L1108" s="90">
        <f t="shared" si="17"/>
        <v>0.22997835497835498</v>
      </c>
    </row>
    <row r="1109" spans="1:12" x14ac:dyDescent="0.3">
      <c r="A1109">
        <v>103</v>
      </c>
      <c r="B1109">
        <v>304</v>
      </c>
      <c r="C1109" t="s">
        <v>754</v>
      </c>
      <c r="D1109" t="s">
        <v>170</v>
      </c>
      <c r="E1109">
        <v>573</v>
      </c>
      <c r="F1109">
        <v>2959</v>
      </c>
      <c r="G1109">
        <v>0.19364650219668808</v>
      </c>
      <c r="H1109">
        <v>3696</v>
      </c>
      <c r="I1109">
        <v>274058</v>
      </c>
      <c r="J1109">
        <v>3</v>
      </c>
      <c r="K1109" t="s">
        <v>963</v>
      </c>
      <c r="L1109" s="90">
        <f t="shared" si="17"/>
        <v>0.15503246753246752</v>
      </c>
    </row>
    <row r="1110" spans="1:12" x14ac:dyDescent="0.3">
      <c r="A1110">
        <v>103</v>
      </c>
      <c r="B1110">
        <v>315</v>
      </c>
      <c r="C1110" t="s">
        <v>754</v>
      </c>
      <c r="D1110" t="s">
        <v>170</v>
      </c>
      <c r="E1110">
        <v>254</v>
      </c>
      <c r="F1110">
        <v>1009</v>
      </c>
      <c r="G1110">
        <v>0.25173439048562934</v>
      </c>
      <c r="H1110">
        <v>3696</v>
      </c>
      <c r="I1110">
        <v>274058</v>
      </c>
      <c r="J1110">
        <v>4</v>
      </c>
      <c r="K1110" t="s">
        <v>1006</v>
      </c>
      <c r="L1110" s="90">
        <f t="shared" si="17"/>
        <v>6.8722943722943727E-2</v>
      </c>
    </row>
    <row r="1111" spans="1:12" x14ac:dyDescent="0.3">
      <c r="A1111">
        <v>103</v>
      </c>
      <c r="B1111">
        <v>321</v>
      </c>
      <c r="C1111" t="s">
        <v>754</v>
      </c>
      <c r="D1111" t="s">
        <v>170</v>
      </c>
      <c r="E1111">
        <v>210</v>
      </c>
      <c r="F1111">
        <v>1397</v>
      </c>
      <c r="G1111">
        <v>0.15032211882605584</v>
      </c>
      <c r="H1111">
        <v>3696</v>
      </c>
      <c r="I1111">
        <v>274058</v>
      </c>
      <c r="J1111">
        <v>5</v>
      </c>
      <c r="K1111" t="s">
        <v>1023</v>
      </c>
      <c r="L1111" s="90">
        <f t="shared" si="17"/>
        <v>5.6818181818181816E-2</v>
      </c>
    </row>
    <row r="1112" spans="1:12" x14ac:dyDescent="0.3">
      <c r="A1112">
        <v>103</v>
      </c>
      <c r="B1112">
        <v>303</v>
      </c>
      <c r="C1112" t="s">
        <v>754</v>
      </c>
      <c r="D1112" t="s">
        <v>170</v>
      </c>
      <c r="E1112">
        <v>163</v>
      </c>
      <c r="F1112">
        <v>678</v>
      </c>
      <c r="G1112">
        <v>0.24041297935103245</v>
      </c>
      <c r="H1112">
        <v>3696</v>
      </c>
      <c r="I1112">
        <v>274058</v>
      </c>
      <c r="J1112">
        <v>6</v>
      </c>
      <c r="K1112" t="s">
        <v>979</v>
      </c>
      <c r="L1112" s="90">
        <f t="shared" si="17"/>
        <v>4.41017316017316E-2</v>
      </c>
    </row>
    <row r="1113" spans="1:12" x14ac:dyDescent="0.3">
      <c r="A1113">
        <v>103</v>
      </c>
      <c r="B1113">
        <v>310</v>
      </c>
      <c r="C1113" t="s">
        <v>754</v>
      </c>
      <c r="D1113" t="s">
        <v>170</v>
      </c>
      <c r="E1113">
        <v>92</v>
      </c>
      <c r="F1113">
        <v>870</v>
      </c>
      <c r="G1113">
        <v>0.10574712643678161</v>
      </c>
      <c r="H1113">
        <v>3696</v>
      </c>
      <c r="I1113">
        <v>274058</v>
      </c>
      <c r="J1113">
        <v>7</v>
      </c>
      <c r="K1113" t="s">
        <v>1024</v>
      </c>
      <c r="L1113" s="90">
        <f t="shared" si="17"/>
        <v>2.4891774891774892E-2</v>
      </c>
    </row>
    <row r="1114" spans="1:12" x14ac:dyDescent="0.3">
      <c r="A1114">
        <v>103</v>
      </c>
      <c r="B1114">
        <v>313</v>
      </c>
      <c r="C1114" t="s">
        <v>754</v>
      </c>
      <c r="D1114" t="s">
        <v>170</v>
      </c>
      <c r="E1114">
        <v>81</v>
      </c>
      <c r="F1114">
        <v>1349</v>
      </c>
      <c r="G1114">
        <v>6.0044477390659746E-2</v>
      </c>
      <c r="H1114">
        <v>3696</v>
      </c>
      <c r="I1114">
        <v>274058</v>
      </c>
      <c r="J1114">
        <v>8</v>
      </c>
      <c r="K1114" t="s">
        <v>971</v>
      </c>
      <c r="L1114" s="90">
        <f t="shared" si="17"/>
        <v>2.1915584415584416E-2</v>
      </c>
    </row>
    <row r="1115" spans="1:12" x14ac:dyDescent="0.3">
      <c r="A1115">
        <v>103</v>
      </c>
      <c r="B1115">
        <v>320</v>
      </c>
      <c r="C1115" t="s">
        <v>754</v>
      </c>
      <c r="D1115" t="s">
        <v>170</v>
      </c>
      <c r="E1115">
        <v>61</v>
      </c>
      <c r="F1115">
        <v>849</v>
      </c>
      <c r="G1115">
        <v>7.1849234393404002E-2</v>
      </c>
      <c r="H1115">
        <v>3696</v>
      </c>
      <c r="I1115">
        <v>274058</v>
      </c>
      <c r="J1115">
        <v>9</v>
      </c>
      <c r="K1115" t="s">
        <v>1025</v>
      </c>
      <c r="L1115" s="90">
        <f t="shared" si="17"/>
        <v>1.6504329004329004E-2</v>
      </c>
    </row>
    <row r="1116" spans="1:12" x14ac:dyDescent="0.3">
      <c r="A1116">
        <v>103</v>
      </c>
      <c r="B1116">
        <v>850</v>
      </c>
      <c r="C1116" t="s">
        <v>754</v>
      </c>
      <c r="D1116" t="s">
        <v>170</v>
      </c>
      <c r="E1116">
        <v>34</v>
      </c>
      <c r="F1116">
        <v>271</v>
      </c>
      <c r="G1116">
        <v>0.12546125461254612</v>
      </c>
      <c r="H1116">
        <v>3696</v>
      </c>
      <c r="I1116">
        <v>274058</v>
      </c>
      <c r="J1116">
        <v>10</v>
      </c>
      <c r="K1116" t="s">
        <v>1026</v>
      </c>
      <c r="L1116" s="90">
        <f t="shared" si="17"/>
        <v>9.1991341991341999E-3</v>
      </c>
    </row>
    <row r="1117" spans="1:12" x14ac:dyDescent="0.3">
      <c r="A1117">
        <v>105</v>
      </c>
      <c r="B1117">
        <v>640</v>
      </c>
      <c r="C1117" t="s">
        <v>755</v>
      </c>
      <c r="D1117" t="s">
        <v>170</v>
      </c>
      <c r="E1117">
        <v>3449</v>
      </c>
      <c r="F1117">
        <v>24448</v>
      </c>
      <c r="G1117">
        <v>0.14107493455497383</v>
      </c>
      <c r="H1117">
        <v>20474</v>
      </c>
      <c r="I1117">
        <v>274058</v>
      </c>
      <c r="J1117">
        <v>1</v>
      </c>
      <c r="K1117" t="s">
        <v>900</v>
      </c>
      <c r="L1117" s="90">
        <f t="shared" si="17"/>
        <v>0.16845755592458728</v>
      </c>
    </row>
    <row r="1118" spans="1:12" x14ac:dyDescent="0.3">
      <c r="A1118">
        <v>105</v>
      </c>
      <c r="B1118">
        <v>560</v>
      </c>
      <c r="C1118" t="s">
        <v>755</v>
      </c>
      <c r="D1118" t="s">
        <v>170</v>
      </c>
      <c r="E1118">
        <v>2424</v>
      </c>
      <c r="F1118">
        <v>18203</v>
      </c>
      <c r="G1118">
        <v>0.13316486293468111</v>
      </c>
      <c r="H1118">
        <v>20474</v>
      </c>
      <c r="I1118">
        <v>274058</v>
      </c>
      <c r="J1118">
        <v>2</v>
      </c>
      <c r="K1118" t="s">
        <v>902</v>
      </c>
      <c r="L1118" s="90">
        <f t="shared" si="17"/>
        <v>0.11839406075998828</v>
      </c>
    </row>
    <row r="1119" spans="1:12" x14ac:dyDescent="0.3">
      <c r="A1119">
        <v>105</v>
      </c>
      <c r="B1119">
        <v>540</v>
      </c>
      <c r="C1119" t="s">
        <v>755</v>
      </c>
      <c r="D1119" t="s">
        <v>170</v>
      </c>
      <c r="E1119">
        <v>1318</v>
      </c>
      <c r="F1119">
        <v>9531</v>
      </c>
      <c r="G1119">
        <v>0.13828559437624593</v>
      </c>
      <c r="H1119">
        <v>20474</v>
      </c>
      <c r="I1119">
        <v>274058</v>
      </c>
      <c r="J1119">
        <v>3</v>
      </c>
      <c r="K1119" t="s">
        <v>905</v>
      </c>
      <c r="L1119" s="90">
        <f t="shared" si="17"/>
        <v>6.4374328416528279E-2</v>
      </c>
    </row>
    <row r="1120" spans="1:12" x14ac:dyDescent="0.3">
      <c r="A1120">
        <v>105</v>
      </c>
      <c r="B1120">
        <v>137</v>
      </c>
      <c r="C1120" t="s">
        <v>755</v>
      </c>
      <c r="D1120" t="s">
        <v>170</v>
      </c>
      <c r="E1120">
        <v>619</v>
      </c>
      <c r="F1120">
        <v>7947</v>
      </c>
      <c r="G1120">
        <v>7.7891028060903492E-2</v>
      </c>
      <c r="H1120">
        <v>20474</v>
      </c>
      <c r="I1120">
        <v>274058</v>
      </c>
      <c r="J1120">
        <v>4</v>
      </c>
      <c r="K1120" t="s">
        <v>906</v>
      </c>
      <c r="L1120" s="90">
        <f t="shared" si="17"/>
        <v>3.0233466835987106E-2</v>
      </c>
    </row>
    <row r="1121" spans="1:12" x14ac:dyDescent="0.3">
      <c r="A1121">
        <v>105</v>
      </c>
      <c r="B1121">
        <v>720</v>
      </c>
      <c r="C1121" t="s">
        <v>755</v>
      </c>
      <c r="D1121" t="s">
        <v>170</v>
      </c>
      <c r="E1121">
        <v>594</v>
      </c>
      <c r="F1121">
        <v>6425</v>
      </c>
      <c r="G1121">
        <v>9.2451361867704279E-2</v>
      </c>
      <c r="H1121">
        <v>20474</v>
      </c>
      <c r="I1121">
        <v>274058</v>
      </c>
      <c r="J1121">
        <v>5</v>
      </c>
      <c r="K1121" t="s">
        <v>901</v>
      </c>
      <c r="L1121" s="90">
        <f t="shared" si="17"/>
        <v>2.9012405978313959E-2</v>
      </c>
    </row>
    <row r="1122" spans="1:12" x14ac:dyDescent="0.3">
      <c r="A1122">
        <v>105</v>
      </c>
      <c r="B1122">
        <v>194</v>
      </c>
      <c r="C1122" t="s">
        <v>755</v>
      </c>
      <c r="D1122" t="s">
        <v>170</v>
      </c>
      <c r="E1122">
        <v>589</v>
      </c>
      <c r="F1122">
        <v>7034</v>
      </c>
      <c r="G1122">
        <v>8.3736138754620409E-2</v>
      </c>
      <c r="H1122">
        <v>20474</v>
      </c>
      <c r="I1122">
        <v>274058</v>
      </c>
      <c r="J1122">
        <v>6</v>
      </c>
      <c r="K1122" t="s">
        <v>907</v>
      </c>
      <c r="L1122" s="90">
        <f t="shared" si="17"/>
        <v>2.8768193806779328E-2</v>
      </c>
    </row>
    <row r="1123" spans="1:12" x14ac:dyDescent="0.3">
      <c r="A1123">
        <v>105</v>
      </c>
      <c r="B1123">
        <v>301</v>
      </c>
      <c r="C1123" t="s">
        <v>755</v>
      </c>
      <c r="D1123" t="s">
        <v>170</v>
      </c>
      <c r="E1123">
        <v>401</v>
      </c>
      <c r="F1123">
        <v>3561</v>
      </c>
      <c r="G1123">
        <v>0.11260881774782365</v>
      </c>
      <c r="H1123">
        <v>20474</v>
      </c>
      <c r="I1123">
        <v>274058</v>
      </c>
      <c r="J1123">
        <v>7</v>
      </c>
      <c r="K1123" t="s">
        <v>912</v>
      </c>
      <c r="L1123" s="90">
        <f t="shared" si="17"/>
        <v>1.958581615707727E-2</v>
      </c>
    </row>
    <row r="1124" spans="1:12" x14ac:dyDescent="0.3">
      <c r="A1124">
        <v>105</v>
      </c>
      <c r="B1124">
        <v>302</v>
      </c>
      <c r="C1124" t="s">
        <v>755</v>
      </c>
      <c r="D1124" t="s">
        <v>170</v>
      </c>
      <c r="E1124">
        <v>338</v>
      </c>
      <c r="F1124">
        <v>3743</v>
      </c>
      <c r="G1124">
        <v>9.0301896874165108E-2</v>
      </c>
      <c r="H1124">
        <v>20474</v>
      </c>
      <c r="I1124">
        <v>274058</v>
      </c>
      <c r="J1124">
        <v>8</v>
      </c>
      <c r="K1124" t="s">
        <v>909</v>
      </c>
      <c r="L1124" s="90">
        <f t="shared" si="17"/>
        <v>1.6508742795740938E-2</v>
      </c>
    </row>
    <row r="1125" spans="1:12" x14ac:dyDescent="0.3">
      <c r="A1125">
        <v>105</v>
      </c>
      <c r="B1125">
        <v>463</v>
      </c>
      <c r="C1125" t="s">
        <v>755</v>
      </c>
      <c r="D1125" t="s">
        <v>170</v>
      </c>
      <c r="E1125">
        <v>331</v>
      </c>
      <c r="F1125">
        <v>2949</v>
      </c>
      <c r="G1125">
        <v>0.11224143777551712</v>
      </c>
      <c r="H1125">
        <v>20474</v>
      </c>
      <c r="I1125">
        <v>274058</v>
      </c>
      <c r="J1125">
        <v>9</v>
      </c>
      <c r="K1125" t="s">
        <v>914</v>
      </c>
      <c r="L1125" s="90">
        <f t="shared" si="17"/>
        <v>1.6166845755592459E-2</v>
      </c>
    </row>
    <row r="1126" spans="1:12" x14ac:dyDescent="0.3">
      <c r="A1126">
        <v>105</v>
      </c>
      <c r="B1126">
        <v>201</v>
      </c>
      <c r="C1126" t="s">
        <v>755</v>
      </c>
      <c r="D1126" t="s">
        <v>170</v>
      </c>
      <c r="E1126">
        <v>280</v>
      </c>
      <c r="F1126">
        <v>2794</v>
      </c>
      <c r="G1126">
        <v>0.10021474588403723</v>
      </c>
      <c r="H1126">
        <v>20474</v>
      </c>
      <c r="I1126">
        <v>274058</v>
      </c>
      <c r="J1126">
        <v>10</v>
      </c>
      <c r="K1126" t="s">
        <v>911</v>
      </c>
      <c r="L1126" s="90">
        <f t="shared" si="17"/>
        <v>1.3675881605939241E-2</v>
      </c>
    </row>
    <row r="1127" spans="1:12" x14ac:dyDescent="0.3">
      <c r="A1127">
        <v>105</v>
      </c>
      <c r="B1127">
        <v>304</v>
      </c>
      <c r="C1127" t="s">
        <v>755</v>
      </c>
      <c r="D1127" t="s">
        <v>170</v>
      </c>
      <c r="E1127">
        <v>270</v>
      </c>
      <c r="F1127">
        <v>2959</v>
      </c>
      <c r="G1127">
        <v>9.1247042919905375E-2</v>
      </c>
      <c r="H1127">
        <v>20474</v>
      </c>
      <c r="I1127">
        <v>274058</v>
      </c>
      <c r="J1127">
        <v>11</v>
      </c>
      <c r="K1127" t="s">
        <v>963</v>
      </c>
      <c r="L1127" s="90">
        <f t="shared" si="17"/>
        <v>1.3187457262869981E-2</v>
      </c>
    </row>
    <row r="1128" spans="1:12" x14ac:dyDescent="0.3">
      <c r="A1128">
        <v>105</v>
      </c>
      <c r="B1128">
        <v>221</v>
      </c>
      <c r="C1128" t="s">
        <v>755</v>
      </c>
      <c r="D1128" t="s">
        <v>170</v>
      </c>
      <c r="E1128">
        <v>264</v>
      </c>
      <c r="F1128">
        <v>3174</v>
      </c>
      <c r="G1128">
        <v>8.3175803402646506E-2</v>
      </c>
      <c r="H1128">
        <v>20474</v>
      </c>
      <c r="I1128">
        <v>274058</v>
      </c>
      <c r="J1128">
        <v>12</v>
      </c>
      <c r="K1128" t="s">
        <v>946</v>
      </c>
      <c r="L1128" s="90">
        <f t="shared" si="17"/>
        <v>1.2894402657028426E-2</v>
      </c>
    </row>
    <row r="1129" spans="1:12" x14ac:dyDescent="0.3">
      <c r="A1129">
        <v>105</v>
      </c>
      <c r="B1129">
        <v>751</v>
      </c>
      <c r="C1129" t="s">
        <v>755</v>
      </c>
      <c r="D1129" t="s">
        <v>170</v>
      </c>
      <c r="E1129">
        <v>246</v>
      </c>
      <c r="F1129">
        <v>2213</v>
      </c>
      <c r="G1129">
        <v>0.11116131947582467</v>
      </c>
      <c r="H1129">
        <v>20474</v>
      </c>
      <c r="I1129">
        <v>274058</v>
      </c>
      <c r="J1129">
        <v>13</v>
      </c>
      <c r="K1129" t="s">
        <v>904</v>
      </c>
      <c r="L1129" s="90">
        <f t="shared" si="17"/>
        <v>1.2015238839503761E-2</v>
      </c>
    </row>
    <row r="1130" spans="1:12" x14ac:dyDescent="0.3">
      <c r="A1130">
        <v>105</v>
      </c>
      <c r="B1130">
        <v>753</v>
      </c>
      <c r="C1130" t="s">
        <v>755</v>
      </c>
      <c r="D1130" t="s">
        <v>170</v>
      </c>
      <c r="E1130">
        <v>223</v>
      </c>
      <c r="F1130">
        <v>1912</v>
      </c>
      <c r="G1130">
        <v>0.11663179916317992</v>
      </c>
      <c r="H1130">
        <v>20474</v>
      </c>
      <c r="I1130">
        <v>274058</v>
      </c>
      <c r="J1130">
        <v>14</v>
      </c>
      <c r="K1130" t="s">
        <v>903</v>
      </c>
      <c r="L1130" s="90">
        <f t="shared" si="17"/>
        <v>1.0891862850444467E-2</v>
      </c>
    </row>
    <row r="1131" spans="1:12" x14ac:dyDescent="0.3">
      <c r="A1131">
        <v>105</v>
      </c>
      <c r="B1131">
        <v>403</v>
      </c>
      <c r="C1131" t="s">
        <v>755</v>
      </c>
      <c r="D1131" t="s">
        <v>170</v>
      </c>
      <c r="E1131">
        <v>218</v>
      </c>
      <c r="F1131">
        <v>2072</v>
      </c>
      <c r="G1131">
        <v>0.10521235521235521</v>
      </c>
      <c r="H1131">
        <v>20474</v>
      </c>
      <c r="I1131">
        <v>274058</v>
      </c>
      <c r="J1131">
        <v>15</v>
      </c>
      <c r="K1131" t="s">
        <v>974</v>
      </c>
      <c r="L1131" s="90">
        <f t="shared" si="17"/>
        <v>1.0647650678909836E-2</v>
      </c>
    </row>
    <row r="1132" spans="1:12" x14ac:dyDescent="0.3">
      <c r="A1132">
        <v>105</v>
      </c>
      <c r="B1132">
        <v>775</v>
      </c>
      <c r="C1132" t="s">
        <v>755</v>
      </c>
      <c r="D1132" t="s">
        <v>170</v>
      </c>
      <c r="E1132">
        <v>213</v>
      </c>
      <c r="F1132">
        <v>2343</v>
      </c>
      <c r="G1132">
        <v>9.0909090909090912E-2</v>
      </c>
      <c r="H1132">
        <v>20474</v>
      </c>
      <c r="I1132">
        <v>274058</v>
      </c>
      <c r="J1132">
        <v>16</v>
      </c>
      <c r="K1132" t="s">
        <v>915</v>
      </c>
      <c r="L1132" s="90">
        <f t="shared" si="17"/>
        <v>1.0403438507375207E-2</v>
      </c>
    </row>
    <row r="1133" spans="1:12" x14ac:dyDescent="0.3">
      <c r="A1133">
        <v>105</v>
      </c>
      <c r="B1133">
        <v>139</v>
      </c>
      <c r="C1133" t="s">
        <v>755</v>
      </c>
      <c r="D1133" t="s">
        <v>170</v>
      </c>
      <c r="E1133">
        <v>209</v>
      </c>
      <c r="F1133">
        <v>2502</v>
      </c>
      <c r="G1133">
        <v>8.3533173461231014E-2</v>
      </c>
      <c r="H1133">
        <v>20474</v>
      </c>
      <c r="I1133">
        <v>274058</v>
      </c>
      <c r="J1133">
        <v>17</v>
      </c>
      <c r="K1133" t="s">
        <v>913</v>
      </c>
      <c r="L1133" s="90">
        <f t="shared" si="17"/>
        <v>1.0208068770147504E-2</v>
      </c>
    </row>
    <row r="1134" spans="1:12" x14ac:dyDescent="0.3">
      <c r="A1134">
        <v>105</v>
      </c>
      <c r="B1134">
        <v>460</v>
      </c>
      <c r="C1134" t="s">
        <v>755</v>
      </c>
      <c r="D1134" t="s">
        <v>170</v>
      </c>
      <c r="E1134">
        <v>209</v>
      </c>
      <c r="F1134">
        <v>2906</v>
      </c>
      <c r="G1134">
        <v>7.1920165175498971E-2</v>
      </c>
      <c r="H1134">
        <v>20474</v>
      </c>
      <c r="I1134">
        <v>274058</v>
      </c>
      <c r="J1134">
        <v>17</v>
      </c>
      <c r="K1134" t="s">
        <v>922</v>
      </c>
      <c r="L1134" s="90">
        <f t="shared" si="17"/>
        <v>1.0208068770147504E-2</v>
      </c>
    </row>
    <row r="1135" spans="1:12" x14ac:dyDescent="0.3">
      <c r="A1135">
        <v>105</v>
      </c>
      <c r="B1135">
        <v>45</v>
      </c>
      <c r="C1135" t="s">
        <v>755</v>
      </c>
      <c r="D1135" t="s">
        <v>170</v>
      </c>
      <c r="E1135">
        <v>181</v>
      </c>
      <c r="F1135">
        <v>2529</v>
      </c>
      <c r="G1135">
        <v>7.1569790431000396E-2</v>
      </c>
      <c r="H1135">
        <v>20474</v>
      </c>
      <c r="I1135">
        <v>274058</v>
      </c>
      <c r="J1135">
        <v>19</v>
      </c>
      <c r="K1135" t="s">
        <v>917</v>
      </c>
      <c r="L1135" s="90">
        <f t="shared" si="17"/>
        <v>8.8404806095535807E-3</v>
      </c>
    </row>
    <row r="1136" spans="1:12" x14ac:dyDescent="0.3">
      <c r="A1136">
        <v>105</v>
      </c>
      <c r="B1136">
        <v>254</v>
      </c>
      <c r="C1136" t="s">
        <v>755</v>
      </c>
      <c r="D1136" t="s">
        <v>170</v>
      </c>
      <c r="E1136">
        <v>180</v>
      </c>
      <c r="F1136">
        <v>2562</v>
      </c>
      <c r="G1136">
        <v>7.0257611241217793E-2</v>
      </c>
      <c r="H1136">
        <v>20474</v>
      </c>
      <c r="I1136">
        <v>274058</v>
      </c>
      <c r="J1136">
        <v>20</v>
      </c>
      <c r="K1136" t="s">
        <v>923</v>
      </c>
      <c r="L1136" s="90">
        <f t="shared" si="17"/>
        <v>8.7916381752466549E-3</v>
      </c>
    </row>
    <row r="1137" spans="1:12" x14ac:dyDescent="0.3">
      <c r="A1137">
        <v>105</v>
      </c>
      <c r="B1137">
        <v>249</v>
      </c>
      <c r="C1137" t="s">
        <v>755</v>
      </c>
      <c r="D1137" t="s">
        <v>170</v>
      </c>
      <c r="E1137">
        <v>172</v>
      </c>
      <c r="F1137">
        <v>1752</v>
      </c>
      <c r="G1137">
        <v>9.8173515981735154E-2</v>
      </c>
      <c r="H1137">
        <v>20474</v>
      </c>
      <c r="I1137">
        <v>274058</v>
      </c>
      <c r="J1137">
        <v>21</v>
      </c>
      <c r="K1137" t="s">
        <v>936</v>
      </c>
      <c r="L1137" s="90">
        <f t="shared" si="17"/>
        <v>8.4008987007912466E-3</v>
      </c>
    </row>
    <row r="1138" spans="1:12" x14ac:dyDescent="0.3">
      <c r="A1138">
        <v>105</v>
      </c>
      <c r="B1138">
        <v>247</v>
      </c>
      <c r="C1138" t="s">
        <v>755</v>
      </c>
      <c r="D1138" t="s">
        <v>170</v>
      </c>
      <c r="E1138">
        <v>170</v>
      </c>
      <c r="F1138">
        <v>1419</v>
      </c>
      <c r="G1138">
        <v>0.11980267794221283</v>
      </c>
      <c r="H1138">
        <v>20474</v>
      </c>
      <c r="I1138">
        <v>274058</v>
      </c>
      <c r="J1138">
        <v>22</v>
      </c>
      <c r="K1138" t="s">
        <v>933</v>
      </c>
      <c r="L1138" s="90">
        <f t="shared" si="17"/>
        <v>8.303213832177395E-3</v>
      </c>
    </row>
    <row r="1139" spans="1:12" x14ac:dyDescent="0.3">
      <c r="A1139">
        <v>105</v>
      </c>
      <c r="B1139">
        <v>750</v>
      </c>
      <c r="C1139" t="s">
        <v>755</v>
      </c>
      <c r="D1139" t="s">
        <v>170</v>
      </c>
      <c r="E1139">
        <v>169</v>
      </c>
      <c r="F1139">
        <v>1800</v>
      </c>
      <c r="G1139">
        <v>9.3888888888888883E-2</v>
      </c>
      <c r="H1139">
        <v>20474</v>
      </c>
      <c r="I1139">
        <v>274058</v>
      </c>
      <c r="J1139">
        <v>23</v>
      </c>
      <c r="K1139" t="s">
        <v>918</v>
      </c>
      <c r="L1139" s="90">
        <f t="shared" si="17"/>
        <v>8.2543713978704691E-3</v>
      </c>
    </row>
    <row r="1140" spans="1:12" x14ac:dyDescent="0.3">
      <c r="A1140">
        <v>105</v>
      </c>
      <c r="B1140">
        <v>244</v>
      </c>
      <c r="C1140" t="s">
        <v>755</v>
      </c>
      <c r="D1140" t="s">
        <v>170</v>
      </c>
      <c r="E1140">
        <v>168</v>
      </c>
      <c r="F1140">
        <v>1441</v>
      </c>
      <c r="G1140">
        <v>0.11658570437196392</v>
      </c>
      <c r="H1140">
        <v>20474</v>
      </c>
      <c r="I1140">
        <v>274058</v>
      </c>
      <c r="J1140">
        <v>24</v>
      </c>
      <c r="K1140" t="s">
        <v>921</v>
      </c>
      <c r="L1140" s="90">
        <f t="shared" si="17"/>
        <v>8.2055289635635433E-3</v>
      </c>
    </row>
    <row r="1141" spans="1:12" x14ac:dyDescent="0.3">
      <c r="A1141">
        <v>105</v>
      </c>
      <c r="B1141">
        <v>383</v>
      </c>
      <c r="C1141" t="s">
        <v>755</v>
      </c>
      <c r="D1141" t="s">
        <v>170</v>
      </c>
      <c r="E1141">
        <v>159</v>
      </c>
      <c r="F1141">
        <v>2219</v>
      </c>
      <c r="G1141">
        <v>7.1653898152320872E-2</v>
      </c>
      <c r="H1141">
        <v>20474</v>
      </c>
      <c r="I1141">
        <v>274058</v>
      </c>
      <c r="J1141">
        <v>25</v>
      </c>
      <c r="K1141" t="s">
        <v>916</v>
      </c>
      <c r="L1141" s="90">
        <f t="shared" si="17"/>
        <v>7.7659470548012109E-3</v>
      </c>
    </row>
    <row r="1142" spans="1:12" x14ac:dyDescent="0.3">
      <c r="A1142">
        <v>105</v>
      </c>
      <c r="B1142">
        <v>633</v>
      </c>
      <c r="C1142" t="s">
        <v>755</v>
      </c>
      <c r="D1142" t="s">
        <v>170</v>
      </c>
      <c r="E1142">
        <v>154</v>
      </c>
      <c r="F1142">
        <v>1312</v>
      </c>
      <c r="G1142">
        <v>0.1173780487804878</v>
      </c>
      <c r="H1142">
        <v>20474</v>
      </c>
      <c r="I1142">
        <v>274058</v>
      </c>
      <c r="J1142">
        <v>26</v>
      </c>
      <c r="K1142" t="s">
        <v>991</v>
      </c>
      <c r="L1142" s="90">
        <f t="shared" si="17"/>
        <v>7.5217348832665818E-3</v>
      </c>
    </row>
    <row r="1143" spans="1:12" x14ac:dyDescent="0.3">
      <c r="A1143">
        <v>105</v>
      </c>
      <c r="B1143">
        <v>466</v>
      </c>
      <c r="C1143" t="s">
        <v>755</v>
      </c>
      <c r="D1143" t="s">
        <v>170</v>
      </c>
      <c r="E1143">
        <v>144</v>
      </c>
      <c r="F1143">
        <v>1901</v>
      </c>
      <c r="G1143">
        <v>7.5749605470804837E-2</v>
      </c>
      <c r="H1143">
        <v>20474</v>
      </c>
      <c r="I1143">
        <v>274058</v>
      </c>
      <c r="J1143">
        <v>27</v>
      </c>
      <c r="K1143" t="s">
        <v>935</v>
      </c>
      <c r="L1143" s="90">
        <f t="shared" si="17"/>
        <v>7.0333105401973236E-3</v>
      </c>
    </row>
    <row r="1144" spans="1:12" x14ac:dyDescent="0.3">
      <c r="A1144">
        <v>105</v>
      </c>
      <c r="B1144">
        <v>308</v>
      </c>
      <c r="C1144" t="s">
        <v>755</v>
      </c>
      <c r="D1144" t="s">
        <v>170</v>
      </c>
      <c r="E1144">
        <v>139</v>
      </c>
      <c r="F1144">
        <v>1460</v>
      </c>
      <c r="G1144">
        <v>9.5205479452054792E-2</v>
      </c>
      <c r="H1144">
        <v>20474</v>
      </c>
      <c r="I1144">
        <v>274058</v>
      </c>
      <c r="J1144">
        <v>28</v>
      </c>
      <c r="K1144" t="s">
        <v>929</v>
      </c>
      <c r="L1144" s="90">
        <f t="shared" si="17"/>
        <v>6.7890983686626945E-3</v>
      </c>
    </row>
    <row r="1145" spans="1:12" x14ac:dyDescent="0.3">
      <c r="A1145">
        <v>105</v>
      </c>
      <c r="B1145">
        <v>347</v>
      </c>
      <c r="C1145" t="s">
        <v>755</v>
      </c>
      <c r="D1145" t="s">
        <v>170</v>
      </c>
      <c r="E1145">
        <v>139</v>
      </c>
      <c r="F1145">
        <v>1180</v>
      </c>
      <c r="G1145">
        <v>0.11779661016949153</v>
      </c>
      <c r="H1145">
        <v>20474</v>
      </c>
      <c r="I1145">
        <v>274058</v>
      </c>
      <c r="J1145">
        <v>28</v>
      </c>
      <c r="K1145" t="s">
        <v>920</v>
      </c>
      <c r="L1145" s="90">
        <f t="shared" si="17"/>
        <v>6.7890983686626945E-3</v>
      </c>
    </row>
    <row r="1146" spans="1:12" x14ac:dyDescent="0.3">
      <c r="A1146">
        <v>105</v>
      </c>
      <c r="B1146">
        <v>639</v>
      </c>
      <c r="C1146" t="s">
        <v>755</v>
      </c>
      <c r="D1146" t="s">
        <v>170</v>
      </c>
      <c r="E1146">
        <v>127</v>
      </c>
      <c r="F1146">
        <v>1006</v>
      </c>
      <c r="G1146">
        <v>0.12624254473161034</v>
      </c>
      <c r="H1146">
        <v>20474</v>
      </c>
      <c r="I1146">
        <v>274058</v>
      </c>
      <c r="J1146">
        <v>30</v>
      </c>
      <c r="K1146" t="s">
        <v>994</v>
      </c>
      <c r="L1146" s="90">
        <f t="shared" si="17"/>
        <v>6.2029891569795837E-3</v>
      </c>
    </row>
    <row r="1147" spans="1:12" x14ac:dyDescent="0.3">
      <c r="A1147">
        <v>116</v>
      </c>
      <c r="B1147">
        <v>640</v>
      </c>
      <c r="C1147" t="s">
        <v>756</v>
      </c>
      <c r="D1147" t="s">
        <v>160</v>
      </c>
      <c r="E1147">
        <v>1162</v>
      </c>
      <c r="F1147">
        <v>11366</v>
      </c>
      <c r="G1147">
        <v>0.10223473517508358</v>
      </c>
      <c r="H1147">
        <v>18075</v>
      </c>
      <c r="I1147">
        <v>129814</v>
      </c>
      <c r="J1147">
        <v>1</v>
      </c>
      <c r="K1147" t="s">
        <v>900</v>
      </c>
      <c r="L1147" s="90">
        <f t="shared" si="17"/>
        <v>6.4287690179806359E-2</v>
      </c>
    </row>
    <row r="1148" spans="1:12" x14ac:dyDescent="0.3">
      <c r="A1148">
        <v>116</v>
      </c>
      <c r="B1148">
        <v>137</v>
      </c>
      <c r="C1148" t="s">
        <v>756</v>
      </c>
      <c r="D1148" t="s">
        <v>160</v>
      </c>
      <c r="E1148">
        <v>922</v>
      </c>
      <c r="F1148">
        <v>5782</v>
      </c>
      <c r="G1148">
        <v>0.15946039432722242</v>
      </c>
      <c r="H1148">
        <v>18075</v>
      </c>
      <c r="I1148">
        <v>129814</v>
      </c>
      <c r="J1148">
        <v>2</v>
      </c>
      <c r="K1148" t="s">
        <v>906</v>
      </c>
      <c r="L1148" s="90">
        <f t="shared" si="17"/>
        <v>5.1009681881051178E-2</v>
      </c>
    </row>
    <row r="1149" spans="1:12" x14ac:dyDescent="0.3">
      <c r="A1149">
        <v>116</v>
      </c>
      <c r="B1149">
        <v>194</v>
      </c>
      <c r="C1149" t="s">
        <v>756</v>
      </c>
      <c r="D1149" t="s">
        <v>160</v>
      </c>
      <c r="E1149">
        <v>832</v>
      </c>
      <c r="F1149">
        <v>5089</v>
      </c>
      <c r="G1149">
        <v>0.16348988013362153</v>
      </c>
      <c r="H1149">
        <v>18075</v>
      </c>
      <c r="I1149">
        <v>129814</v>
      </c>
      <c r="J1149">
        <v>3</v>
      </c>
      <c r="K1149" t="s">
        <v>907</v>
      </c>
      <c r="L1149" s="90">
        <f t="shared" si="17"/>
        <v>4.6030428769017979E-2</v>
      </c>
    </row>
    <row r="1150" spans="1:12" x14ac:dyDescent="0.3">
      <c r="A1150">
        <v>116</v>
      </c>
      <c r="B1150">
        <v>560</v>
      </c>
      <c r="C1150" t="s">
        <v>756</v>
      </c>
      <c r="D1150" t="s">
        <v>160</v>
      </c>
      <c r="E1150">
        <v>804</v>
      </c>
      <c r="F1150">
        <v>7864</v>
      </c>
      <c r="G1150">
        <v>0.10223804679552391</v>
      </c>
      <c r="H1150">
        <v>18075</v>
      </c>
      <c r="I1150">
        <v>129814</v>
      </c>
      <c r="J1150">
        <v>4</v>
      </c>
      <c r="K1150" t="s">
        <v>902</v>
      </c>
      <c r="L1150" s="90">
        <f t="shared" si="17"/>
        <v>4.4481327800829876E-2</v>
      </c>
    </row>
    <row r="1151" spans="1:12" x14ac:dyDescent="0.3">
      <c r="A1151">
        <v>116</v>
      </c>
      <c r="B1151">
        <v>720</v>
      </c>
      <c r="C1151" t="s">
        <v>756</v>
      </c>
      <c r="D1151" t="s">
        <v>160</v>
      </c>
      <c r="E1151">
        <v>793</v>
      </c>
      <c r="F1151">
        <v>6413</v>
      </c>
      <c r="G1151">
        <v>0.12365507562763138</v>
      </c>
      <c r="H1151">
        <v>18075</v>
      </c>
      <c r="I1151">
        <v>129814</v>
      </c>
      <c r="J1151">
        <v>5</v>
      </c>
      <c r="K1151" t="s">
        <v>901</v>
      </c>
      <c r="L1151" s="90">
        <f t="shared" si="17"/>
        <v>4.3872752420470264E-2</v>
      </c>
    </row>
    <row r="1152" spans="1:12" x14ac:dyDescent="0.3">
      <c r="A1152">
        <v>116</v>
      </c>
      <c r="B1152">
        <v>751</v>
      </c>
      <c r="C1152" t="s">
        <v>756</v>
      </c>
      <c r="D1152" t="s">
        <v>160</v>
      </c>
      <c r="E1152">
        <v>769</v>
      </c>
      <c r="F1152">
        <v>1912</v>
      </c>
      <c r="G1152">
        <v>0.40219665271966526</v>
      </c>
      <c r="H1152">
        <v>18075</v>
      </c>
      <c r="I1152">
        <v>129814</v>
      </c>
      <c r="J1152">
        <v>6</v>
      </c>
      <c r="K1152" t="s">
        <v>904</v>
      </c>
      <c r="L1152" s="90">
        <f t="shared" si="17"/>
        <v>4.2544951590594744E-2</v>
      </c>
    </row>
    <row r="1153" spans="1:12" x14ac:dyDescent="0.3">
      <c r="A1153">
        <v>116</v>
      </c>
      <c r="B1153">
        <v>753</v>
      </c>
      <c r="C1153" t="s">
        <v>756</v>
      </c>
      <c r="D1153" t="s">
        <v>160</v>
      </c>
      <c r="E1153">
        <v>472</v>
      </c>
      <c r="F1153">
        <v>1874</v>
      </c>
      <c r="G1153">
        <v>0.2518676627534685</v>
      </c>
      <c r="H1153">
        <v>18075</v>
      </c>
      <c r="I1153">
        <v>129814</v>
      </c>
      <c r="J1153">
        <v>7</v>
      </c>
      <c r="K1153" t="s">
        <v>903</v>
      </c>
      <c r="L1153" s="90">
        <f t="shared" si="17"/>
        <v>2.6113416320885201E-2</v>
      </c>
    </row>
    <row r="1154" spans="1:12" x14ac:dyDescent="0.3">
      <c r="A1154">
        <v>116</v>
      </c>
      <c r="B1154">
        <v>540</v>
      </c>
      <c r="C1154" t="s">
        <v>756</v>
      </c>
      <c r="D1154" t="s">
        <v>160</v>
      </c>
      <c r="E1154">
        <v>423</v>
      </c>
      <c r="F1154">
        <v>4068</v>
      </c>
      <c r="G1154">
        <v>0.10398230088495575</v>
      </c>
      <c r="H1154">
        <v>18075</v>
      </c>
      <c r="I1154">
        <v>129814</v>
      </c>
      <c r="J1154">
        <v>8</v>
      </c>
      <c r="K1154" t="s">
        <v>905</v>
      </c>
      <c r="L1154" s="90">
        <f t="shared" si="17"/>
        <v>2.3402489626556017E-2</v>
      </c>
    </row>
    <row r="1155" spans="1:12" x14ac:dyDescent="0.3">
      <c r="A1155">
        <v>116</v>
      </c>
      <c r="B1155">
        <v>750</v>
      </c>
      <c r="C1155" t="s">
        <v>756</v>
      </c>
      <c r="D1155" t="s">
        <v>160</v>
      </c>
      <c r="E1155">
        <v>387</v>
      </c>
      <c r="F1155">
        <v>1210</v>
      </c>
      <c r="G1155">
        <v>0.31983471074380165</v>
      </c>
      <c r="H1155">
        <v>18075</v>
      </c>
      <c r="I1155">
        <v>129814</v>
      </c>
      <c r="J1155">
        <v>9</v>
      </c>
      <c r="K1155" t="s">
        <v>918</v>
      </c>
      <c r="L1155" s="90">
        <f t="shared" ref="L1155:L1218" si="18">E1155/H1155</f>
        <v>2.1410788381742738E-2</v>
      </c>
    </row>
    <row r="1156" spans="1:12" x14ac:dyDescent="0.3">
      <c r="A1156">
        <v>116</v>
      </c>
      <c r="B1156">
        <v>463</v>
      </c>
      <c r="C1156" t="s">
        <v>756</v>
      </c>
      <c r="D1156" t="s">
        <v>160</v>
      </c>
      <c r="E1156">
        <v>340</v>
      </c>
      <c r="F1156">
        <v>2411</v>
      </c>
      <c r="G1156">
        <v>0.14102032351721278</v>
      </c>
      <c r="H1156">
        <v>18075</v>
      </c>
      <c r="I1156">
        <v>129814</v>
      </c>
      <c r="J1156">
        <v>10</v>
      </c>
      <c r="K1156" t="s">
        <v>914</v>
      </c>
      <c r="L1156" s="90">
        <f t="shared" si="18"/>
        <v>1.8810511756569847E-2</v>
      </c>
    </row>
    <row r="1157" spans="1:12" x14ac:dyDescent="0.3">
      <c r="A1157">
        <v>116</v>
      </c>
      <c r="B1157">
        <v>775</v>
      </c>
      <c r="C1157" t="s">
        <v>756</v>
      </c>
      <c r="D1157" t="s">
        <v>160</v>
      </c>
      <c r="E1157">
        <v>305</v>
      </c>
      <c r="F1157">
        <v>1365</v>
      </c>
      <c r="G1157">
        <v>0.22344322344322345</v>
      </c>
      <c r="H1157">
        <v>18075</v>
      </c>
      <c r="I1157">
        <v>129814</v>
      </c>
      <c r="J1157">
        <v>11</v>
      </c>
      <c r="K1157" t="s">
        <v>915</v>
      </c>
      <c r="L1157" s="90">
        <f t="shared" si="18"/>
        <v>1.6874135546334715E-2</v>
      </c>
    </row>
    <row r="1158" spans="1:12" x14ac:dyDescent="0.3">
      <c r="A1158">
        <v>116</v>
      </c>
      <c r="B1158">
        <v>460</v>
      </c>
      <c r="C1158" t="s">
        <v>756</v>
      </c>
      <c r="D1158" t="s">
        <v>160</v>
      </c>
      <c r="E1158">
        <v>293</v>
      </c>
      <c r="F1158">
        <v>2023</v>
      </c>
      <c r="G1158">
        <v>0.14483440434997527</v>
      </c>
      <c r="H1158">
        <v>18075</v>
      </c>
      <c r="I1158">
        <v>129814</v>
      </c>
      <c r="J1158">
        <v>12</v>
      </c>
      <c r="K1158" t="s">
        <v>922</v>
      </c>
      <c r="L1158" s="90">
        <f t="shared" si="18"/>
        <v>1.6210235131396956E-2</v>
      </c>
    </row>
    <row r="1159" spans="1:12" x14ac:dyDescent="0.3">
      <c r="A1159">
        <v>116</v>
      </c>
      <c r="B1159">
        <v>201</v>
      </c>
      <c r="C1159" t="s">
        <v>756</v>
      </c>
      <c r="D1159" t="s">
        <v>160</v>
      </c>
      <c r="E1159">
        <v>292</v>
      </c>
      <c r="F1159">
        <v>2562</v>
      </c>
      <c r="G1159">
        <v>0.11397345823575332</v>
      </c>
      <c r="H1159">
        <v>18075</v>
      </c>
      <c r="I1159">
        <v>129814</v>
      </c>
      <c r="J1159">
        <v>13</v>
      </c>
      <c r="K1159" t="s">
        <v>911</v>
      </c>
      <c r="L1159" s="90">
        <f t="shared" si="18"/>
        <v>1.6154910096818811E-2</v>
      </c>
    </row>
    <row r="1160" spans="1:12" x14ac:dyDescent="0.3">
      <c r="A1160">
        <v>116</v>
      </c>
      <c r="B1160">
        <v>139</v>
      </c>
      <c r="C1160" t="s">
        <v>756</v>
      </c>
      <c r="D1160" t="s">
        <v>160</v>
      </c>
      <c r="E1160">
        <v>288</v>
      </c>
      <c r="F1160">
        <v>2364</v>
      </c>
      <c r="G1160">
        <v>0.12182741116751269</v>
      </c>
      <c r="H1160">
        <v>18075</v>
      </c>
      <c r="I1160">
        <v>129814</v>
      </c>
      <c r="J1160">
        <v>14</v>
      </c>
      <c r="K1160" t="s">
        <v>913</v>
      </c>
      <c r="L1160" s="90">
        <f t="shared" si="18"/>
        <v>1.5933609958506224E-2</v>
      </c>
    </row>
    <row r="1161" spans="1:12" x14ac:dyDescent="0.3">
      <c r="A1161">
        <v>116</v>
      </c>
      <c r="B1161">
        <v>383</v>
      </c>
      <c r="C1161" t="s">
        <v>756</v>
      </c>
      <c r="D1161" t="s">
        <v>160</v>
      </c>
      <c r="E1161">
        <v>266</v>
      </c>
      <c r="F1161">
        <v>1759</v>
      </c>
      <c r="G1161">
        <v>0.15122228538942581</v>
      </c>
      <c r="H1161">
        <v>18075</v>
      </c>
      <c r="I1161">
        <v>129814</v>
      </c>
      <c r="J1161">
        <v>15</v>
      </c>
      <c r="K1161" t="s">
        <v>916</v>
      </c>
      <c r="L1161" s="90">
        <f t="shared" si="18"/>
        <v>1.4716459197786998E-2</v>
      </c>
    </row>
    <row r="1162" spans="1:12" x14ac:dyDescent="0.3">
      <c r="A1162">
        <v>116</v>
      </c>
      <c r="B1162">
        <v>301</v>
      </c>
      <c r="C1162" t="s">
        <v>756</v>
      </c>
      <c r="D1162" t="s">
        <v>160</v>
      </c>
      <c r="E1162">
        <v>253</v>
      </c>
      <c r="F1162">
        <v>1737</v>
      </c>
      <c r="G1162">
        <v>0.14565342544617155</v>
      </c>
      <c r="H1162">
        <v>18075</v>
      </c>
      <c r="I1162">
        <v>129814</v>
      </c>
      <c r="J1162">
        <v>16</v>
      </c>
      <c r="K1162" t="s">
        <v>912</v>
      </c>
      <c r="L1162" s="90">
        <f t="shared" si="18"/>
        <v>1.3997233748271092E-2</v>
      </c>
    </row>
    <row r="1163" spans="1:12" x14ac:dyDescent="0.3">
      <c r="A1163">
        <v>116</v>
      </c>
      <c r="B1163">
        <v>133</v>
      </c>
      <c r="C1163" t="s">
        <v>756</v>
      </c>
      <c r="D1163" t="s">
        <v>160</v>
      </c>
      <c r="E1163">
        <v>250</v>
      </c>
      <c r="F1163">
        <v>1061</v>
      </c>
      <c r="G1163">
        <v>0.23562676720075401</v>
      </c>
      <c r="H1163">
        <v>18075</v>
      </c>
      <c r="I1163">
        <v>129814</v>
      </c>
      <c r="J1163">
        <v>17</v>
      </c>
      <c r="K1163" t="s">
        <v>932</v>
      </c>
      <c r="L1163" s="90">
        <f t="shared" si="18"/>
        <v>1.3831258644536652E-2</v>
      </c>
    </row>
    <row r="1164" spans="1:12" x14ac:dyDescent="0.3">
      <c r="A1164">
        <v>116</v>
      </c>
      <c r="B1164">
        <v>45</v>
      </c>
      <c r="C1164" t="s">
        <v>756</v>
      </c>
      <c r="D1164" t="s">
        <v>160</v>
      </c>
      <c r="E1164">
        <v>239</v>
      </c>
      <c r="F1164">
        <v>1865</v>
      </c>
      <c r="G1164">
        <v>0.12815013404825737</v>
      </c>
      <c r="H1164">
        <v>18075</v>
      </c>
      <c r="I1164">
        <v>129814</v>
      </c>
      <c r="J1164">
        <v>18</v>
      </c>
      <c r="K1164" t="s">
        <v>917</v>
      </c>
      <c r="L1164" s="90">
        <f t="shared" si="18"/>
        <v>1.322268326417704E-2</v>
      </c>
    </row>
    <row r="1165" spans="1:12" x14ac:dyDescent="0.3">
      <c r="A1165">
        <v>116</v>
      </c>
      <c r="B1165">
        <v>420</v>
      </c>
      <c r="C1165" t="s">
        <v>756</v>
      </c>
      <c r="D1165" t="s">
        <v>160</v>
      </c>
      <c r="E1165">
        <v>228</v>
      </c>
      <c r="F1165">
        <v>1232</v>
      </c>
      <c r="G1165">
        <v>0.18506493506493507</v>
      </c>
      <c r="H1165">
        <v>18075</v>
      </c>
      <c r="I1165">
        <v>129814</v>
      </c>
      <c r="J1165">
        <v>19</v>
      </c>
      <c r="K1165" t="s">
        <v>928</v>
      </c>
      <c r="L1165" s="90">
        <f t="shared" si="18"/>
        <v>1.2614107883817427E-2</v>
      </c>
    </row>
    <row r="1166" spans="1:12" x14ac:dyDescent="0.3">
      <c r="A1166">
        <v>116</v>
      </c>
      <c r="B1166">
        <v>140</v>
      </c>
      <c r="C1166" t="s">
        <v>756</v>
      </c>
      <c r="D1166" t="s">
        <v>160</v>
      </c>
      <c r="E1166">
        <v>195</v>
      </c>
      <c r="F1166">
        <v>1574</v>
      </c>
      <c r="G1166">
        <v>0.12388818297331639</v>
      </c>
      <c r="H1166">
        <v>18075</v>
      </c>
      <c r="I1166">
        <v>129814</v>
      </c>
      <c r="J1166">
        <v>20</v>
      </c>
      <c r="K1166" t="s">
        <v>910</v>
      </c>
      <c r="L1166" s="90">
        <f t="shared" si="18"/>
        <v>1.0788381742738589E-2</v>
      </c>
    </row>
    <row r="1167" spans="1:12" x14ac:dyDescent="0.3">
      <c r="A1167">
        <v>116</v>
      </c>
      <c r="B1167">
        <v>302</v>
      </c>
      <c r="C1167" t="s">
        <v>756</v>
      </c>
      <c r="D1167" t="s">
        <v>160</v>
      </c>
      <c r="E1167">
        <v>192</v>
      </c>
      <c r="F1167">
        <v>1644</v>
      </c>
      <c r="G1167">
        <v>0.11678832116788321</v>
      </c>
      <c r="H1167">
        <v>18075</v>
      </c>
      <c r="I1167">
        <v>129814</v>
      </c>
      <c r="J1167">
        <v>21</v>
      </c>
      <c r="K1167" t="s">
        <v>909</v>
      </c>
      <c r="L1167" s="90">
        <f t="shared" si="18"/>
        <v>1.0622406639004149E-2</v>
      </c>
    </row>
    <row r="1168" spans="1:12" x14ac:dyDescent="0.3">
      <c r="A1168">
        <v>116</v>
      </c>
      <c r="B1168">
        <v>244</v>
      </c>
      <c r="C1168" t="s">
        <v>756</v>
      </c>
      <c r="D1168" t="s">
        <v>160</v>
      </c>
      <c r="E1168">
        <v>186</v>
      </c>
      <c r="F1168">
        <v>1236</v>
      </c>
      <c r="G1168">
        <v>0.15048543689320387</v>
      </c>
      <c r="H1168">
        <v>18075</v>
      </c>
      <c r="I1168">
        <v>129814</v>
      </c>
      <c r="J1168">
        <v>22</v>
      </c>
      <c r="K1168" t="s">
        <v>921</v>
      </c>
      <c r="L1168" s="90">
        <f t="shared" si="18"/>
        <v>1.0290456431535269E-2</v>
      </c>
    </row>
    <row r="1169" spans="1:12" x14ac:dyDescent="0.3">
      <c r="A1169">
        <v>116</v>
      </c>
      <c r="B1169">
        <v>249</v>
      </c>
      <c r="C1169" t="s">
        <v>756</v>
      </c>
      <c r="D1169" t="s">
        <v>160</v>
      </c>
      <c r="E1169">
        <v>170</v>
      </c>
      <c r="F1169">
        <v>1054</v>
      </c>
      <c r="G1169">
        <v>0.16129032258064516</v>
      </c>
      <c r="H1169">
        <v>18075</v>
      </c>
      <c r="I1169">
        <v>129814</v>
      </c>
      <c r="J1169">
        <v>23</v>
      </c>
      <c r="K1169" t="s">
        <v>936</v>
      </c>
      <c r="L1169" s="90">
        <f t="shared" si="18"/>
        <v>9.4052558782849235E-3</v>
      </c>
    </row>
    <row r="1170" spans="1:12" x14ac:dyDescent="0.3">
      <c r="A1170">
        <v>116</v>
      </c>
      <c r="B1170">
        <v>282</v>
      </c>
      <c r="C1170" t="s">
        <v>756</v>
      </c>
      <c r="D1170" t="s">
        <v>160</v>
      </c>
      <c r="E1170">
        <v>168</v>
      </c>
      <c r="F1170">
        <v>1009</v>
      </c>
      <c r="G1170">
        <v>0.16650148662041625</v>
      </c>
      <c r="H1170">
        <v>18075</v>
      </c>
      <c r="I1170">
        <v>129814</v>
      </c>
      <c r="J1170">
        <v>24</v>
      </c>
      <c r="K1170" t="s">
        <v>927</v>
      </c>
      <c r="L1170" s="90">
        <f t="shared" si="18"/>
        <v>9.2946058091286313E-3</v>
      </c>
    </row>
    <row r="1171" spans="1:12" x14ac:dyDescent="0.3">
      <c r="A1171">
        <v>116</v>
      </c>
      <c r="B1171">
        <v>466</v>
      </c>
      <c r="C1171" t="s">
        <v>756</v>
      </c>
      <c r="D1171" t="s">
        <v>160</v>
      </c>
      <c r="E1171">
        <v>165</v>
      </c>
      <c r="F1171">
        <v>955</v>
      </c>
      <c r="G1171">
        <v>0.17277486910994763</v>
      </c>
      <c r="H1171">
        <v>18075</v>
      </c>
      <c r="I1171">
        <v>129814</v>
      </c>
      <c r="J1171">
        <v>25</v>
      </c>
      <c r="K1171" t="s">
        <v>935</v>
      </c>
      <c r="L1171" s="90">
        <f t="shared" si="18"/>
        <v>9.1286307053941914E-3</v>
      </c>
    </row>
    <row r="1172" spans="1:12" x14ac:dyDescent="0.3">
      <c r="A1172">
        <v>116</v>
      </c>
      <c r="B1172">
        <v>254</v>
      </c>
      <c r="C1172" t="s">
        <v>756</v>
      </c>
      <c r="D1172" t="s">
        <v>160</v>
      </c>
      <c r="E1172">
        <v>163</v>
      </c>
      <c r="F1172">
        <v>1166</v>
      </c>
      <c r="G1172">
        <v>0.13979416809605488</v>
      </c>
      <c r="H1172">
        <v>18075</v>
      </c>
      <c r="I1172">
        <v>129814</v>
      </c>
      <c r="J1172">
        <v>26</v>
      </c>
      <c r="K1172" t="s">
        <v>923</v>
      </c>
      <c r="L1172" s="90">
        <f t="shared" si="18"/>
        <v>9.0179806362378975E-3</v>
      </c>
    </row>
    <row r="1173" spans="1:12" x14ac:dyDescent="0.3">
      <c r="A1173">
        <v>116</v>
      </c>
      <c r="B1173">
        <v>710</v>
      </c>
      <c r="C1173" t="s">
        <v>756</v>
      </c>
      <c r="D1173" t="s">
        <v>160</v>
      </c>
      <c r="E1173">
        <v>163</v>
      </c>
      <c r="F1173">
        <v>1193</v>
      </c>
      <c r="G1173">
        <v>0.1366303436714166</v>
      </c>
      <c r="H1173">
        <v>18075</v>
      </c>
      <c r="I1173">
        <v>129814</v>
      </c>
      <c r="J1173">
        <v>26</v>
      </c>
      <c r="K1173" t="s">
        <v>925</v>
      </c>
      <c r="L1173" s="90">
        <f t="shared" si="18"/>
        <v>9.0179806362378975E-3</v>
      </c>
    </row>
    <row r="1174" spans="1:12" x14ac:dyDescent="0.3">
      <c r="A1174">
        <v>116</v>
      </c>
      <c r="B1174">
        <v>755</v>
      </c>
      <c r="C1174" t="s">
        <v>756</v>
      </c>
      <c r="D1174" t="s">
        <v>160</v>
      </c>
      <c r="E1174">
        <v>162</v>
      </c>
      <c r="F1174">
        <v>473</v>
      </c>
      <c r="G1174">
        <v>0.34249471458773784</v>
      </c>
      <c r="H1174">
        <v>18075</v>
      </c>
      <c r="I1174">
        <v>129814</v>
      </c>
      <c r="J1174">
        <v>28</v>
      </c>
      <c r="K1174" t="s">
        <v>959</v>
      </c>
      <c r="L1174" s="90">
        <f t="shared" si="18"/>
        <v>8.9626556016597515E-3</v>
      </c>
    </row>
    <row r="1175" spans="1:12" x14ac:dyDescent="0.3">
      <c r="A1175">
        <v>116</v>
      </c>
      <c r="B1175">
        <v>221</v>
      </c>
      <c r="C1175" t="s">
        <v>756</v>
      </c>
      <c r="D1175" t="s">
        <v>160</v>
      </c>
      <c r="E1175">
        <v>156</v>
      </c>
      <c r="F1175">
        <v>1247</v>
      </c>
      <c r="G1175">
        <v>0.12510024057738572</v>
      </c>
      <c r="H1175">
        <v>18075</v>
      </c>
      <c r="I1175">
        <v>129814</v>
      </c>
      <c r="J1175">
        <v>29</v>
      </c>
      <c r="K1175" t="s">
        <v>946</v>
      </c>
      <c r="L1175" s="90">
        <f t="shared" si="18"/>
        <v>8.6307053941908716E-3</v>
      </c>
    </row>
    <row r="1176" spans="1:12" x14ac:dyDescent="0.3">
      <c r="A1176">
        <v>116</v>
      </c>
      <c r="B1176">
        <v>812</v>
      </c>
      <c r="C1176" t="s">
        <v>756</v>
      </c>
      <c r="D1176" t="s">
        <v>160</v>
      </c>
      <c r="E1176">
        <v>154</v>
      </c>
      <c r="F1176">
        <v>796</v>
      </c>
      <c r="G1176">
        <v>0.19346733668341709</v>
      </c>
      <c r="H1176">
        <v>18075</v>
      </c>
      <c r="I1176">
        <v>129814</v>
      </c>
      <c r="J1176">
        <v>30</v>
      </c>
      <c r="K1176" t="s">
        <v>940</v>
      </c>
      <c r="L1176" s="90">
        <f t="shared" si="18"/>
        <v>8.5200553250345777E-3</v>
      </c>
    </row>
    <row r="1177" spans="1:12" x14ac:dyDescent="0.3">
      <c r="A1177">
        <v>3112</v>
      </c>
      <c r="B1177">
        <v>640</v>
      </c>
      <c r="C1177" t="s">
        <v>757</v>
      </c>
      <c r="D1177" t="s">
        <v>160</v>
      </c>
      <c r="E1177">
        <v>1928</v>
      </c>
      <c r="F1177">
        <v>11366</v>
      </c>
      <c r="G1177">
        <v>0.16962871722681683</v>
      </c>
      <c r="H1177">
        <v>18716</v>
      </c>
      <c r="I1177">
        <v>129814</v>
      </c>
      <c r="J1177">
        <v>1</v>
      </c>
      <c r="K1177" t="s">
        <v>900</v>
      </c>
      <c r="L1177" s="90">
        <f t="shared" si="18"/>
        <v>0.10301346441547339</v>
      </c>
    </row>
    <row r="1178" spans="1:12" x14ac:dyDescent="0.3">
      <c r="A1178">
        <v>3112</v>
      </c>
      <c r="B1178">
        <v>560</v>
      </c>
      <c r="C1178" t="s">
        <v>757</v>
      </c>
      <c r="D1178" t="s">
        <v>160</v>
      </c>
      <c r="E1178">
        <v>1350</v>
      </c>
      <c r="F1178">
        <v>7864</v>
      </c>
      <c r="G1178">
        <v>0.17166836215666328</v>
      </c>
      <c r="H1178">
        <v>18716</v>
      </c>
      <c r="I1178">
        <v>129814</v>
      </c>
      <c r="J1178">
        <v>2</v>
      </c>
      <c r="K1178" t="s">
        <v>902</v>
      </c>
      <c r="L1178" s="90">
        <f t="shared" si="18"/>
        <v>7.2130797178884376E-2</v>
      </c>
    </row>
    <row r="1179" spans="1:12" x14ac:dyDescent="0.3">
      <c r="A1179">
        <v>3112</v>
      </c>
      <c r="B1179">
        <v>720</v>
      </c>
      <c r="C1179" t="s">
        <v>757</v>
      </c>
      <c r="D1179" t="s">
        <v>160</v>
      </c>
      <c r="E1179">
        <v>992</v>
      </c>
      <c r="F1179">
        <v>6413</v>
      </c>
      <c r="G1179">
        <v>0.15468579447996259</v>
      </c>
      <c r="H1179">
        <v>18716</v>
      </c>
      <c r="I1179">
        <v>129814</v>
      </c>
      <c r="J1179">
        <v>3</v>
      </c>
      <c r="K1179" t="s">
        <v>901</v>
      </c>
      <c r="L1179" s="90">
        <f t="shared" si="18"/>
        <v>5.3002778371446888E-2</v>
      </c>
    </row>
    <row r="1180" spans="1:12" x14ac:dyDescent="0.3">
      <c r="A1180">
        <v>3112</v>
      </c>
      <c r="B1180">
        <v>137</v>
      </c>
      <c r="C1180" t="s">
        <v>757</v>
      </c>
      <c r="D1180" t="s">
        <v>160</v>
      </c>
      <c r="E1180">
        <v>795</v>
      </c>
      <c r="F1180">
        <v>5782</v>
      </c>
      <c r="G1180">
        <v>0.13749567623659634</v>
      </c>
      <c r="H1180">
        <v>18716</v>
      </c>
      <c r="I1180">
        <v>129814</v>
      </c>
      <c r="J1180">
        <v>4</v>
      </c>
      <c r="K1180" t="s">
        <v>906</v>
      </c>
      <c r="L1180" s="90">
        <f t="shared" si="18"/>
        <v>4.2477025005343019E-2</v>
      </c>
    </row>
    <row r="1181" spans="1:12" x14ac:dyDescent="0.3">
      <c r="A1181">
        <v>3112</v>
      </c>
      <c r="B1181">
        <v>540</v>
      </c>
      <c r="C1181" t="s">
        <v>757</v>
      </c>
      <c r="D1181" t="s">
        <v>160</v>
      </c>
      <c r="E1181">
        <v>647</v>
      </c>
      <c r="F1181">
        <v>4068</v>
      </c>
      <c r="G1181">
        <v>0.15904621435594887</v>
      </c>
      <c r="H1181">
        <v>18716</v>
      </c>
      <c r="I1181">
        <v>129814</v>
      </c>
      <c r="J1181">
        <v>5</v>
      </c>
      <c r="K1181" t="s">
        <v>905</v>
      </c>
      <c r="L1181" s="90">
        <f t="shared" si="18"/>
        <v>3.4569352425731996E-2</v>
      </c>
    </row>
    <row r="1182" spans="1:12" x14ac:dyDescent="0.3">
      <c r="A1182">
        <v>3112</v>
      </c>
      <c r="B1182">
        <v>753</v>
      </c>
      <c r="C1182" t="s">
        <v>757</v>
      </c>
      <c r="D1182" t="s">
        <v>160</v>
      </c>
      <c r="E1182">
        <v>591</v>
      </c>
      <c r="F1182">
        <v>1874</v>
      </c>
      <c r="G1182">
        <v>0.31536819637139807</v>
      </c>
      <c r="H1182">
        <v>18716</v>
      </c>
      <c r="I1182">
        <v>129814</v>
      </c>
      <c r="J1182">
        <v>6</v>
      </c>
      <c r="K1182" t="s">
        <v>903</v>
      </c>
      <c r="L1182" s="90">
        <f t="shared" si="18"/>
        <v>3.1577260098311605E-2</v>
      </c>
    </row>
    <row r="1183" spans="1:12" x14ac:dyDescent="0.3">
      <c r="A1183">
        <v>3112</v>
      </c>
      <c r="B1183">
        <v>194</v>
      </c>
      <c r="C1183" t="s">
        <v>757</v>
      </c>
      <c r="D1183" t="s">
        <v>160</v>
      </c>
      <c r="E1183">
        <v>588</v>
      </c>
      <c r="F1183">
        <v>5089</v>
      </c>
      <c r="G1183">
        <v>0.1155433287482806</v>
      </c>
      <c r="H1183">
        <v>18716</v>
      </c>
      <c r="I1183">
        <v>129814</v>
      </c>
      <c r="J1183">
        <v>7</v>
      </c>
      <c r="K1183" t="s">
        <v>907</v>
      </c>
      <c r="L1183" s="90">
        <f t="shared" si="18"/>
        <v>3.1416969437914083E-2</v>
      </c>
    </row>
    <row r="1184" spans="1:12" x14ac:dyDescent="0.3">
      <c r="A1184">
        <v>3112</v>
      </c>
      <c r="B1184">
        <v>751</v>
      </c>
      <c r="C1184" t="s">
        <v>757</v>
      </c>
      <c r="D1184" t="s">
        <v>160</v>
      </c>
      <c r="E1184">
        <v>426</v>
      </c>
      <c r="F1184">
        <v>1912</v>
      </c>
      <c r="G1184">
        <v>0.22280334728033474</v>
      </c>
      <c r="H1184">
        <v>18716</v>
      </c>
      <c r="I1184">
        <v>129814</v>
      </c>
      <c r="J1184">
        <v>8</v>
      </c>
      <c r="K1184" t="s">
        <v>904</v>
      </c>
      <c r="L1184" s="90">
        <f t="shared" si="18"/>
        <v>2.276127377644796E-2</v>
      </c>
    </row>
    <row r="1185" spans="1:12" x14ac:dyDescent="0.3">
      <c r="A1185">
        <v>3112</v>
      </c>
      <c r="B1185">
        <v>460</v>
      </c>
      <c r="C1185" t="s">
        <v>757</v>
      </c>
      <c r="D1185" t="s">
        <v>160</v>
      </c>
      <c r="E1185">
        <v>362</v>
      </c>
      <c r="F1185">
        <v>2023</v>
      </c>
      <c r="G1185">
        <v>0.17894216510133465</v>
      </c>
      <c r="H1185">
        <v>18716</v>
      </c>
      <c r="I1185">
        <v>129814</v>
      </c>
      <c r="J1185">
        <v>9</v>
      </c>
      <c r="K1185" t="s">
        <v>922</v>
      </c>
      <c r="L1185" s="90">
        <f t="shared" si="18"/>
        <v>1.9341739687967513E-2</v>
      </c>
    </row>
    <row r="1186" spans="1:12" x14ac:dyDescent="0.3">
      <c r="A1186">
        <v>3112</v>
      </c>
      <c r="B1186">
        <v>201</v>
      </c>
      <c r="C1186" t="s">
        <v>757</v>
      </c>
      <c r="D1186" t="s">
        <v>160</v>
      </c>
      <c r="E1186">
        <v>358</v>
      </c>
      <c r="F1186">
        <v>2562</v>
      </c>
      <c r="G1186">
        <v>0.13973458235753317</v>
      </c>
      <c r="H1186">
        <v>18716</v>
      </c>
      <c r="I1186">
        <v>129814</v>
      </c>
      <c r="J1186">
        <v>10</v>
      </c>
      <c r="K1186" t="s">
        <v>911</v>
      </c>
      <c r="L1186" s="90">
        <f t="shared" si="18"/>
        <v>1.9128018807437485E-2</v>
      </c>
    </row>
    <row r="1187" spans="1:12" x14ac:dyDescent="0.3">
      <c r="A1187">
        <v>3112</v>
      </c>
      <c r="B1187">
        <v>302</v>
      </c>
      <c r="C1187" t="s">
        <v>757</v>
      </c>
      <c r="D1187" t="s">
        <v>160</v>
      </c>
      <c r="E1187">
        <v>353</v>
      </c>
      <c r="F1187">
        <v>1644</v>
      </c>
      <c r="G1187">
        <v>0.21472019464720193</v>
      </c>
      <c r="H1187">
        <v>18716</v>
      </c>
      <c r="I1187">
        <v>129814</v>
      </c>
      <c r="J1187">
        <v>11</v>
      </c>
      <c r="K1187" t="s">
        <v>909</v>
      </c>
      <c r="L1187" s="90">
        <f t="shared" si="18"/>
        <v>1.8860867706774951E-2</v>
      </c>
    </row>
    <row r="1188" spans="1:12" x14ac:dyDescent="0.3">
      <c r="A1188">
        <v>3112</v>
      </c>
      <c r="B1188">
        <v>301</v>
      </c>
      <c r="C1188" t="s">
        <v>757</v>
      </c>
      <c r="D1188" t="s">
        <v>160</v>
      </c>
      <c r="E1188">
        <v>331</v>
      </c>
      <c r="F1188">
        <v>1737</v>
      </c>
      <c r="G1188">
        <v>0.19055843408175013</v>
      </c>
      <c r="H1188">
        <v>18716</v>
      </c>
      <c r="I1188">
        <v>129814</v>
      </c>
      <c r="J1188">
        <v>12</v>
      </c>
      <c r="K1188" t="s">
        <v>912</v>
      </c>
      <c r="L1188" s="90">
        <f t="shared" si="18"/>
        <v>1.7685402863859799E-2</v>
      </c>
    </row>
    <row r="1189" spans="1:12" x14ac:dyDescent="0.3">
      <c r="A1189">
        <v>3112</v>
      </c>
      <c r="B1189">
        <v>463</v>
      </c>
      <c r="C1189" t="s">
        <v>757</v>
      </c>
      <c r="D1189" t="s">
        <v>160</v>
      </c>
      <c r="E1189">
        <v>323</v>
      </c>
      <c r="F1189">
        <v>2411</v>
      </c>
      <c r="G1189">
        <v>0.13396930734135212</v>
      </c>
      <c r="H1189">
        <v>18716</v>
      </c>
      <c r="I1189">
        <v>129814</v>
      </c>
      <c r="J1189">
        <v>13</v>
      </c>
      <c r="K1189" t="s">
        <v>914</v>
      </c>
      <c r="L1189" s="90">
        <f t="shared" si="18"/>
        <v>1.7257961102799743E-2</v>
      </c>
    </row>
    <row r="1190" spans="1:12" x14ac:dyDescent="0.3">
      <c r="A1190">
        <v>3112</v>
      </c>
      <c r="B1190">
        <v>750</v>
      </c>
      <c r="C1190" t="s">
        <v>757</v>
      </c>
      <c r="D1190" t="s">
        <v>160</v>
      </c>
      <c r="E1190">
        <v>286</v>
      </c>
      <c r="F1190">
        <v>1210</v>
      </c>
      <c r="G1190">
        <v>0.23636363636363636</v>
      </c>
      <c r="H1190">
        <v>18716</v>
      </c>
      <c r="I1190">
        <v>129814</v>
      </c>
      <c r="J1190">
        <v>14</v>
      </c>
      <c r="K1190" t="s">
        <v>918</v>
      </c>
      <c r="L1190" s="90">
        <f t="shared" si="18"/>
        <v>1.5281042957896987E-2</v>
      </c>
    </row>
    <row r="1191" spans="1:12" x14ac:dyDescent="0.3">
      <c r="A1191">
        <v>3112</v>
      </c>
      <c r="B1191">
        <v>383</v>
      </c>
      <c r="C1191" t="s">
        <v>757</v>
      </c>
      <c r="D1191" t="s">
        <v>160</v>
      </c>
      <c r="E1191">
        <v>280</v>
      </c>
      <c r="F1191">
        <v>1759</v>
      </c>
      <c r="G1191">
        <v>0.15918135304150086</v>
      </c>
      <c r="H1191">
        <v>18716</v>
      </c>
      <c r="I1191">
        <v>129814</v>
      </c>
      <c r="J1191">
        <v>15</v>
      </c>
      <c r="K1191" t="s">
        <v>916</v>
      </c>
      <c r="L1191" s="90">
        <f t="shared" si="18"/>
        <v>1.4960461637101945E-2</v>
      </c>
    </row>
    <row r="1192" spans="1:12" x14ac:dyDescent="0.3">
      <c r="A1192">
        <v>3112</v>
      </c>
      <c r="B1192">
        <v>139</v>
      </c>
      <c r="C1192" t="s">
        <v>757</v>
      </c>
      <c r="D1192" t="s">
        <v>160</v>
      </c>
      <c r="E1192">
        <v>276</v>
      </c>
      <c r="F1192">
        <v>2364</v>
      </c>
      <c r="G1192">
        <v>0.116751269035533</v>
      </c>
      <c r="H1192">
        <v>18716</v>
      </c>
      <c r="I1192">
        <v>129814</v>
      </c>
      <c r="J1192">
        <v>16</v>
      </c>
      <c r="K1192" t="s">
        <v>913</v>
      </c>
      <c r="L1192" s="90">
        <f t="shared" si="18"/>
        <v>1.4746740756571917E-2</v>
      </c>
    </row>
    <row r="1193" spans="1:12" x14ac:dyDescent="0.3">
      <c r="A1193">
        <v>3112</v>
      </c>
      <c r="B1193">
        <v>45</v>
      </c>
      <c r="C1193" t="s">
        <v>757</v>
      </c>
      <c r="D1193" t="s">
        <v>160</v>
      </c>
      <c r="E1193">
        <v>222</v>
      </c>
      <c r="F1193">
        <v>1865</v>
      </c>
      <c r="G1193">
        <v>0.11903485254691688</v>
      </c>
      <c r="H1193">
        <v>18716</v>
      </c>
      <c r="I1193">
        <v>129814</v>
      </c>
      <c r="J1193">
        <v>17</v>
      </c>
      <c r="K1193" t="s">
        <v>917</v>
      </c>
      <c r="L1193" s="90">
        <f t="shared" si="18"/>
        <v>1.1861508869416542E-2</v>
      </c>
    </row>
    <row r="1194" spans="1:12" x14ac:dyDescent="0.3">
      <c r="A1194">
        <v>3112</v>
      </c>
      <c r="B1194">
        <v>133</v>
      </c>
      <c r="C1194" t="s">
        <v>757</v>
      </c>
      <c r="D1194" t="s">
        <v>160</v>
      </c>
      <c r="E1194">
        <v>195</v>
      </c>
      <c r="F1194">
        <v>1061</v>
      </c>
      <c r="G1194">
        <v>0.18378887841658811</v>
      </c>
      <c r="H1194">
        <v>18716</v>
      </c>
      <c r="I1194">
        <v>129814</v>
      </c>
      <c r="J1194">
        <v>18</v>
      </c>
      <c r="K1194" t="s">
        <v>932</v>
      </c>
      <c r="L1194" s="90">
        <f t="shared" si="18"/>
        <v>1.0418892925838854E-2</v>
      </c>
    </row>
    <row r="1195" spans="1:12" x14ac:dyDescent="0.3">
      <c r="A1195">
        <v>3112</v>
      </c>
      <c r="B1195">
        <v>190</v>
      </c>
      <c r="C1195" t="s">
        <v>757</v>
      </c>
      <c r="D1195" t="s">
        <v>160</v>
      </c>
      <c r="E1195">
        <v>185</v>
      </c>
      <c r="F1195">
        <v>1078</v>
      </c>
      <c r="G1195">
        <v>0.17161410018552875</v>
      </c>
      <c r="H1195">
        <v>18716</v>
      </c>
      <c r="I1195">
        <v>129814</v>
      </c>
      <c r="J1195">
        <v>19</v>
      </c>
      <c r="K1195" t="s">
        <v>943</v>
      </c>
      <c r="L1195" s="90">
        <f t="shared" si="18"/>
        <v>9.8845907245137844E-3</v>
      </c>
    </row>
    <row r="1196" spans="1:12" x14ac:dyDescent="0.3">
      <c r="A1196">
        <v>3112</v>
      </c>
      <c r="B1196">
        <v>351</v>
      </c>
      <c r="C1196" t="s">
        <v>757</v>
      </c>
      <c r="D1196" t="s">
        <v>160</v>
      </c>
      <c r="E1196">
        <v>171</v>
      </c>
      <c r="F1196">
        <v>811</v>
      </c>
      <c r="G1196">
        <v>0.21085080147965474</v>
      </c>
      <c r="H1196">
        <v>18716</v>
      </c>
      <c r="I1196">
        <v>129814</v>
      </c>
      <c r="J1196">
        <v>20</v>
      </c>
      <c r="K1196" t="s">
        <v>937</v>
      </c>
      <c r="L1196" s="90">
        <f t="shared" si="18"/>
        <v>9.1365676426586884E-3</v>
      </c>
    </row>
    <row r="1197" spans="1:12" x14ac:dyDescent="0.3">
      <c r="A1197">
        <v>3112</v>
      </c>
      <c r="B1197">
        <v>775</v>
      </c>
      <c r="C1197" t="s">
        <v>757</v>
      </c>
      <c r="D1197" t="s">
        <v>160</v>
      </c>
      <c r="E1197">
        <v>163</v>
      </c>
      <c r="F1197">
        <v>1365</v>
      </c>
      <c r="G1197">
        <v>0.11941391941391942</v>
      </c>
      <c r="H1197">
        <v>18716</v>
      </c>
      <c r="I1197">
        <v>129814</v>
      </c>
      <c r="J1197">
        <v>21</v>
      </c>
      <c r="K1197" t="s">
        <v>915</v>
      </c>
      <c r="L1197" s="90">
        <f t="shared" si="18"/>
        <v>8.7091258815986325E-3</v>
      </c>
    </row>
    <row r="1198" spans="1:12" x14ac:dyDescent="0.3">
      <c r="A1198">
        <v>3112</v>
      </c>
      <c r="B1198">
        <v>308</v>
      </c>
      <c r="C1198" t="s">
        <v>757</v>
      </c>
      <c r="D1198" t="s">
        <v>160</v>
      </c>
      <c r="E1198">
        <v>159</v>
      </c>
      <c r="F1198">
        <v>979</v>
      </c>
      <c r="G1198">
        <v>0.16241062308478038</v>
      </c>
      <c r="H1198">
        <v>18716</v>
      </c>
      <c r="I1198">
        <v>129814</v>
      </c>
      <c r="J1198">
        <v>22</v>
      </c>
      <c r="K1198" t="s">
        <v>929</v>
      </c>
      <c r="L1198" s="90">
        <f t="shared" si="18"/>
        <v>8.4954050010686046E-3</v>
      </c>
    </row>
    <row r="1199" spans="1:12" x14ac:dyDescent="0.3">
      <c r="A1199">
        <v>3112</v>
      </c>
      <c r="B1199">
        <v>254</v>
      </c>
      <c r="C1199" t="s">
        <v>757</v>
      </c>
      <c r="D1199" t="s">
        <v>160</v>
      </c>
      <c r="E1199">
        <v>145</v>
      </c>
      <c r="F1199">
        <v>1166</v>
      </c>
      <c r="G1199">
        <v>0.12435677530017153</v>
      </c>
      <c r="H1199">
        <v>18716</v>
      </c>
      <c r="I1199">
        <v>129814</v>
      </c>
      <c r="J1199">
        <v>23</v>
      </c>
      <c r="K1199" t="s">
        <v>923</v>
      </c>
      <c r="L1199" s="90">
        <f t="shared" si="18"/>
        <v>7.7473819192135068E-3</v>
      </c>
    </row>
    <row r="1200" spans="1:12" x14ac:dyDescent="0.3">
      <c r="A1200">
        <v>3112</v>
      </c>
      <c r="B1200">
        <v>282</v>
      </c>
      <c r="C1200" t="s">
        <v>757</v>
      </c>
      <c r="D1200" t="s">
        <v>160</v>
      </c>
      <c r="E1200">
        <v>145</v>
      </c>
      <c r="F1200">
        <v>1009</v>
      </c>
      <c r="G1200">
        <v>0.14370664023785926</v>
      </c>
      <c r="H1200">
        <v>18716</v>
      </c>
      <c r="I1200">
        <v>129814</v>
      </c>
      <c r="J1200">
        <v>23</v>
      </c>
      <c r="K1200" t="s">
        <v>927</v>
      </c>
      <c r="L1200" s="90">
        <f t="shared" si="18"/>
        <v>7.7473819192135068E-3</v>
      </c>
    </row>
    <row r="1201" spans="1:12" x14ac:dyDescent="0.3">
      <c r="A1201">
        <v>3112</v>
      </c>
      <c r="B1201">
        <v>42</v>
      </c>
      <c r="C1201" t="s">
        <v>757</v>
      </c>
      <c r="D1201" t="s">
        <v>160</v>
      </c>
      <c r="E1201">
        <v>141</v>
      </c>
      <c r="F1201">
        <v>531</v>
      </c>
      <c r="G1201">
        <v>0.2655367231638418</v>
      </c>
      <c r="H1201">
        <v>18716</v>
      </c>
      <c r="I1201">
        <v>129814</v>
      </c>
      <c r="J1201">
        <v>25</v>
      </c>
      <c r="K1201" t="s">
        <v>955</v>
      </c>
      <c r="L1201" s="90">
        <f t="shared" si="18"/>
        <v>7.5336610386834797E-3</v>
      </c>
    </row>
    <row r="1202" spans="1:12" x14ac:dyDescent="0.3">
      <c r="A1202">
        <v>3112</v>
      </c>
      <c r="B1202">
        <v>757</v>
      </c>
      <c r="C1202" t="s">
        <v>757</v>
      </c>
      <c r="D1202" t="s">
        <v>160</v>
      </c>
      <c r="E1202">
        <v>139</v>
      </c>
      <c r="F1202">
        <v>546</v>
      </c>
      <c r="G1202">
        <v>0.25457875457875456</v>
      </c>
      <c r="H1202">
        <v>18716</v>
      </c>
      <c r="I1202">
        <v>129814</v>
      </c>
      <c r="J1202">
        <v>26</v>
      </c>
      <c r="K1202" t="s">
        <v>954</v>
      </c>
      <c r="L1202" s="90">
        <f t="shared" si="18"/>
        <v>7.4268005984184657E-3</v>
      </c>
    </row>
    <row r="1203" spans="1:12" x14ac:dyDescent="0.3">
      <c r="A1203">
        <v>3112</v>
      </c>
      <c r="B1203">
        <v>247</v>
      </c>
      <c r="C1203" t="s">
        <v>757</v>
      </c>
      <c r="D1203" t="s">
        <v>160</v>
      </c>
      <c r="E1203">
        <v>138</v>
      </c>
      <c r="F1203">
        <v>965</v>
      </c>
      <c r="G1203">
        <v>0.14300518134715026</v>
      </c>
      <c r="H1203">
        <v>18716</v>
      </c>
      <c r="I1203">
        <v>129814</v>
      </c>
      <c r="J1203">
        <v>27</v>
      </c>
      <c r="K1203" t="s">
        <v>933</v>
      </c>
      <c r="L1203" s="90">
        <f t="shared" si="18"/>
        <v>7.3733703782859587E-3</v>
      </c>
    </row>
    <row r="1204" spans="1:12" x14ac:dyDescent="0.3">
      <c r="A1204">
        <v>3112</v>
      </c>
      <c r="B1204">
        <v>710</v>
      </c>
      <c r="C1204" t="s">
        <v>757</v>
      </c>
      <c r="D1204" t="s">
        <v>160</v>
      </c>
      <c r="E1204">
        <v>138</v>
      </c>
      <c r="F1204">
        <v>1193</v>
      </c>
      <c r="G1204">
        <v>0.11567476948868399</v>
      </c>
      <c r="H1204">
        <v>18716</v>
      </c>
      <c r="I1204">
        <v>129814</v>
      </c>
      <c r="J1204">
        <v>27</v>
      </c>
      <c r="K1204" t="s">
        <v>925</v>
      </c>
      <c r="L1204" s="90">
        <f t="shared" si="18"/>
        <v>7.3733703782859587E-3</v>
      </c>
    </row>
    <row r="1205" spans="1:12" x14ac:dyDescent="0.3">
      <c r="A1205">
        <v>3112</v>
      </c>
      <c r="B1205">
        <v>140</v>
      </c>
      <c r="C1205" t="s">
        <v>757</v>
      </c>
      <c r="D1205" t="s">
        <v>160</v>
      </c>
      <c r="E1205">
        <v>136</v>
      </c>
      <c r="F1205">
        <v>1574</v>
      </c>
      <c r="G1205">
        <v>8.6404066073697591E-2</v>
      </c>
      <c r="H1205">
        <v>18716</v>
      </c>
      <c r="I1205">
        <v>129814</v>
      </c>
      <c r="J1205">
        <v>29</v>
      </c>
      <c r="K1205" t="s">
        <v>910</v>
      </c>
      <c r="L1205" s="90">
        <f t="shared" si="18"/>
        <v>7.2665099380209448E-3</v>
      </c>
    </row>
    <row r="1206" spans="1:12" x14ac:dyDescent="0.3">
      <c r="A1206">
        <v>3112</v>
      </c>
      <c r="B1206">
        <v>347</v>
      </c>
      <c r="C1206" t="s">
        <v>757</v>
      </c>
      <c r="D1206" t="s">
        <v>160</v>
      </c>
      <c r="E1206">
        <v>134</v>
      </c>
      <c r="F1206">
        <v>998</v>
      </c>
      <c r="G1206">
        <v>0.13426853707414829</v>
      </c>
      <c r="H1206">
        <v>18716</v>
      </c>
      <c r="I1206">
        <v>129814</v>
      </c>
      <c r="J1206">
        <v>30</v>
      </c>
      <c r="K1206" t="s">
        <v>920</v>
      </c>
      <c r="L1206" s="90">
        <f t="shared" si="18"/>
        <v>7.1596494977559308E-3</v>
      </c>
    </row>
    <row r="1207" spans="1:12" x14ac:dyDescent="0.3">
      <c r="A1207">
        <v>127</v>
      </c>
      <c r="B1207">
        <v>640</v>
      </c>
      <c r="C1207" t="s">
        <v>758</v>
      </c>
      <c r="D1207" t="s">
        <v>179</v>
      </c>
      <c r="E1207">
        <v>1519</v>
      </c>
      <c r="F1207">
        <v>6027</v>
      </c>
      <c r="G1207">
        <v>0.25203252032520324</v>
      </c>
      <c r="H1207">
        <v>14733</v>
      </c>
      <c r="I1207">
        <v>70579</v>
      </c>
      <c r="J1207">
        <v>1</v>
      </c>
      <c r="K1207" t="s">
        <v>900</v>
      </c>
      <c r="L1207" s="90">
        <f t="shared" si="18"/>
        <v>0.10310188013303469</v>
      </c>
    </row>
    <row r="1208" spans="1:12" x14ac:dyDescent="0.3">
      <c r="A1208">
        <v>127</v>
      </c>
      <c r="B1208">
        <v>560</v>
      </c>
      <c r="C1208" t="s">
        <v>758</v>
      </c>
      <c r="D1208" t="s">
        <v>179</v>
      </c>
      <c r="E1208">
        <v>1032</v>
      </c>
      <c r="F1208">
        <v>4515</v>
      </c>
      <c r="G1208">
        <v>0.22857142857142856</v>
      </c>
      <c r="H1208">
        <v>14733</v>
      </c>
      <c r="I1208">
        <v>70579</v>
      </c>
      <c r="J1208">
        <v>2</v>
      </c>
      <c r="K1208" t="s">
        <v>902</v>
      </c>
      <c r="L1208" s="90">
        <f t="shared" si="18"/>
        <v>7.0046833638770109E-2</v>
      </c>
    </row>
    <row r="1209" spans="1:12" x14ac:dyDescent="0.3">
      <c r="A1209">
        <v>127</v>
      </c>
      <c r="B1209">
        <v>720</v>
      </c>
      <c r="C1209" t="s">
        <v>758</v>
      </c>
      <c r="D1209" t="s">
        <v>179</v>
      </c>
      <c r="E1209">
        <v>890</v>
      </c>
      <c r="F1209">
        <v>3739</v>
      </c>
      <c r="G1209">
        <v>0.23803155924043862</v>
      </c>
      <c r="H1209">
        <v>14733</v>
      </c>
      <c r="I1209">
        <v>70579</v>
      </c>
      <c r="J1209">
        <v>3</v>
      </c>
      <c r="K1209" t="s">
        <v>901</v>
      </c>
      <c r="L1209" s="90">
        <f t="shared" si="18"/>
        <v>6.040860652955949E-2</v>
      </c>
    </row>
    <row r="1210" spans="1:12" x14ac:dyDescent="0.3">
      <c r="A1210">
        <v>127</v>
      </c>
      <c r="B1210">
        <v>137</v>
      </c>
      <c r="C1210" t="s">
        <v>758</v>
      </c>
      <c r="D1210" t="s">
        <v>179</v>
      </c>
      <c r="E1210">
        <v>622</v>
      </c>
      <c r="F1210">
        <v>3150</v>
      </c>
      <c r="G1210">
        <v>0.19746031746031745</v>
      </c>
      <c r="H1210">
        <v>14733</v>
      </c>
      <c r="I1210">
        <v>70579</v>
      </c>
      <c r="J1210">
        <v>4</v>
      </c>
      <c r="K1210" t="s">
        <v>906</v>
      </c>
      <c r="L1210" s="90">
        <f t="shared" si="18"/>
        <v>4.2218149731894389E-2</v>
      </c>
    </row>
    <row r="1211" spans="1:12" x14ac:dyDescent="0.3">
      <c r="A1211">
        <v>127</v>
      </c>
      <c r="B1211">
        <v>540</v>
      </c>
      <c r="C1211" t="s">
        <v>758</v>
      </c>
      <c r="D1211" t="s">
        <v>179</v>
      </c>
      <c r="E1211">
        <v>563</v>
      </c>
      <c r="F1211">
        <v>2272</v>
      </c>
      <c r="G1211">
        <v>0.24779929577464788</v>
      </c>
      <c r="H1211">
        <v>14733</v>
      </c>
      <c r="I1211">
        <v>70579</v>
      </c>
      <c r="J1211">
        <v>5</v>
      </c>
      <c r="K1211" t="s">
        <v>905</v>
      </c>
      <c r="L1211" s="90">
        <f t="shared" si="18"/>
        <v>3.8213534242856173E-2</v>
      </c>
    </row>
    <row r="1212" spans="1:12" x14ac:dyDescent="0.3">
      <c r="A1212">
        <v>127</v>
      </c>
      <c r="B1212">
        <v>194</v>
      </c>
      <c r="C1212" t="s">
        <v>758</v>
      </c>
      <c r="D1212" t="s">
        <v>179</v>
      </c>
      <c r="E1212">
        <v>530</v>
      </c>
      <c r="F1212">
        <v>2352</v>
      </c>
      <c r="G1212">
        <v>0.22534013605442177</v>
      </c>
      <c r="H1212">
        <v>14733</v>
      </c>
      <c r="I1212">
        <v>70579</v>
      </c>
      <c r="J1212">
        <v>6</v>
      </c>
      <c r="K1212" t="s">
        <v>907</v>
      </c>
      <c r="L1212" s="90">
        <f t="shared" si="18"/>
        <v>3.5973664562546664E-2</v>
      </c>
    </row>
    <row r="1213" spans="1:12" x14ac:dyDescent="0.3">
      <c r="A1213">
        <v>127</v>
      </c>
      <c r="B1213">
        <v>201</v>
      </c>
      <c r="C1213" t="s">
        <v>758</v>
      </c>
      <c r="D1213" t="s">
        <v>179</v>
      </c>
      <c r="E1213">
        <v>274</v>
      </c>
      <c r="F1213">
        <v>1038</v>
      </c>
      <c r="G1213">
        <v>0.26396917148362237</v>
      </c>
      <c r="H1213">
        <v>14733</v>
      </c>
      <c r="I1213">
        <v>70579</v>
      </c>
      <c r="J1213">
        <v>7</v>
      </c>
      <c r="K1213" t="s">
        <v>911</v>
      </c>
      <c r="L1213" s="90">
        <f t="shared" si="18"/>
        <v>1.8597705830448653E-2</v>
      </c>
    </row>
    <row r="1214" spans="1:12" x14ac:dyDescent="0.3">
      <c r="A1214">
        <v>127</v>
      </c>
      <c r="B1214">
        <v>139</v>
      </c>
      <c r="C1214" t="s">
        <v>758</v>
      </c>
      <c r="D1214" t="s">
        <v>179</v>
      </c>
      <c r="E1214">
        <v>266</v>
      </c>
      <c r="F1214">
        <v>1235</v>
      </c>
      <c r="G1214">
        <v>0.2153846153846154</v>
      </c>
      <c r="H1214">
        <v>14733</v>
      </c>
      <c r="I1214">
        <v>70579</v>
      </c>
      <c r="J1214">
        <v>8</v>
      </c>
      <c r="K1214" t="s">
        <v>913</v>
      </c>
      <c r="L1214" s="90">
        <f t="shared" si="18"/>
        <v>1.8054707120070589E-2</v>
      </c>
    </row>
    <row r="1215" spans="1:12" x14ac:dyDescent="0.3">
      <c r="A1215">
        <v>127</v>
      </c>
      <c r="B1215">
        <v>463</v>
      </c>
      <c r="C1215" t="s">
        <v>758</v>
      </c>
      <c r="D1215" t="s">
        <v>179</v>
      </c>
      <c r="E1215">
        <v>231</v>
      </c>
      <c r="F1215">
        <v>1065</v>
      </c>
      <c r="G1215">
        <v>0.21690140845070421</v>
      </c>
      <c r="H1215">
        <v>14733</v>
      </c>
      <c r="I1215">
        <v>70579</v>
      </c>
      <c r="J1215">
        <v>9</v>
      </c>
      <c r="K1215" t="s">
        <v>914</v>
      </c>
      <c r="L1215" s="90">
        <f t="shared" si="18"/>
        <v>1.5679087762166564E-2</v>
      </c>
    </row>
    <row r="1216" spans="1:12" x14ac:dyDescent="0.3">
      <c r="A1216">
        <v>127</v>
      </c>
      <c r="B1216">
        <v>133</v>
      </c>
      <c r="C1216" t="s">
        <v>758</v>
      </c>
      <c r="D1216" t="s">
        <v>179</v>
      </c>
      <c r="E1216">
        <v>230</v>
      </c>
      <c r="F1216">
        <v>709</v>
      </c>
      <c r="G1216">
        <v>0.32440056417489421</v>
      </c>
      <c r="H1216">
        <v>14733</v>
      </c>
      <c r="I1216">
        <v>70579</v>
      </c>
      <c r="J1216">
        <v>10</v>
      </c>
      <c r="K1216" t="s">
        <v>932</v>
      </c>
      <c r="L1216" s="90">
        <f t="shared" si="18"/>
        <v>1.5611212923369307E-2</v>
      </c>
    </row>
    <row r="1217" spans="1:12" x14ac:dyDescent="0.3">
      <c r="A1217">
        <v>127</v>
      </c>
      <c r="B1217">
        <v>383</v>
      </c>
      <c r="C1217" t="s">
        <v>758</v>
      </c>
      <c r="D1217" t="s">
        <v>179</v>
      </c>
      <c r="E1217">
        <v>229</v>
      </c>
      <c r="F1217">
        <v>728</v>
      </c>
      <c r="G1217">
        <v>0.31456043956043955</v>
      </c>
      <c r="H1217">
        <v>14733</v>
      </c>
      <c r="I1217">
        <v>70579</v>
      </c>
      <c r="J1217">
        <v>11</v>
      </c>
      <c r="K1217" t="s">
        <v>916</v>
      </c>
      <c r="L1217" s="90">
        <f t="shared" si="18"/>
        <v>1.5543338084572049E-2</v>
      </c>
    </row>
    <row r="1218" spans="1:12" x14ac:dyDescent="0.3">
      <c r="A1218">
        <v>127</v>
      </c>
      <c r="B1218">
        <v>460</v>
      </c>
      <c r="C1218" t="s">
        <v>758</v>
      </c>
      <c r="D1218" t="s">
        <v>179</v>
      </c>
      <c r="E1218">
        <v>226</v>
      </c>
      <c r="F1218">
        <v>987</v>
      </c>
      <c r="G1218">
        <v>0.22897669706180346</v>
      </c>
      <c r="H1218">
        <v>14733</v>
      </c>
      <c r="I1218">
        <v>70579</v>
      </c>
      <c r="J1218">
        <v>12</v>
      </c>
      <c r="K1218" t="s">
        <v>922</v>
      </c>
      <c r="L1218" s="90">
        <f t="shared" si="18"/>
        <v>1.5339713568180275E-2</v>
      </c>
    </row>
    <row r="1219" spans="1:12" x14ac:dyDescent="0.3">
      <c r="A1219">
        <v>127</v>
      </c>
      <c r="B1219">
        <v>175</v>
      </c>
      <c r="C1219" t="s">
        <v>758</v>
      </c>
      <c r="D1219" t="s">
        <v>179</v>
      </c>
      <c r="E1219">
        <v>217</v>
      </c>
      <c r="F1219">
        <v>616</v>
      </c>
      <c r="G1219">
        <v>0.35227272727272729</v>
      </c>
      <c r="H1219">
        <v>14733</v>
      </c>
      <c r="I1219">
        <v>70579</v>
      </c>
      <c r="J1219">
        <v>13</v>
      </c>
      <c r="K1219" t="s">
        <v>942</v>
      </c>
      <c r="L1219" s="90">
        <f t="shared" ref="L1219:L1282" si="19">E1219/H1219</f>
        <v>1.4728840019004956E-2</v>
      </c>
    </row>
    <row r="1220" spans="1:12" x14ac:dyDescent="0.3">
      <c r="A1220">
        <v>127</v>
      </c>
      <c r="B1220">
        <v>710</v>
      </c>
      <c r="C1220" t="s">
        <v>758</v>
      </c>
      <c r="D1220" t="s">
        <v>179</v>
      </c>
      <c r="E1220">
        <v>200</v>
      </c>
      <c r="F1220">
        <v>918</v>
      </c>
      <c r="G1220">
        <v>0.2178649237472767</v>
      </c>
      <c r="H1220">
        <v>14733</v>
      </c>
      <c r="I1220">
        <v>70579</v>
      </c>
      <c r="J1220">
        <v>14</v>
      </c>
      <c r="K1220" t="s">
        <v>925</v>
      </c>
      <c r="L1220" s="90">
        <f t="shared" si="19"/>
        <v>1.3574967759451571E-2</v>
      </c>
    </row>
    <row r="1221" spans="1:12" x14ac:dyDescent="0.3">
      <c r="A1221">
        <v>127</v>
      </c>
      <c r="B1221">
        <v>173</v>
      </c>
      <c r="C1221" t="s">
        <v>758</v>
      </c>
      <c r="D1221" t="s">
        <v>179</v>
      </c>
      <c r="E1221">
        <v>160</v>
      </c>
      <c r="F1221">
        <v>542</v>
      </c>
      <c r="G1221">
        <v>0.29520295202952029</v>
      </c>
      <c r="H1221">
        <v>14733</v>
      </c>
      <c r="I1221">
        <v>70579</v>
      </c>
      <c r="J1221">
        <v>15</v>
      </c>
      <c r="K1221" t="s">
        <v>944</v>
      </c>
      <c r="L1221" s="90">
        <f t="shared" si="19"/>
        <v>1.0859974207561258E-2</v>
      </c>
    </row>
    <row r="1222" spans="1:12" x14ac:dyDescent="0.3">
      <c r="A1222">
        <v>127</v>
      </c>
      <c r="B1222">
        <v>45</v>
      </c>
      <c r="C1222" t="s">
        <v>758</v>
      </c>
      <c r="D1222" t="s">
        <v>179</v>
      </c>
      <c r="E1222">
        <v>157</v>
      </c>
      <c r="F1222">
        <v>739</v>
      </c>
      <c r="G1222">
        <v>0.21244925575101489</v>
      </c>
      <c r="H1222">
        <v>14733</v>
      </c>
      <c r="I1222">
        <v>70579</v>
      </c>
      <c r="J1222">
        <v>16</v>
      </c>
      <c r="K1222" t="s">
        <v>917</v>
      </c>
      <c r="L1222" s="90">
        <f t="shared" si="19"/>
        <v>1.0656349691169483E-2</v>
      </c>
    </row>
    <row r="1223" spans="1:12" x14ac:dyDescent="0.3">
      <c r="A1223">
        <v>127</v>
      </c>
      <c r="B1223">
        <v>775</v>
      </c>
      <c r="C1223" t="s">
        <v>758</v>
      </c>
      <c r="D1223" t="s">
        <v>179</v>
      </c>
      <c r="E1223">
        <v>144</v>
      </c>
      <c r="F1223">
        <v>875</v>
      </c>
      <c r="G1223">
        <v>0.16457142857142856</v>
      </c>
      <c r="H1223">
        <v>14733</v>
      </c>
      <c r="I1223">
        <v>70579</v>
      </c>
      <c r="J1223">
        <v>17</v>
      </c>
      <c r="K1223" t="s">
        <v>915</v>
      </c>
      <c r="L1223" s="90">
        <f t="shared" si="19"/>
        <v>9.7739767868051317E-3</v>
      </c>
    </row>
    <row r="1224" spans="1:12" x14ac:dyDescent="0.3">
      <c r="A1224">
        <v>127</v>
      </c>
      <c r="B1224">
        <v>249</v>
      </c>
      <c r="C1224" t="s">
        <v>758</v>
      </c>
      <c r="D1224" t="s">
        <v>179</v>
      </c>
      <c r="E1224">
        <v>143</v>
      </c>
      <c r="F1224">
        <v>453</v>
      </c>
      <c r="G1224">
        <v>0.31567328918322296</v>
      </c>
      <c r="H1224">
        <v>14733</v>
      </c>
      <c r="I1224">
        <v>70579</v>
      </c>
      <c r="J1224">
        <v>18</v>
      </c>
      <c r="K1224" t="s">
        <v>936</v>
      </c>
      <c r="L1224" s="90">
        <f t="shared" si="19"/>
        <v>9.7061019480078736E-3</v>
      </c>
    </row>
    <row r="1225" spans="1:12" x14ac:dyDescent="0.3">
      <c r="A1225">
        <v>127</v>
      </c>
      <c r="B1225">
        <v>174</v>
      </c>
      <c r="C1225" t="s">
        <v>758</v>
      </c>
      <c r="D1225" t="s">
        <v>179</v>
      </c>
      <c r="E1225">
        <v>137</v>
      </c>
      <c r="F1225">
        <v>614</v>
      </c>
      <c r="G1225">
        <v>0.22312703583061888</v>
      </c>
      <c r="H1225">
        <v>14733</v>
      </c>
      <c r="I1225">
        <v>70579</v>
      </c>
      <c r="J1225">
        <v>19</v>
      </c>
      <c r="K1225" t="s">
        <v>941</v>
      </c>
      <c r="L1225" s="90">
        <f t="shared" si="19"/>
        <v>9.2988529152243267E-3</v>
      </c>
    </row>
    <row r="1226" spans="1:12" x14ac:dyDescent="0.3">
      <c r="A1226">
        <v>127</v>
      </c>
      <c r="B1226">
        <v>140</v>
      </c>
      <c r="C1226" t="s">
        <v>758</v>
      </c>
      <c r="D1226" t="s">
        <v>179</v>
      </c>
      <c r="E1226">
        <v>136</v>
      </c>
      <c r="F1226">
        <v>1145</v>
      </c>
      <c r="G1226">
        <v>0.11877729257641921</v>
      </c>
      <c r="H1226">
        <v>14733</v>
      </c>
      <c r="I1226">
        <v>70579</v>
      </c>
      <c r="J1226">
        <v>20</v>
      </c>
      <c r="K1226" t="s">
        <v>910</v>
      </c>
      <c r="L1226" s="90">
        <f t="shared" si="19"/>
        <v>9.2309780764270686E-3</v>
      </c>
    </row>
    <row r="1227" spans="1:12" x14ac:dyDescent="0.3">
      <c r="A1227">
        <v>127</v>
      </c>
      <c r="B1227">
        <v>254</v>
      </c>
      <c r="C1227" t="s">
        <v>758</v>
      </c>
      <c r="D1227" t="s">
        <v>179</v>
      </c>
      <c r="E1227">
        <v>130</v>
      </c>
      <c r="F1227">
        <v>603</v>
      </c>
      <c r="G1227">
        <v>0.21558872305140961</v>
      </c>
      <c r="H1227">
        <v>14733</v>
      </c>
      <c r="I1227">
        <v>70579</v>
      </c>
      <c r="J1227">
        <v>21</v>
      </c>
      <c r="K1227" t="s">
        <v>923</v>
      </c>
      <c r="L1227" s="90">
        <f t="shared" si="19"/>
        <v>8.8237290436435217E-3</v>
      </c>
    </row>
    <row r="1228" spans="1:12" x14ac:dyDescent="0.3">
      <c r="A1228">
        <v>127</v>
      </c>
      <c r="B1228">
        <v>244</v>
      </c>
      <c r="C1228" t="s">
        <v>758</v>
      </c>
      <c r="D1228" t="s">
        <v>179</v>
      </c>
      <c r="E1228">
        <v>129</v>
      </c>
      <c r="F1228">
        <v>452</v>
      </c>
      <c r="G1228">
        <v>0.28539823008849557</v>
      </c>
      <c r="H1228">
        <v>14733</v>
      </c>
      <c r="I1228">
        <v>70579</v>
      </c>
      <c r="J1228">
        <v>22</v>
      </c>
      <c r="K1228" t="s">
        <v>921</v>
      </c>
      <c r="L1228" s="90">
        <f t="shared" si="19"/>
        <v>8.7558542048462636E-3</v>
      </c>
    </row>
    <row r="1229" spans="1:12" x14ac:dyDescent="0.3">
      <c r="A1229">
        <v>127</v>
      </c>
      <c r="B1229">
        <v>282</v>
      </c>
      <c r="C1229" t="s">
        <v>758</v>
      </c>
      <c r="D1229" t="s">
        <v>179</v>
      </c>
      <c r="E1229">
        <v>125</v>
      </c>
      <c r="F1229">
        <v>689</v>
      </c>
      <c r="G1229">
        <v>0.18142235123367198</v>
      </c>
      <c r="H1229">
        <v>14733</v>
      </c>
      <c r="I1229">
        <v>70579</v>
      </c>
      <c r="J1229">
        <v>23</v>
      </c>
      <c r="K1229" t="s">
        <v>927</v>
      </c>
      <c r="L1229" s="90">
        <f t="shared" si="19"/>
        <v>8.4843548496572312E-3</v>
      </c>
    </row>
    <row r="1230" spans="1:12" x14ac:dyDescent="0.3">
      <c r="A1230">
        <v>127</v>
      </c>
      <c r="B1230">
        <v>241</v>
      </c>
      <c r="C1230" t="s">
        <v>758</v>
      </c>
      <c r="D1230" t="s">
        <v>179</v>
      </c>
      <c r="E1230">
        <v>123</v>
      </c>
      <c r="F1230">
        <v>384</v>
      </c>
      <c r="G1230">
        <v>0.3203125</v>
      </c>
      <c r="H1230">
        <v>14733</v>
      </c>
      <c r="I1230">
        <v>70579</v>
      </c>
      <c r="J1230">
        <v>24</v>
      </c>
      <c r="K1230" t="s">
        <v>924</v>
      </c>
      <c r="L1230" s="90">
        <f t="shared" si="19"/>
        <v>8.3486051720627168E-3</v>
      </c>
    </row>
    <row r="1231" spans="1:12" x14ac:dyDescent="0.3">
      <c r="A1231">
        <v>127</v>
      </c>
      <c r="B1231">
        <v>263</v>
      </c>
      <c r="C1231" t="s">
        <v>758</v>
      </c>
      <c r="D1231" t="s">
        <v>179</v>
      </c>
      <c r="E1231">
        <v>117</v>
      </c>
      <c r="F1231">
        <v>383</v>
      </c>
      <c r="G1231">
        <v>0.30548302872062666</v>
      </c>
      <c r="H1231">
        <v>14733</v>
      </c>
      <c r="I1231">
        <v>70579</v>
      </c>
      <c r="J1231">
        <v>25</v>
      </c>
      <c r="K1231" t="s">
        <v>939</v>
      </c>
      <c r="L1231" s="90">
        <f t="shared" si="19"/>
        <v>7.9413561392791699E-3</v>
      </c>
    </row>
    <row r="1232" spans="1:12" x14ac:dyDescent="0.3">
      <c r="A1232">
        <v>127</v>
      </c>
      <c r="B1232">
        <v>221</v>
      </c>
      <c r="C1232" t="s">
        <v>758</v>
      </c>
      <c r="D1232" t="s">
        <v>179</v>
      </c>
      <c r="E1232">
        <v>116</v>
      </c>
      <c r="F1232">
        <v>598</v>
      </c>
      <c r="G1232">
        <v>0.1939799331103679</v>
      </c>
      <c r="H1232">
        <v>14733</v>
      </c>
      <c r="I1232">
        <v>70579</v>
      </c>
      <c r="J1232">
        <v>26</v>
      </c>
      <c r="K1232" t="s">
        <v>946</v>
      </c>
      <c r="L1232" s="90">
        <f t="shared" si="19"/>
        <v>7.8734813004819118E-3</v>
      </c>
    </row>
    <row r="1233" spans="1:12" x14ac:dyDescent="0.3">
      <c r="A1233">
        <v>127</v>
      </c>
      <c r="B1233">
        <v>420</v>
      </c>
      <c r="C1233" t="s">
        <v>758</v>
      </c>
      <c r="D1233" t="s">
        <v>179</v>
      </c>
      <c r="E1233">
        <v>115</v>
      </c>
      <c r="F1233">
        <v>608</v>
      </c>
      <c r="G1233">
        <v>0.18914473684210525</v>
      </c>
      <c r="H1233">
        <v>14733</v>
      </c>
      <c r="I1233">
        <v>70579</v>
      </c>
      <c r="J1233">
        <v>27</v>
      </c>
      <c r="K1233" t="s">
        <v>928</v>
      </c>
      <c r="L1233" s="90">
        <f t="shared" si="19"/>
        <v>7.8056064616846537E-3</v>
      </c>
    </row>
    <row r="1234" spans="1:12" x14ac:dyDescent="0.3">
      <c r="A1234">
        <v>127</v>
      </c>
      <c r="B1234">
        <v>24</v>
      </c>
      <c r="C1234" t="s">
        <v>758</v>
      </c>
      <c r="D1234" t="s">
        <v>179</v>
      </c>
      <c r="E1234">
        <v>108</v>
      </c>
      <c r="F1234">
        <v>647</v>
      </c>
      <c r="G1234">
        <v>0.16692426584234932</v>
      </c>
      <c r="H1234">
        <v>14733</v>
      </c>
      <c r="I1234">
        <v>70579</v>
      </c>
      <c r="J1234">
        <v>28</v>
      </c>
      <c r="K1234" t="s">
        <v>948</v>
      </c>
      <c r="L1234" s="90">
        <f t="shared" si="19"/>
        <v>7.3304825901038487E-3</v>
      </c>
    </row>
    <row r="1235" spans="1:12" x14ac:dyDescent="0.3">
      <c r="A1235">
        <v>127</v>
      </c>
      <c r="B1235">
        <v>247</v>
      </c>
      <c r="C1235" t="s">
        <v>758</v>
      </c>
      <c r="D1235" t="s">
        <v>179</v>
      </c>
      <c r="E1235">
        <v>107</v>
      </c>
      <c r="F1235">
        <v>413</v>
      </c>
      <c r="G1235">
        <v>0.25907990314769974</v>
      </c>
      <c r="H1235">
        <v>14733</v>
      </c>
      <c r="I1235">
        <v>70579</v>
      </c>
      <c r="J1235">
        <v>29</v>
      </c>
      <c r="K1235" t="s">
        <v>933</v>
      </c>
      <c r="L1235" s="90">
        <f t="shared" si="19"/>
        <v>7.2626077513065906E-3</v>
      </c>
    </row>
    <row r="1236" spans="1:12" x14ac:dyDescent="0.3">
      <c r="A1236">
        <v>127</v>
      </c>
      <c r="B1236">
        <v>466</v>
      </c>
      <c r="C1236" t="s">
        <v>758</v>
      </c>
      <c r="D1236" t="s">
        <v>179</v>
      </c>
      <c r="E1236">
        <v>107</v>
      </c>
      <c r="F1236">
        <v>581</v>
      </c>
      <c r="G1236">
        <v>0.18416523235800344</v>
      </c>
      <c r="H1236">
        <v>14733</v>
      </c>
      <c r="I1236">
        <v>70579</v>
      </c>
      <c r="J1236">
        <v>29</v>
      </c>
      <c r="K1236" t="s">
        <v>935</v>
      </c>
      <c r="L1236" s="90">
        <f t="shared" si="19"/>
        <v>7.2626077513065906E-3</v>
      </c>
    </row>
    <row r="1237" spans="1:12" x14ac:dyDescent="0.3">
      <c r="A1237">
        <v>6963</v>
      </c>
      <c r="B1237">
        <v>844</v>
      </c>
      <c r="C1237" t="s">
        <v>1027</v>
      </c>
      <c r="D1237" t="s">
        <v>170</v>
      </c>
      <c r="E1237">
        <v>45</v>
      </c>
      <c r="F1237">
        <v>153</v>
      </c>
      <c r="G1237">
        <v>0.29411764705882354</v>
      </c>
      <c r="H1237">
        <v>97</v>
      </c>
      <c r="I1237">
        <v>274058</v>
      </c>
      <c r="J1237">
        <v>1</v>
      </c>
      <c r="K1237" t="s">
        <v>1028</v>
      </c>
      <c r="L1237" s="90">
        <f t="shared" si="19"/>
        <v>0.46391752577319589</v>
      </c>
    </row>
    <row r="1238" spans="1:12" x14ac:dyDescent="0.3">
      <c r="A1238">
        <v>25</v>
      </c>
      <c r="B1238">
        <v>640</v>
      </c>
      <c r="C1238" t="s">
        <v>761</v>
      </c>
      <c r="D1238" t="s">
        <v>155</v>
      </c>
      <c r="E1238">
        <v>1264</v>
      </c>
      <c r="F1238">
        <v>5354</v>
      </c>
      <c r="G1238">
        <v>0.23608516996638026</v>
      </c>
      <c r="H1238">
        <v>11478</v>
      </c>
      <c r="I1238">
        <v>72791</v>
      </c>
      <c r="J1238">
        <v>1</v>
      </c>
      <c r="K1238" t="s">
        <v>900</v>
      </c>
      <c r="L1238" s="90">
        <f t="shared" si="19"/>
        <v>0.11012371493291515</v>
      </c>
    </row>
    <row r="1239" spans="1:12" x14ac:dyDescent="0.3">
      <c r="A1239">
        <v>25</v>
      </c>
      <c r="B1239">
        <v>560</v>
      </c>
      <c r="C1239" t="s">
        <v>761</v>
      </c>
      <c r="D1239" t="s">
        <v>155</v>
      </c>
      <c r="E1239">
        <v>952</v>
      </c>
      <c r="F1239">
        <v>3892</v>
      </c>
      <c r="G1239">
        <v>0.2446043165467626</v>
      </c>
      <c r="H1239">
        <v>11478</v>
      </c>
      <c r="I1239">
        <v>72791</v>
      </c>
      <c r="J1239">
        <v>2</v>
      </c>
      <c r="K1239" t="s">
        <v>902</v>
      </c>
      <c r="L1239" s="90">
        <f t="shared" si="19"/>
        <v>8.2941278968461402E-2</v>
      </c>
    </row>
    <row r="1240" spans="1:12" x14ac:dyDescent="0.3">
      <c r="A1240">
        <v>25</v>
      </c>
      <c r="B1240">
        <v>720</v>
      </c>
      <c r="C1240" t="s">
        <v>761</v>
      </c>
      <c r="D1240" t="s">
        <v>155</v>
      </c>
      <c r="E1240">
        <v>737</v>
      </c>
      <c r="F1240">
        <v>4001</v>
      </c>
      <c r="G1240">
        <v>0.18420394901274681</v>
      </c>
      <c r="H1240">
        <v>11478</v>
      </c>
      <c r="I1240">
        <v>72791</v>
      </c>
      <c r="J1240">
        <v>3</v>
      </c>
      <c r="K1240" t="s">
        <v>901</v>
      </c>
      <c r="L1240" s="90">
        <f t="shared" si="19"/>
        <v>6.4209792646802585E-2</v>
      </c>
    </row>
    <row r="1241" spans="1:12" x14ac:dyDescent="0.3">
      <c r="A1241">
        <v>25</v>
      </c>
      <c r="B1241">
        <v>137</v>
      </c>
      <c r="C1241" t="s">
        <v>761</v>
      </c>
      <c r="D1241" t="s">
        <v>155</v>
      </c>
      <c r="E1241">
        <v>554</v>
      </c>
      <c r="F1241">
        <v>3725</v>
      </c>
      <c r="G1241">
        <v>0.1487248322147651</v>
      </c>
      <c r="H1241">
        <v>11478</v>
      </c>
      <c r="I1241">
        <v>72791</v>
      </c>
      <c r="J1241">
        <v>4</v>
      </c>
      <c r="K1241" t="s">
        <v>906</v>
      </c>
      <c r="L1241" s="90">
        <f t="shared" si="19"/>
        <v>4.8266248475344137E-2</v>
      </c>
    </row>
    <row r="1242" spans="1:12" x14ac:dyDescent="0.3">
      <c r="A1242">
        <v>25</v>
      </c>
      <c r="B1242">
        <v>540</v>
      </c>
      <c r="C1242" t="s">
        <v>761</v>
      </c>
      <c r="D1242" t="s">
        <v>155</v>
      </c>
      <c r="E1242">
        <v>406</v>
      </c>
      <c r="F1242">
        <v>2058</v>
      </c>
      <c r="G1242">
        <v>0.19727891156462585</v>
      </c>
      <c r="H1242">
        <v>11478</v>
      </c>
      <c r="I1242">
        <v>72791</v>
      </c>
      <c r="J1242">
        <v>5</v>
      </c>
      <c r="K1242" t="s">
        <v>905</v>
      </c>
      <c r="L1242" s="90">
        <f t="shared" si="19"/>
        <v>3.5372016030667364E-2</v>
      </c>
    </row>
    <row r="1243" spans="1:12" x14ac:dyDescent="0.3">
      <c r="A1243">
        <v>25</v>
      </c>
      <c r="B1243">
        <v>194</v>
      </c>
      <c r="C1243" t="s">
        <v>761</v>
      </c>
      <c r="D1243" t="s">
        <v>155</v>
      </c>
      <c r="E1243">
        <v>319</v>
      </c>
      <c r="F1243">
        <v>2654</v>
      </c>
      <c r="G1243">
        <v>0.12019593067068576</v>
      </c>
      <c r="H1243">
        <v>11478</v>
      </c>
      <c r="I1243">
        <v>72791</v>
      </c>
      <c r="J1243">
        <v>6</v>
      </c>
      <c r="K1243" t="s">
        <v>907</v>
      </c>
      <c r="L1243" s="90">
        <f t="shared" si="19"/>
        <v>2.779229830981007E-2</v>
      </c>
    </row>
    <row r="1244" spans="1:12" x14ac:dyDescent="0.3">
      <c r="A1244">
        <v>25</v>
      </c>
      <c r="B1244">
        <v>753</v>
      </c>
      <c r="C1244" t="s">
        <v>761</v>
      </c>
      <c r="D1244" t="s">
        <v>155</v>
      </c>
      <c r="E1244">
        <v>280</v>
      </c>
      <c r="F1244">
        <v>373</v>
      </c>
      <c r="G1244">
        <v>0.75067024128686322</v>
      </c>
      <c r="H1244">
        <v>11478</v>
      </c>
      <c r="I1244">
        <v>72791</v>
      </c>
      <c r="J1244">
        <v>7</v>
      </c>
      <c r="K1244" t="s">
        <v>903</v>
      </c>
      <c r="L1244" s="90">
        <f t="shared" si="19"/>
        <v>2.4394493814253355E-2</v>
      </c>
    </row>
    <row r="1245" spans="1:12" x14ac:dyDescent="0.3">
      <c r="A1245">
        <v>25</v>
      </c>
      <c r="B1245">
        <v>140</v>
      </c>
      <c r="C1245" t="s">
        <v>761</v>
      </c>
      <c r="D1245" t="s">
        <v>155</v>
      </c>
      <c r="E1245">
        <v>273</v>
      </c>
      <c r="F1245">
        <v>1255</v>
      </c>
      <c r="G1245">
        <v>0.21752988047808766</v>
      </c>
      <c r="H1245">
        <v>11478</v>
      </c>
      <c r="I1245">
        <v>72791</v>
      </c>
      <c r="J1245">
        <v>8</v>
      </c>
      <c r="K1245" t="s">
        <v>910</v>
      </c>
      <c r="L1245" s="90">
        <f t="shared" si="19"/>
        <v>2.3784631468897019E-2</v>
      </c>
    </row>
    <row r="1246" spans="1:12" x14ac:dyDescent="0.3">
      <c r="A1246">
        <v>25</v>
      </c>
      <c r="B1246">
        <v>463</v>
      </c>
      <c r="C1246" t="s">
        <v>761</v>
      </c>
      <c r="D1246" t="s">
        <v>155</v>
      </c>
      <c r="E1246">
        <v>235</v>
      </c>
      <c r="F1246">
        <v>1686</v>
      </c>
      <c r="G1246">
        <v>0.13938315539739027</v>
      </c>
      <c r="H1246">
        <v>11478</v>
      </c>
      <c r="I1246">
        <v>72791</v>
      </c>
      <c r="J1246">
        <v>9</v>
      </c>
      <c r="K1246" t="s">
        <v>914</v>
      </c>
      <c r="L1246" s="90">
        <f t="shared" si="19"/>
        <v>2.0473950165534067E-2</v>
      </c>
    </row>
    <row r="1247" spans="1:12" x14ac:dyDescent="0.3">
      <c r="A1247">
        <v>25</v>
      </c>
      <c r="B1247">
        <v>201</v>
      </c>
      <c r="C1247" t="s">
        <v>761</v>
      </c>
      <c r="D1247" t="s">
        <v>155</v>
      </c>
      <c r="E1247">
        <v>181</v>
      </c>
      <c r="F1247">
        <v>1370</v>
      </c>
      <c r="G1247">
        <v>0.13211678832116788</v>
      </c>
      <c r="H1247">
        <v>11478</v>
      </c>
      <c r="I1247">
        <v>72791</v>
      </c>
      <c r="J1247">
        <v>10</v>
      </c>
      <c r="K1247" t="s">
        <v>911</v>
      </c>
      <c r="L1247" s="90">
        <f t="shared" si="19"/>
        <v>1.5769297787070917E-2</v>
      </c>
    </row>
    <row r="1248" spans="1:12" x14ac:dyDescent="0.3">
      <c r="A1248">
        <v>25</v>
      </c>
      <c r="B1248">
        <v>750</v>
      </c>
      <c r="C1248" t="s">
        <v>761</v>
      </c>
      <c r="D1248" t="s">
        <v>155</v>
      </c>
      <c r="E1248">
        <v>181</v>
      </c>
      <c r="F1248">
        <v>252</v>
      </c>
      <c r="G1248">
        <v>0.71825396825396826</v>
      </c>
      <c r="H1248">
        <v>11478</v>
      </c>
      <c r="I1248">
        <v>72791</v>
      </c>
      <c r="J1248">
        <v>10</v>
      </c>
      <c r="K1248" t="s">
        <v>918</v>
      </c>
      <c r="L1248" s="90">
        <f t="shared" si="19"/>
        <v>1.5769297787070917E-2</v>
      </c>
    </row>
    <row r="1249" spans="1:12" x14ac:dyDescent="0.3">
      <c r="A1249">
        <v>25</v>
      </c>
      <c r="B1249">
        <v>301</v>
      </c>
      <c r="C1249" t="s">
        <v>761</v>
      </c>
      <c r="D1249" t="s">
        <v>155</v>
      </c>
      <c r="E1249">
        <v>173</v>
      </c>
      <c r="F1249">
        <v>1003</v>
      </c>
      <c r="G1249">
        <v>0.17248255234297108</v>
      </c>
      <c r="H1249">
        <v>11478</v>
      </c>
      <c r="I1249">
        <v>72791</v>
      </c>
      <c r="J1249">
        <v>12</v>
      </c>
      <c r="K1249" t="s">
        <v>912</v>
      </c>
      <c r="L1249" s="90">
        <f t="shared" si="19"/>
        <v>1.5072312249520822E-2</v>
      </c>
    </row>
    <row r="1250" spans="1:12" x14ac:dyDescent="0.3">
      <c r="A1250">
        <v>25</v>
      </c>
      <c r="B1250">
        <v>302</v>
      </c>
      <c r="C1250" t="s">
        <v>761</v>
      </c>
      <c r="D1250" t="s">
        <v>155</v>
      </c>
      <c r="E1250">
        <v>164</v>
      </c>
      <c r="F1250">
        <v>1095</v>
      </c>
      <c r="G1250">
        <v>0.14977168949771688</v>
      </c>
      <c r="H1250">
        <v>11478</v>
      </c>
      <c r="I1250">
        <v>72791</v>
      </c>
      <c r="J1250">
        <v>13</v>
      </c>
      <c r="K1250" t="s">
        <v>909</v>
      </c>
      <c r="L1250" s="90">
        <f t="shared" si="19"/>
        <v>1.4288203519776964E-2</v>
      </c>
    </row>
    <row r="1251" spans="1:12" x14ac:dyDescent="0.3">
      <c r="A1251">
        <v>25</v>
      </c>
      <c r="B1251">
        <v>133</v>
      </c>
      <c r="C1251" t="s">
        <v>761</v>
      </c>
      <c r="D1251" t="s">
        <v>155</v>
      </c>
      <c r="E1251">
        <v>161</v>
      </c>
      <c r="F1251">
        <v>683</v>
      </c>
      <c r="G1251">
        <v>0.23572474377745242</v>
      </c>
      <c r="H1251">
        <v>11478</v>
      </c>
      <c r="I1251">
        <v>72791</v>
      </c>
      <c r="J1251">
        <v>14</v>
      </c>
      <c r="K1251" t="s">
        <v>932</v>
      </c>
      <c r="L1251" s="90">
        <f t="shared" si="19"/>
        <v>1.4026833943195679E-2</v>
      </c>
    </row>
    <row r="1252" spans="1:12" x14ac:dyDescent="0.3">
      <c r="A1252">
        <v>25</v>
      </c>
      <c r="B1252">
        <v>45</v>
      </c>
      <c r="C1252" t="s">
        <v>761</v>
      </c>
      <c r="D1252" t="s">
        <v>155</v>
      </c>
      <c r="E1252">
        <v>144</v>
      </c>
      <c r="F1252">
        <v>1044</v>
      </c>
      <c r="G1252">
        <v>0.13793103448275862</v>
      </c>
      <c r="H1252">
        <v>11478</v>
      </c>
      <c r="I1252">
        <v>72791</v>
      </c>
      <c r="J1252">
        <v>15</v>
      </c>
      <c r="K1252" t="s">
        <v>917</v>
      </c>
      <c r="L1252" s="90">
        <f t="shared" si="19"/>
        <v>1.2545739675901725E-2</v>
      </c>
    </row>
    <row r="1253" spans="1:12" x14ac:dyDescent="0.3">
      <c r="A1253">
        <v>25</v>
      </c>
      <c r="B1253">
        <v>383</v>
      </c>
      <c r="C1253" t="s">
        <v>761</v>
      </c>
      <c r="D1253" t="s">
        <v>155</v>
      </c>
      <c r="E1253">
        <v>141</v>
      </c>
      <c r="F1253">
        <v>972</v>
      </c>
      <c r="G1253">
        <v>0.14506172839506173</v>
      </c>
      <c r="H1253">
        <v>11478</v>
      </c>
      <c r="I1253">
        <v>72791</v>
      </c>
      <c r="J1253">
        <v>16</v>
      </c>
      <c r="K1253" t="s">
        <v>916</v>
      </c>
      <c r="L1253" s="90">
        <f t="shared" si="19"/>
        <v>1.2284370099320438E-2</v>
      </c>
    </row>
    <row r="1254" spans="1:12" x14ac:dyDescent="0.3">
      <c r="A1254">
        <v>25</v>
      </c>
      <c r="B1254">
        <v>466</v>
      </c>
      <c r="C1254" t="s">
        <v>761</v>
      </c>
      <c r="D1254" t="s">
        <v>155</v>
      </c>
      <c r="E1254">
        <v>141</v>
      </c>
      <c r="F1254">
        <v>675</v>
      </c>
      <c r="G1254">
        <v>0.2088888888888889</v>
      </c>
      <c r="H1254">
        <v>11478</v>
      </c>
      <c r="I1254">
        <v>72791</v>
      </c>
      <c r="J1254">
        <v>16</v>
      </c>
      <c r="K1254" t="s">
        <v>935</v>
      </c>
      <c r="L1254" s="90">
        <f t="shared" si="19"/>
        <v>1.2284370099320438E-2</v>
      </c>
    </row>
    <row r="1255" spans="1:12" x14ac:dyDescent="0.3">
      <c r="A1255">
        <v>25</v>
      </c>
      <c r="B1255">
        <v>139</v>
      </c>
      <c r="C1255" t="s">
        <v>761</v>
      </c>
      <c r="D1255" t="s">
        <v>155</v>
      </c>
      <c r="E1255">
        <v>137</v>
      </c>
      <c r="F1255">
        <v>1286</v>
      </c>
      <c r="G1255">
        <v>0.10653188180404355</v>
      </c>
      <c r="H1255">
        <v>11478</v>
      </c>
      <c r="I1255">
        <v>72791</v>
      </c>
      <c r="J1255">
        <v>18</v>
      </c>
      <c r="K1255" t="s">
        <v>913</v>
      </c>
      <c r="L1255" s="90">
        <f t="shared" si="19"/>
        <v>1.1935877330545391E-2</v>
      </c>
    </row>
    <row r="1256" spans="1:12" x14ac:dyDescent="0.3">
      <c r="A1256">
        <v>25</v>
      </c>
      <c r="B1256">
        <v>420</v>
      </c>
      <c r="C1256" t="s">
        <v>761</v>
      </c>
      <c r="D1256" t="s">
        <v>155</v>
      </c>
      <c r="E1256">
        <v>133</v>
      </c>
      <c r="F1256">
        <v>858</v>
      </c>
      <c r="G1256">
        <v>0.15501165501165501</v>
      </c>
      <c r="H1256">
        <v>11478</v>
      </c>
      <c r="I1256">
        <v>72791</v>
      </c>
      <c r="J1256">
        <v>19</v>
      </c>
      <c r="K1256" t="s">
        <v>928</v>
      </c>
      <c r="L1256" s="90">
        <f t="shared" si="19"/>
        <v>1.1587384561770343E-2</v>
      </c>
    </row>
    <row r="1257" spans="1:12" x14ac:dyDescent="0.3">
      <c r="A1257">
        <v>25</v>
      </c>
      <c r="B1257">
        <v>460</v>
      </c>
      <c r="C1257" t="s">
        <v>761</v>
      </c>
      <c r="D1257" t="s">
        <v>155</v>
      </c>
      <c r="E1257">
        <v>125</v>
      </c>
      <c r="F1257">
        <v>1131</v>
      </c>
      <c r="G1257">
        <v>0.11052166224580018</v>
      </c>
      <c r="H1257">
        <v>11478</v>
      </c>
      <c r="I1257">
        <v>72791</v>
      </c>
      <c r="J1257">
        <v>20</v>
      </c>
      <c r="K1257" t="s">
        <v>922</v>
      </c>
      <c r="L1257" s="90">
        <f t="shared" si="19"/>
        <v>1.0890399024220248E-2</v>
      </c>
    </row>
    <row r="1258" spans="1:12" x14ac:dyDescent="0.3">
      <c r="A1258">
        <v>25</v>
      </c>
      <c r="B1258">
        <v>282</v>
      </c>
      <c r="C1258" t="s">
        <v>761</v>
      </c>
      <c r="D1258" t="s">
        <v>155</v>
      </c>
      <c r="E1258">
        <v>121</v>
      </c>
      <c r="F1258">
        <v>653</v>
      </c>
      <c r="G1258">
        <v>0.18529862174578868</v>
      </c>
      <c r="H1258">
        <v>11478</v>
      </c>
      <c r="I1258">
        <v>72791</v>
      </c>
      <c r="J1258">
        <v>21</v>
      </c>
      <c r="K1258" t="s">
        <v>927</v>
      </c>
      <c r="L1258" s="90">
        <f t="shared" si="19"/>
        <v>1.05419062554452E-2</v>
      </c>
    </row>
    <row r="1259" spans="1:12" x14ac:dyDescent="0.3">
      <c r="A1259">
        <v>25</v>
      </c>
      <c r="B1259">
        <v>141</v>
      </c>
      <c r="C1259" t="s">
        <v>761</v>
      </c>
      <c r="D1259" t="s">
        <v>155</v>
      </c>
      <c r="E1259">
        <v>119</v>
      </c>
      <c r="F1259">
        <v>451</v>
      </c>
      <c r="G1259">
        <v>0.26385809312638581</v>
      </c>
      <c r="H1259">
        <v>11478</v>
      </c>
      <c r="I1259">
        <v>72791</v>
      </c>
      <c r="J1259">
        <v>22</v>
      </c>
      <c r="K1259" t="s">
        <v>977</v>
      </c>
      <c r="L1259" s="90">
        <f t="shared" si="19"/>
        <v>1.0367659871057675E-2</v>
      </c>
    </row>
    <row r="1260" spans="1:12" x14ac:dyDescent="0.3">
      <c r="A1260">
        <v>25</v>
      </c>
      <c r="B1260">
        <v>249</v>
      </c>
      <c r="C1260" t="s">
        <v>761</v>
      </c>
      <c r="D1260" t="s">
        <v>155</v>
      </c>
      <c r="E1260">
        <v>112</v>
      </c>
      <c r="F1260">
        <v>826</v>
      </c>
      <c r="G1260">
        <v>0.13559322033898305</v>
      </c>
      <c r="H1260">
        <v>11478</v>
      </c>
      <c r="I1260">
        <v>72791</v>
      </c>
      <c r="J1260">
        <v>23</v>
      </c>
      <c r="K1260" t="s">
        <v>936</v>
      </c>
      <c r="L1260" s="90">
        <f t="shared" si="19"/>
        <v>9.7577975257013422E-3</v>
      </c>
    </row>
    <row r="1261" spans="1:12" x14ac:dyDescent="0.3">
      <c r="A1261">
        <v>25</v>
      </c>
      <c r="B1261">
        <v>710</v>
      </c>
      <c r="C1261" t="s">
        <v>761</v>
      </c>
      <c r="D1261" t="s">
        <v>155</v>
      </c>
      <c r="E1261">
        <v>111</v>
      </c>
      <c r="F1261">
        <v>650</v>
      </c>
      <c r="G1261">
        <v>0.17076923076923076</v>
      </c>
      <c r="H1261">
        <v>11478</v>
      </c>
      <c r="I1261">
        <v>72791</v>
      </c>
      <c r="J1261">
        <v>24</v>
      </c>
      <c r="K1261" t="s">
        <v>925</v>
      </c>
      <c r="L1261" s="90">
        <f t="shared" si="19"/>
        <v>9.6706743335075798E-3</v>
      </c>
    </row>
    <row r="1262" spans="1:12" x14ac:dyDescent="0.3">
      <c r="A1262">
        <v>25</v>
      </c>
      <c r="B1262">
        <v>53</v>
      </c>
      <c r="C1262" t="s">
        <v>761</v>
      </c>
      <c r="D1262" t="s">
        <v>155</v>
      </c>
      <c r="E1262">
        <v>106</v>
      </c>
      <c r="F1262">
        <v>640</v>
      </c>
      <c r="G1262">
        <v>0.16562499999999999</v>
      </c>
      <c r="H1262">
        <v>11478</v>
      </c>
      <c r="I1262">
        <v>72791</v>
      </c>
      <c r="J1262">
        <v>25</v>
      </c>
      <c r="K1262" t="s">
        <v>945</v>
      </c>
      <c r="L1262" s="90">
        <f t="shared" si="19"/>
        <v>9.2350583725387698E-3</v>
      </c>
    </row>
    <row r="1263" spans="1:12" x14ac:dyDescent="0.3">
      <c r="A1263">
        <v>25</v>
      </c>
      <c r="B1263">
        <v>775</v>
      </c>
      <c r="C1263" t="s">
        <v>761</v>
      </c>
      <c r="D1263" t="s">
        <v>155</v>
      </c>
      <c r="E1263">
        <v>103</v>
      </c>
      <c r="F1263">
        <v>1318</v>
      </c>
      <c r="G1263">
        <v>7.8148710166919572E-2</v>
      </c>
      <c r="H1263">
        <v>11478</v>
      </c>
      <c r="I1263">
        <v>72791</v>
      </c>
      <c r="J1263">
        <v>26</v>
      </c>
      <c r="K1263" t="s">
        <v>915</v>
      </c>
      <c r="L1263" s="90">
        <f t="shared" si="19"/>
        <v>8.9736887959574844E-3</v>
      </c>
    </row>
    <row r="1264" spans="1:12" x14ac:dyDescent="0.3">
      <c r="A1264">
        <v>25</v>
      </c>
      <c r="B1264">
        <v>244</v>
      </c>
      <c r="C1264" t="s">
        <v>761</v>
      </c>
      <c r="D1264" t="s">
        <v>155</v>
      </c>
      <c r="E1264">
        <v>98</v>
      </c>
      <c r="F1264">
        <v>729</v>
      </c>
      <c r="G1264">
        <v>0.13443072702331962</v>
      </c>
      <c r="H1264">
        <v>11478</v>
      </c>
      <c r="I1264">
        <v>72791</v>
      </c>
      <c r="J1264">
        <v>27</v>
      </c>
      <c r="K1264" t="s">
        <v>921</v>
      </c>
      <c r="L1264" s="90">
        <f t="shared" si="19"/>
        <v>8.5380728349886744E-3</v>
      </c>
    </row>
    <row r="1265" spans="1:12" x14ac:dyDescent="0.3">
      <c r="A1265">
        <v>25</v>
      </c>
      <c r="B1265">
        <v>174</v>
      </c>
      <c r="C1265" t="s">
        <v>761</v>
      </c>
      <c r="D1265" t="s">
        <v>155</v>
      </c>
      <c r="E1265">
        <v>94</v>
      </c>
      <c r="F1265">
        <v>655</v>
      </c>
      <c r="G1265">
        <v>0.1435114503816794</v>
      </c>
      <c r="H1265">
        <v>11478</v>
      </c>
      <c r="I1265">
        <v>72791</v>
      </c>
      <c r="J1265">
        <v>28</v>
      </c>
      <c r="K1265" t="s">
        <v>941</v>
      </c>
      <c r="L1265" s="90">
        <f t="shared" si="19"/>
        <v>8.1895800662136267E-3</v>
      </c>
    </row>
    <row r="1266" spans="1:12" x14ac:dyDescent="0.3">
      <c r="A1266">
        <v>25</v>
      </c>
      <c r="B1266">
        <v>751</v>
      </c>
      <c r="C1266" t="s">
        <v>761</v>
      </c>
      <c r="D1266" t="s">
        <v>155</v>
      </c>
      <c r="E1266">
        <v>93</v>
      </c>
      <c r="F1266">
        <v>213</v>
      </c>
      <c r="G1266">
        <v>0.43661971830985913</v>
      </c>
      <c r="H1266">
        <v>11478</v>
      </c>
      <c r="I1266">
        <v>72791</v>
      </c>
      <c r="J1266">
        <v>29</v>
      </c>
      <c r="K1266" t="s">
        <v>904</v>
      </c>
      <c r="L1266" s="90">
        <f t="shared" si="19"/>
        <v>8.1024568740198644E-3</v>
      </c>
    </row>
    <row r="1267" spans="1:12" x14ac:dyDescent="0.3">
      <c r="A1267">
        <v>25</v>
      </c>
      <c r="B1267">
        <v>190</v>
      </c>
      <c r="C1267" t="s">
        <v>761</v>
      </c>
      <c r="D1267" t="s">
        <v>155</v>
      </c>
      <c r="E1267">
        <v>91</v>
      </c>
      <c r="F1267">
        <v>583</v>
      </c>
      <c r="G1267">
        <v>0.15608919382504288</v>
      </c>
      <c r="H1267">
        <v>11478</v>
      </c>
      <c r="I1267">
        <v>72791</v>
      </c>
      <c r="J1267">
        <v>30</v>
      </c>
      <c r="K1267" t="s">
        <v>943</v>
      </c>
      <c r="L1267" s="90">
        <f t="shared" si="19"/>
        <v>7.9282104896323397E-3</v>
      </c>
    </row>
    <row r="1268" spans="1:12" x14ac:dyDescent="0.3">
      <c r="A1268">
        <v>122</v>
      </c>
      <c r="B1268">
        <v>640</v>
      </c>
      <c r="C1268" t="s">
        <v>762</v>
      </c>
      <c r="D1268" t="s">
        <v>155</v>
      </c>
      <c r="E1268">
        <v>2728</v>
      </c>
      <c r="F1268">
        <v>5354</v>
      </c>
      <c r="G1268">
        <v>0.50952558834516248</v>
      </c>
      <c r="H1268">
        <v>29757</v>
      </c>
      <c r="I1268">
        <v>72791</v>
      </c>
      <c r="J1268">
        <v>1</v>
      </c>
      <c r="K1268" t="s">
        <v>900</v>
      </c>
      <c r="L1268" s="90">
        <f t="shared" si="19"/>
        <v>9.1675908189669655E-2</v>
      </c>
    </row>
    <row r="1269" spans="1:12" x14ac:dyDescent="0.3">
      <c r="A1269">
        <v>122</v>
      </c>
      <c r="B1269">
        <v>560</v>
      </c>
      <c r="C1269" t="s">
        <v>762</v>
      </c>
      <c r="D1269" t="s">
        <v>155</v>
      </c>
      <c r="E1269">
        <v>1952</v>
      </c>
      <c r="F1269">
        <v>3892</v>
      </c>
      <c r="G1269">
        <v>0.50154162384378209</v>
      </c>
      <c r="H1269">
        <v>29757</v>
      </c>
      <c r="I1269">
        <v>72791</v>
      </c>
      <c r="J1269">
        <v>2</v>
      </c>
      <c r="K1269" t="s">
        <v>902</v>
      </c>
      <c r="L1269" s="90">
        <f t="shared" si="19"/>
        <v>6.5598010552138986E-2</v>
      </c>
    </row>
    <row r="1270" spans="1:12" x14ac:dyDescent="0.3">
      <c r="A1270">
        <v>122</v>
      </c>
      <c r="B1270">
        <v>137</v>
      </c>
      <c r="C1270" t="s">
        <v>762</v>
      </c>
      <c r="D1270" t="s">
        <v>155</v>
      </c>
      <c r="E1270">
        <v>1510</v>
      </c>
      <c r="F1270">
        <v>3725</v>
      </c>
      <c r="G1270">
        <v>0.4053691275167785</v>
      </c>
      <c r="H1270">
        <v>29757</v>
      </c>
      <c r="I1270">
        <v>72791</v>
      </c>
      <c r="J1270">
        <v>3</v>
      </c>
      <c r="K1270" t="s">
        <v>906</v>
      </c>
      <c r="L1270" s="90">
        <f t="shared" si="19"/>
        <v>5.0744362670968178E-2</v>
      </c>
    </row>
    <row r="1271" spans="1:12" x14ac:dyDescent="0.3">
      <c r="A1271">
        <v>122</v>
      </c>
      <c r="B1271">
        <v>540</v>
      </c>
      <c r="C1271" t="s">
        <v>762</v>
      </c>
      <c r="D1271" t="s">
        <v>155</v>
      </c>
      <c r="E1271">
        <v>1160</v>
      </c>
      <c r="F1271">
        <v>2058</v>
      </c>
      <c r="G1271">
        <v>0.56365403304178818</v>
      </c>
      <c r="H1271">
        <v>29757</v>
      </c>
      <c r="I1271">
        <v>72791</v>
      </c>
      <c r="J1271">
        <v>4</v>
      </c>
      <c r="K1271" t="s">
        <v>905</v>
      </c>
      <c r="L1271" s="90">
        <f t="shared" si="19"/>
        <v>3.898242430352522E-2</v>
      </c>
    </row>
    <row r="1272" spans="1:12" x14ac:dyDescent="0.3">
      <c r="A1272">
        <v>122</v>
      </c>
      <c r="B1272">
        <v>720</v>
      </c>
      <c r="C1272" t="s">
        <v>762</v>
      </c>
      <c r="D1272" t="s">
        <v>155</v>
      </c>
      <c r="E1272">
        <v>1140</v>
      </c>
      <c r="F1272">
        <v>4001</v>
      </c>
      <c r="G1272">
        <v>0.28492876780804799</v>
      </c>
      <c r="H1272">
        <v>29757</v>
      </c>
      <c r="I1272">
        <v>72791</v>
      </c>
      <c r="J1272">
        <v>5</v>
      </c>
      <c r="K1272" t="s">
        <v>901</v>
      </c>
      <c r="L1272" s="90">
        <f t="shared" si="19"/>
        <v>3.8310313539671341E-2</v>
      </c>
    </row>
    <row r="1273" spans="1:12" x14ac:dyDescent="0.3">
      <c r="A1273">
        <v>122</v>
      </c>
      <c r="B1273">
        <v>194</v>
      </c>
      <c r="C1273" t="s">
        <v>762</v>
      </c>
      <c r="D1273" t="s">
        <v>155</v>
      </c>
      <c r="E1273">
        <v>1011</v>
      </c>
      <c r="F1273">
        <v>2654</v>
      </c>
      <c r="G1273">
        <v>0.38093443858327053</v>
      </c>
      <c r="H1273">
        <v>29757</v>
      </c>
      <c r="I1273">
        <v>72791</v>
      </c>
      <c r="J1273">
        <v>6</v>
      </c>
      <c r="K1273" t="s">
        <v>907</v>
      </c>
      <c r="L1273" s="90">
        <f t="shared" si="19"/>
        <v>3.3975199112813791E-2</v>
      </c>
    </row>
    <row r="1274" spans="1:12" x14ac:dyDescent="0.3">
      <c r="A1274">
        <v>122</v>
      </c>
      <c r="B1274">
        <v>463</v>
      </c>
      <c r="C1274" t="s">
        <v>762</v>
      </c>
      <c r="D1274" t="s">
        <v>155</v>
      </c>
      <c r="E1274">
        <v>764</v>
      </c>
      <c r="F1274">
        <v>1686</v>
      </c>
      <c r="G1274">
        <v>0.45314353499406879</v>
      </c>
      <c r="H1274">
        <v>29757</v>
      </c>
      <c r="I1274">
        <v>72791</v>
      </c>
      <c r="J1274">
        <v>7</v>
      </c>
      <c r="K1274" t="s">
        <v>914</v>
      </c>
      <c r="L1274" s="90">
        <f t="shared" si="19"/>
        <v>2.5674631179218334E-2</v>
      </c>
    </row>
    <row r="1275" spans="1:12" x14ac:dyDescent="0.3">
      <c r="A1275">
        <v>122</v>
      </c>
      <c r="B1275">
        <v>139</v>
      </c>
      <c r="C1275" t="s">
        <v>762</v>
      </c>
      <c r="D1275" t="s">
        <v>155</v>
      </c>
      <c r="E1275">
        <v>585</v>
      </c>
      <c r="F1275">
        <v>1286</v>
      </c>
      <c r="G1275">
        <v>0.45489891135303268</v>
      </c>
      <c r="H1275">
        <v>29757</v>
      </c>
      <c r="I1275">
        <v>72791</v>
      </c>
      <c r="J1275">
        <v>8</v>
      </c>
      <c r="K1275" t="s">
        <v>913</v>
      </c>
      <c r="L1275" s="90">
        <f t="shared" si="19"/>
        <v>1.9659239842726082E-2</v>
      </c>
    </row>
    <row r="1276" spans="1:12" x14ac:dyDescent="0.3">
      <c r="A1276">
        <v>122</v>
      </c>
      <c r="B1276">
        <v>201</v>
      </c>
      <c r="C1276" t="s">
        <v>762</v>
      </c>
      <c r="D1276" t="s">
        <v>155</v>
      </c>
      <c r="E1276">
        <v>484</v>
      </c>
      <c r="F1276">
        <v>1370</v>
      </c>
      <c r="G1276">
        <v>0.35328467153284671</v>
      </c>
      <c r="H1276">
        <v>29757</v>
      </c>
      <c r="I1276">
        <v>72791</v>
      </c>
      <c r="J1276">
        <v>9</v>
      </c>
      <c r="K1276" t="s">
        <v>911</v>
      </c>
      <c r="L1276" s="90">
        <f t="shared" si="19"/>
        <v>1.6265080485263973E-2</v>
      </c>
    </row>
    <row r="1277" spans="1:12" x14ac:dyDescent="0.3">
      <c r="A1277">
        <v>122</v>
      </c>
      <c r="B1277">
        <v>347</v>
      </c>
      <c r="C1277" t="s">
        <v>762</v>
      </c>
      <c r="D1277" t="s">
        <v>155</v>
      </c>
      <c r="E1277">
        <v>403</v>
      </c>
      <c r="F1277">
        <v>761</v>
      </c>
      <c r="G1277">
        <v>0.52956636005256241</v>
      </c>
      <c r="H1277">
        <v>29757</v>
      </c>
      <c r="I1277">
        <v>72791</v>
      </c>
      <c r="J1277">
        <v>10</v>
      </c>
      <c r="K1277" t="s">
        <v>920</v>
      </c>
      <c r="L1277" s="90">
        <f t="shared" si="19"/>
        <v>1.3543031891655745E-2</v>
      </c>
    </row>
    <row r="1278" spans="1:12" x14ac:dyDescent="0.3">
      <c r="A1278">
        <v>122</v>
      </c>
      <c r="B1278">
        <v>45</v>
      </c>
      <c r="C1278" t="s">
        <v>762</v>
      </c>
      <c r="D1278" t="s">
        <v>155</v>
      </c>
      <c r="E1278">
        <v>400</v>
      </c>
      <c r="F1278">
        <v>1044</v>
      </c>
      <c r="G1278">
        <v>0.38314176245210729</v>
      </c>
      <c r="H1278">
        <v>29757</v>
      </c>
      <c r="I1278">
        <v>72791</v>
      </c>
      <c r="J1278">
        <v>11</v>
      </c>
      <c r="K1278" t="s">
        <v>917</v>
      </c>
      <c r="L1278" s="90">
        <f t="shared" si="19"/>
        <v>1.3442215277077662E-2</v>
      </c>
    </row>
    <row r="1279" spans="1:12" x14ac:dyDescent="0.3">
      <c r="A1279">
        <v>122</v>
      </c>
      <c r="B1279">
        <v>254</v>
      </c>
      <c r="C1279" t="s">
        <v>762</v>
      </c>
      <c r="D1279" t="s">
        <v>155</v>
      </c>
      <c r="E1279">
        <v>392</v>
      </c>
      <c r="F1279">
        <v>798</v>
      </c>
      <c r="G1279">
        <v>0.49122807017543857</v>
      </c>
      <c r="H1279">
        <v>29757</v>
      </c>
      <c r="I1279">
        <v>72791</v>
      </c>
      <c r="J1279">
        <v>12</v>
      </c>
      <c r="K1279" t="s">
        <v>923</v>
      </c>
      <c r="L1279" s="90">
        <f t="shared" si="19"/>
        <v>1.3173370971536109E-2</v>
      </c>
    </row>
    <row r="1280" spans="1:12" x14ac:dyDescent="0.3">
      <c r="A1280">
        <v>122</v>
      </c>
      <c r="B1280">
        <v>460</v>
      </c>
      <c r="C1280" t="s">
        <v>762</v>
      </c>
      <c r="D1280" t="s">
        <v>155</v>
      </c>
      <c r="E1280">
        <v>387</v>
      </c>
      <c r="F1280">
        <v>1131</v>
      </c>
      <c r="G1280">
        <v>0.34217506631299732</v>
      </c>
      <c r="H1280">
        <v>29757</v>
      </c>
      <c r="I1280">
        <v>72791</v>
      </c>
      <c r="J1280">
        <v>13</v>
      </c>
      <c r="K1280" t="s">
        <v>922</v>
      </c>
      <c r="L1280" s="90">
        <f t="shared" si="19"/>
        <v>1.3005343280572639E-2</v>
      </c>
    </row>
    <row r="1281" spans="1:12" x14ac:dyDescent="0.3">
      <c r="A1281">
        <v>122</v>
      </c>
      <c r="B1281">
        <v>140</v>
      </c>
      <c r="C1281" t="s">
        <v>762</v>
      </c>
      <c r="D1281" t="s">
        <v>155</v>
      </c>
      <c r="E1281">
        <v>378</v>
      </c>
      <c r="F1281">
        <v>1255</v>
      </c>
      <c r="G1281">
        <v>0.301195219123506</v>
      </c>
      <c r="H1281">
        <v>29757</v>
      </c>
      <c r="I1281">
        <v>72791</v>
      </c>
      <c r="J1281">
        <v>14</v>
      </c>
      <c r="K1281" t="s">
        <v>910</v>
      </c>
      <c r="L1281" s="90">
        <f t="shared" si="19"/>
        <v>1.2702893436838392E-2</v>
      </c>
    </row>
    <row r="1282" spans="1:12" x14ac:dyDescent="0.3">
      <c r="A1282">
        <v>122</v>
      </c>
      <c r="B1282">
        <v>249</v>
      </c>
      <c r="C1282" t="s">
        <v>762</v>
      </c>
      <c r="D1282" t="s">
        <v>155</v>
      </c>
      <c r="E1282">
        <v>362</v>
      </c>
      <c r="F1282">
        <v>826</v>
      </c>
      <c r="G1282">
        <v>0.43825665859564167</v>
      </c>
      <c r="H1282">
        <v>29757</v>
      </c>
      <c r="I1282">
        <v>72791</v>
      </c>
      <c r="J1282">
        <v>15</v>
      </c>
      <c r="K1282" t="s">
        <v>936</v>
      </c>
      <c r="L1282" s="90">
        <f t="shared" si="19"/>
        <v>1.2165204825755284E-2</v>
      </c>
    </row>
    <row r="1283" spans="1:12" x14ac:dyDescent="0.3">
      <c r="A1283">
        <v>122</v>
      </c>
      <c r="B1283">
        <v>775</v>
      </c>
      <c r="C1283" t="s">
        <v>762</v>
      </c>
      <c r="D1283" t="s">
        <v>155</v>
      </c>
      <c r="E1283">
        <v>355</v>
      </c>
      <c r="F1283">
        <v>1318</v>
      </c>
      <c r="G1283">
        <v>0.26934749620637327</v>
      </c>
      <c r="H1283">
        <v>29757</v>
      </c>
      <c r="I1283">
        <v>72791</v>
      </c>
      <c r="J1283">
        <v>16</v>
      </c>
      <c r="K1283" t="s">
        <v>915</v>
      </c>
      <c r="L1283" s="90">
        <f t="shared" ref="L1283:L1346" si="20">E1283/H1283</f>
        <v>1.1929966058406426E-2</v>
      </c>
    </row>
    <row r="1284" spans="1:12" x14ac:dyDescent="0.3">
      <c r="A1284">
        <v>122</v>
      </c>
      <c r="B1284">
        <v>383</v>
      </c>
      <c r="C1284" t="s">
        <v>762</v>
      </c>
      <c r="D1284" t="s">
        <v>155</v>
      </c>
      <c r="E1284">
        <v>353</v>
      </c>
      <c r="F1284">
        <v>972</v>
      </c>
      <c r="G1284">
        <v>0.36316872427983538</v>
      </c>
      <c r="H1284">
        <v>29757</v>
      </c>
      <c r="I1284">
        <v>72791</v>
      </c>
      <c r="J1284">
        <v>17</v>
      </c>
      <c r="K1284" t="s">
        <v>916</v>
      </c>
      <c r="L1284" s="90">
        <f t="shared" si="20"/>
        <v>1.1862754982021037E-2</v>
      </c>
    </row>
    <row r="1285" spans="1:12" x14ac:dyDescent="0.3">
      <c r="A1285">
        <v>122</v>
      </c>
      <c r="B1285">
        <v>244</v>
      </c>
      <c r="C1285" t="s">
        <v>762</v>
      </c>
      <c r="D1285" t="s">
        <v>155</v>
      </c>
      <c r="E1285">
        <v>309</v>
      </c>
      <c r="F1285">
        <v>729</v>
      </c>
      <c r="G1285">
        <v>0.42386831275720166</v>
      </c>
      <c r="H1285">
        <v>29757</v>
      </c>
      <c r="I1285">
        <v>72791</v>
      </c>
      <c r="J1285">
        <v>18</v>
      </c>
      <c r="K1285" t="s">
        <v>921</v>
      </c>
      <c r="L1285" s="90">
        <f t="shared" si="20"/>
        <v>1.0384111301542494E-2</v>
      </c>
    </row>
    <row r="1286" spans="1:12" x14ac:dyDescent="0.3">
      <c r="A1286">
        <v>122</v>
      </c>
      <c r="B1286">
        <v>301</v>
      </c>
      <c r="C1286" t="s">
        <v>762</v>
      </c>
      <c r="D1286" t="s">
        <v>155</v>
      </c>
      <c r="E1286">
        <v>307</v>
      </c>
      <c r="F1286">
        <v>1003</v>
      </c>
      <c r="G1286">
        <v>0.30608175473579263</v>
      </c>
      <c r="H1286">
        <v>29757</v>
      </c>
      <c r="I1286">
        <v>72791</v>
      </c>
      <c r="J1286">
        <v>19</v>
      </c>
      <c r="K1286" t="s">
        <v>912</v>
      </c>
      <c r="L1286" s="90">
        <f t="shared" si="20"/>
        <v>1.0316900225157105E-2</v>
      </c>
    </row>
    <row r="1287" spans="1:12" x14ac:dyDescent="0.3">
      <c r="A1287">
        <v>122</v>
      </c>
      <c r="B1287">
        <v>53</v>
      </c>
      <c r="C1287" t="s">
        <v>762</v>
      </c>
      <c r="D1287" t="s">
        <v>155</v>
      </c>
      <c r="E1287">
        <v>305</v>
      </c>
      <c r="F1287">
        <v>640</v>
      </c>
      <c r="G1287">
        <v>0.4765625</v>
      </c>
      <c r="H1287">
        <v>29757</v>
      </c>
      <c r="I1287">
        <v>72791</v>
      </c>
      <c r="J1287">
        <v>20</v>
      </c>
      <c r="K1287" t="s">
        <v>945</v>
      </c>
      <c r="L1287" s="90">
        <f t="shared" si="20"/>
        <v>1.0249689148771718E-2</v>
      </c>
    </row>
    <row r="1288" spans="1:12" x14ac:dyDescent="0.3">
      <c r="A1288">
        <v>122</v>
      </c>
      <c r="B1288">
        <v>420</v>
      </c>
      <c r="C1288" t="s">
        <v>762</v>
      </c>
      <c r="D1288" t="s">
        <v>155</v>
      </c>
      <c r="E1288">
        <v>279</v>
      </c>
      <c r="F1288">
        <v>858</v>
      </c>
      <c r="G1288">
        <v>0.32517482517482516</v>
      </c>
      <c r="H1288">
        <v>29757</v>
      </c>
      <c r="I1288">
        <v>72791</v>
      </c>
      <c r="J1288">
        <v>21</v>
      </c>
      <c r="K1288" t="s">
        <v>928</v>
      </c>
      <c r="L1288" s="90">
        <f t="shared" si="20"/>
        <v>9.3759451557616693E-3</v>
      </c>
    </row>
    <row r="1289" spans="1:12" x14ac:dyDescent="0.3">
      <c r="A1289">
        <v>122</v>
      </c>
      <c r="B1289">
        <v>248</v>
      </c>
      <c r="C1289" t="s">
        <v>762</v>
      </c>
      <c r="D1289" t="s">
        <v>155</v>
      </c>
      <c r="E1289">
        <v>274</v>
      </c>
      <c r="F1289">
        <v>453</v>
      </c>
      <c r="G1289">
        <v>0.60485651214128033</v>
      </c>
      <c r="H1289">
        <v>29757</v>
      </c>
      <c r="I1289">
        <v>72791</v>
      </c>
      <c r="J1289">
        <v>22</v>
      </c>
      <c r="K1289" t="s">
        <v>1029</v>
      </c>
      <c r="L1289" s="90">
        <f t="shared" si="20"/>
        <v>9.2079174647981994E-3</v>
      </c>
    </row>
    <row r="1290" spans="1:12" x14ac:dyDescent="0.3">
      <c r="A1290">
        <v>122</v>
      </c>
      <c r="B1290">
        <v>466</v>
      </c>
      <c r="C1290" t="s">
        <v>762</v>
      </c>
      <c r="D1290" t="s">
        <v>155</v>
      </c>
      <c r="E1290">
        <v>272</v>
      </c>
      <c r="F1290">
        <v>675</v>
      </c>
      <c r="G1290">
        <v>0.40296296296296297</v>
      </c>
      <c r="H1290">
        <v>29757</v>
      </c>
      <c r="I1290">
        <v>72791</v>
      </c>
      <c r="J1290">
        <v>23</v>
      </c>
      <c r="K1290" t="s">
        <v>935</v>
      </c>
      <c r="L1290" s="90">
        <f t="shared" si="20"/>
        <v>9.1407063884128108E-3</v>
      </c>
    </row>
    <row r="1291" spans="1:12" x14ac:dyDescent="0.3">
      <c r="A1291">
        <v>122</v>
      </c>
      <c r="B1291">
        <v>282</v>
      </c>
      <c r="C1291" t="s">
        <v>762</v>
      </c>
      <c r="D1291" t="s">
        <v>155</v>
      </c>
      <c r="E1291">
        <v>270</v>
      </c>
      <c r="F1291">
        <v>653</v>
      </c>
      <c r="G1291">
        <v>0.41347626339969373</v>
      </c>
      <c r="H1291">
        <v>29757</v>
      </c>
      <c r="I1291">
        <v>72791</v>
      </c>
      <c r="J1291">
        <v>24</v>
      </c>
      <c r="K1291" t="s">
        <v>927</v>
      </c>
      <c r="L1291" s="90">
        <f t="shared" si="20"/>
        <v>9.0734953120274221E-3</v>
      </c>
    </row>
    <row r="1292" spans="1:12" x14ac:dyDescent="0.3">
      <c r="A1292">
        <v>122</v>
      </c>
      <c r="B1292">
        <v>308</v>
      </c>
      <c r="C1292" t="s">
        <v>762</v>
      </c>
      <c r="D1292" t="s">
        <v>155</v>
      </c>
      <c r="E1292">
        <v>259</v>
      </c>
      <c r="F1292">
        <v>541</v>
      </c>
      <c r="G1292">
        <v>0.47874306839186692</v>
      </c>
      <c r="H1292">
        <v>29757</v>
      </c>
      <c r="I1292">
        <v>72791</v>
      </c>
      <c r="J1292">
        <v>25</v>
      </c>
      <c r="K1292" t="s">
        <v>929</v>
      </c>
      <c r="L1292" s="90">
        <f t="shared" si="20"/>
        <v>8.7038343919077863E-3</v>
      </c>
    </row>
    <row r="1293" spans="1:12" x14ac:dyDescent="0.3">
      <c r="A1293">
        <v>122</v>
      </c>
      <c r="B1293">
        <v>174</v>
      </c>
      <c r="C1293" t="s">
        <v>762</v>
      </c>
      <c r="D1293" t="s">
        <v>155</v>
      </c>
      <c r="E1293">
        <v>254</v>
      </c>
      <c r="F1293">
        <v>655</v>
      </c>
      <c r="G1293">
        <v>0.38778625954198476</v>
      </c>
      <c r="H1293">
        <v>29757</v>
      </c>
      <c r="I1293">
        <v>72791</v>
      </c>
      <c r="J1293">
        <v>26</v>
      </c>
      <c r="K1293" t="s">
        <v>941</v>
      </c>
      <c r="L1293" s="90">
        <f t="shared" si="20"/>
        <v>8.5358067009443164E-3</v>
      </c>
    </row>
    <row r="1294" spans="1:12" x14ac:dyDescent="0.3">
      <c r="A1294">
        <v>122</v>
      </c>
      <c r="B1294">
        <v>710</v>
      </c>
      <c r="C1294" t="s">
        <v>762</v>
      </c>
      <c r="D1294" t="s">
        <v>155</v>
      </c>
      <c r="E1294">
        <v>243</v>
      </c>
      <c r="F1294">
        <v>650</v>
      </c>
      <c r="G1294">
        <v>0.37384615384615383</v>
      </c>
      <c r="H1294">
        <v>29757</v>
      </c>
      <c r="I1294">
        <v>72791</v>
      </c>
      <c r="J1294">
        <v>27</v>
      </c>
      <c r="K1294" t="s">
        <v>925</v>
      </c>
      <c r="L1294" s="90">
        <f t="shared" si="20"/>
        <v>8.1661457808246806E-3</v>
      </c>
    </row>
    <row r="1295" spans="1:12" x14ac:dyDescent="0.3">
      <c r="A1295">
        <v>122</v>
      </c>
      <c r="B1295">
        <v>173</v>
      </c>
      <c r="C1295" t="s">
        <v>762</v>
      </c>
      <c r="D1295" t="s">
        <v>155</v>
      </c>
      <c r="E1295">
        <v>240</v>
      </c>
      <c r="F1295">
        <v>432</v>
      </c>
      <c r="G1295">
        <v>0.55555555555555558</v>
      </c>
      <c r="H1295">
        <v>29757</v>
      </c>
      <c r="I1295">
        <v>72791</v>
      </c>
      <c r="J1295">
        <v>28</v>
      </c>
      <c r="K1295" t="s">
        <v>944</v>
      </c>
      <c r="L1295" s="90">
        <f t="shared" si="20"/>
        <v>8.0653291662465976E-3</v>
      </c>
    </row>
    <row r="1296" spans="1:12" x14ac:dyDescent="0.3">
      <c r="A1296">
        <v>122</v>
      </c>
      <c r="B1296">
        <v>241</v>
      </c>
      <c r="C1296" t="s">
        <v>762</v>
      </c>
      <c r="D1296" t="s">
        <v>155</v>
      </c>
      <c r="E1296">
        <v>235</v>
      </c>
      <c r="F1296">
        <v>534</v>
      </c>
      <c r="G1296">
        <v>0.44007490636704122</v>
      </c>
      <c r="H1296">
        <v>29757</v>
      </c>
      <c r="I1296">
        <v>72791</v>
      </c>
      <c r="J1296">
        <v>29</v>
      </c>
      <c r="K1296" t="s">
        <v>924</v>
      </c>
      <c r="L1296" s="90">
        <f t="shared" si="20"/>
        <v>7.897301475283126E-3</v>
      </c>
    </row>
    <row r="1297" spans="1:12" x14ac:dyDescent="0.3">
      <c r="A1297">
        <v>122</v>
      </c>
      <c r="B1297">
        <v>951</v>
      </c>
      <c r="C1297" t="s">
        <v>762</v>
      </c>
      <c r="D1297" t="s">
        <v>155</v>
      </c>
      <c r="E1297">
        <v>233</v>
      </c>
      <c r="F1297">
        <v>383</v>
      </c>
      <c r="G1297">
        <v>0.60835509138381205</v>
      </c>
      <c r="H1297">
        <v>29757</v>
      </c>
      <c r="I1297">
        <v>72791</v>
      </c>
      <c r="J1297">
        <v>30</v>
      </c>
      <c r="K1297" t="s">
        <v>949</v>
      </c>
      <c r="L1297" s="90">
        <f t="shared" si="20"/>
        <v>7.8300903988977391E-3</v>
      </c>
    </row>
    <row r="1298" spans="1:12" x14ac:dyDescent="0.3">
      <c r="A1298">
        <v>3113</v>
      </c>
      <c r="B1298">
        <v>640</v>
      </c>
      <c r="C1298" t="s">
        <v>1030</v>
      </c>
      <c r="D1298" t="s">
        <v>163</v>
      </c>
      <c r="E1298">
        <v>2737</v>
      </c>
      <c r="F1298">
        <v>2737</v>
      </c>
      <c r="G1298">
        <v>1</v>
      </c>
      <c r="H1298">
        <v>31088</v>
      </c>
      <c r="I1298">
        <v>40466</v>
      </c>
      <c r="J1298">
        <v>1</v>
      </c>
      <c r="K1298" t="s">
        <v>900</v>
      </c>
      <c r="L1298" s="90">
        <f t="shared" si="20"/>
        <v>8.8040401441070504E-2</v>
      </c>
    </row>
    <row r="1299" spans="1:12" x14ac:dyDescent="0.3">
      <c r="A1299">
        <v>3113</v>
      </c>
      <c r="B1299">
        <v>560</v>
      </c>
      <c r="C1299" t="s">
        <v>1030</v>
      </c>
      <c r="D1299" t="s">
        <v>163</v>
      </c>
      <c r="E1299">
        <v>2058</v>
      </c>
      <c r="F1299">
        <v>2058</v>
      </c>
      <c r="G1299">
        <v>1</v>
      </c>
      <c r="H1299">
        <v>31088</v>
      </c>
      <c r="I1299">
        <v>40466</v>
      </c>
      <c r="J1299">
        <v>2</v>
      </c>
      <c r="K1299" t="s">
        <v>902</v>
      </c>
      <c r="L1299" s="90">
        <f t="shared" si="20"/>
        <v>6.619917653113741E-2</v>
      </c>
    </row>
    <row r="1300" spans="1:12" x14ac:dyDescent="0.3">
      <c r="A1300">
        <v>3113</v>
      </c>
      <c r="B1300">
        <v>137</v>
      </c>
      <c r="C1300" t="s">
        <v>1030</v>
      </c>
      <c r="D1300" t="s">
        <v>163</v>
      </c>
      <c r="E1300">
        <v>1603</v>
      </c>
      <c r="F1300">
        <v>2170</v>
      </c>
      <c r="G1300">
        <v>0.73870967741935489</v>
      </c>
      <c r="H1300">
        <v>31088</v>
      </c>
      <c r="I1300">
        <v>40466</v>
      </c>
      <c r="J1300">
        <v>3</v>
      </c>
      <c r="K1300" t="s">
        <v>906</v>
      </c>
      <c r="L1300" s="90">
        <f t="shared" si="20"/>
        <v>5.1563304168811115E-2</v>
      </c>
    </row>
    <row r="1301" spans="1:12" x14ac:dyDescent="0.3">
      <c r="A1301">
        <v>3113</v>
      </c>
      <c r="B1301">
        <v>720</v>
      </c>
      <c r="C1301" t="s">
        <v>1030</v>
      </c>
      <c r="D1301" t="s">
        <v>163</v>
      </c>
      <c r="E1301">
        <v>1349</v>
      </c>
      <c r="F1301">
        <v>1703</v>
      </c>
      <c r="G1301">
        <v>0.79213153258954783</v>
      </c>
      <c r="H1301">
        <v>31088</v>
      </c>
      <c r="I1301">
        <v>40466</v>
      </c>
      <c r="J1301">
        <v>4</v>
      </c>
      <c r="K1301" t="s">
        <v>901</v>
      </c>
      <c r="L1301" s="90">
        <f t="shared" si="20"/>
        <v>4.3392949047864129E-2</v>
      </c>
    </row>
    <row r="1302" spans="1:12" x14ac:dyDescent="0.3">
      <c r="A1302">
        <v>3113</v>
      </c>
      <c r="B1302">
        <v>194</v>
      </c>
      <c r="C1302" t="s">
        <v>1030</v>
      </c>
      <c r="D1302" t="s">
        <v>163</v>
      </c>
      <c r="E1302">
        <v>1282</v>
      </c>
      <c r="F1302">
        <v>1623</v>
      </c>
      <c r="G1302">
        <v>0.78989525569932229</v>
      </c>
      <c r="H1302">
        <v>31088</v>
      </c>
      <c r="I1302">
        <v>40466</v>
      </c>
      <c r="J1302">
        <v>5</v>
      </c>
      <c r="K1302" t="s">
        <v>907</v>
      </c>
      <c r="L1302" s="90">
        <f t="shared" si="20"/>
        <v>4.1237776634071022E-2</v>
      </c>
    </row>
    <row r="1303" spans="1:12" x14ac:dyDescent="0.3">
      <c r="A1303">
        <v>3113</v>
      </c>
      <c r="B1303">
        <v>540</v>
      </c>
      <c r="C1303" t="s">
        <v>1030</v>
      </c>
      <c r="D1303" t="s">
        <v>163</v>
      </c>
      <c r="E1303">
        <v>993</v>
      </c>
      <c r="F1303">
        <v>993</v>
      </c>
      <c r="G1303">
        <v>1</v>
      </c>
      <c r="H1303">
        <v>31088</v>
      </c>
      <c r="I1303">
        <v>40466</v>
      </c>
      <c r="J1303">
        <v>6</v>
      </c>
      <c r="K1303" t="s">
        <v>905</v>
      </c>
      <c r="L1303" s="90">
        <f t="shared" si="20"/>
        <v>3.1941585177560475E-2</v>
      </c>
    </row>
    <row r="1304" spans="1:12" x14ac:dyDescent="0.3">
      <c r="A1304">
        <v>3113</v>
      </c>
      <c r="B1304">
        <v>201</v>
      </c>
      <c r="C1304" t="s">
        <v>1030</v>
      </c>
      <c r="D1304" t="s">
        <v>163</v>
      </c>
      <c r="E1304">
        <v>787</v>
      </c>
      <c r="F1304">
        <v>989</v>
      </c>
      <c r="G1304">
        <v>0.79575328614762386</v>
      </c>
      <c r="H1304">
        <v>31088</v>
      </c>
      <c r="I1304">
        <v>40466</v>
      </c>
      <c r="J1304">
        <v>7</v>
      </c>
      <c r="K1304" t="s">
        <v>911</v>
      </c>
      <c r="L1304" s="90">
        <f t="shared" si="20"/>
        <v>2.5315234173957799E-2</v>
      </c>
    </row>
    <row r="1305" spans="1:12" x14ac:dyDescent="0.3">
      <c r="A1305">
        <v>3113</v>
      </c>
      <c r="B1305">
        <v>140</v>
      </c>
      <c r="C1305" t="s">
        <v>1030</v>
      </c>
      <c r="D1305" t="s">
        <v>163</v>
      </c>
      <c r="E1305">
        <v>777</v>
      </c>
      <c r="F1305">
        <v>942</v>
      </c>
      <c r="G1305">
        <v>0.82484076433121023</v>
      </c>
      <c r="H1305">
        <v>31088</v>
      </c>
      <c r="I1305">
        <v>40466</v>
      </c>
      <c r="J1305">
        <v>8</v>
      </c>
      <c r="K1305" t="s">
        <v>910</v>
      </c>
      <c r="L1305" s="90">
        <f t="shared" si="20"/>
        <v>2.4993566649511065E-2</v>
      </c>
    </row>
    <row r="1306" spans="1:12" x14ac:dyDescent="0.3">
      <c r="A1306">
        <v>3113</v>
      </c>
      <c r="B1306">
        <v>139</v>
      </c>
      <c r="C1306" t="s">
        <v>1030</v>
      </c>
      <c r="D1306" t="s">
        <v>163</v>
      </c>
      <c r="E1306">
        <v>603</v>
      </c>
      <c r="F1306">
        <v>844</v>
      </c>
      <c r="G1306">
        <v>0.71445497630331756</v>
      </c>
      <c r="H1306">
        <v>31088</v>
      </c>
      <c r="I1306">
        <v>40466</v>
      </c>
      <c r="J1306">
        <v>9</v>
      </c>
      <c r="K1306" t="s">
        <v>913</v>
      </c>
      <c r="L1306" s="90">
        <f t="shared" si="20"/>
        <v>1.9396551724137932E-2</v>
      </c>
    </row>
    <row r="1307" spans="1:12" x14ac:dyDescent="0.3">
      <c r="A1307">
        <v>3113</v>
      </c>
      <c r="B1307">
        <v>463</v>
      </c>
      <c r="C1307" t="s">
        <v>1030</v>
      </c>
      <c r="D1307" t="s">
        <v>163</v>
      </c>
      <c r="E1307">
        <v>509</v>
      </c>
      <c r="F1307">
        <v>762</v>
      </c>
      <c r="G1307">
        <v>0.66797900262467191</v>
      </c>
      <c r="H1307">
        <v>31088</v>
      </c>
      <c r="I1307">
        <v>40466</v>
      </c>
      <c r="J1307">
        <v>10</v>
      </c>
      <c r="K1307" t="s">
        <v>914</v>
      </c>
      <c r="L1307" s="90">
        <f t="shared" si="20"/>
        <v>1.6372876994338651E-2</v>
      </c>
    </row>
    <row r="1308" spans="1:12" x14ac:dyDescent="0.3">
      <c r="A1308">
        <v>3113</v>
      </c>
      <c r="B1308">
        <v>45</v>
      </c>
      <c r="C1308" t="s">
        <v>1030</v>
      </c>
      <c r="D1308" t="s">
        <v>163</v>
      </c>
      <c r="E1308">
        <v>496</v>
      </c>
      <c r="F1308">
        <v>624</v>
      </c>
      <c r="G1308">
        <v>0.79487179487179482</v>
      </c>
      <c r="H1308">
        <v>31088</v>
      </c>
      <c r="I1308">
        <v>40466</v>
      </c>
      <c r="J1308">
        <v>11</v>
      </c>
      <c r="K1308" t="s">
        <v>917</v>
      </c>
      <c r="L1308" s="90">
        <f t="shared" si="20"/>
        <v>1.5954709212557899E-2</v>
      </c>
    </row>
    <row r="1309" spans="1:12" x14ac:dyDescent="0.3">
      <c r="A1309">
        <v>3113</v>
      </c>
      <c r="B1309">
        <v>862</v>
      </c>
      <c r="C1309" t="s">
        <v>1030</v>
      </c>
      <c r="D1309" t="s">
        <v>163</v>
      </c>
      <c r="E1309">
        <v>458</v>
      </c>
      <c r="F1309">
        <v>560</v>
      </c>
      <c r="G1309">
        <v>0.81785714285714284</v>
      </c>
      <c r="H1309">
        <v>31088</v>
      </c>
      <c r="I1309">
        <v>40466</v>
      </c>
      <c r="J1309">
        <v>12</v>
      </c>
      <c r="K1309" t="s">
        <v>950</v>
      </c>
      <c r="L1309" s="90">
        <f t="shared" si="20"/>
        <v>1.4732372619660318E-2</v>
      </c>
    </row>
    <row r="1310" spans="1:12" x14ac:dyDescent="0.3">
      <c r="A1310">
        <v>3113</v>
      </c>
      <c r="B1310">
        <v>175</v>
      </c>
      <c r="C1310" t="s">
        <v>1030</v>
      </c>
      <c r="D1310" t="s">
        <v>163</v>
      </c>
      <c r="E1310">
        <v>448</v>
      </c>
      <c r="F1310">
        <v>505</v>
      </c>
      <c r="G1310">
        <v>0.88712871287128714</v>
      </c>
      <c r="H1310">
        <v>31088</v>
      </c>
      <c r="I1310">
        <v>40466</v>
      </c>
      <c r="J1310">
        <v>13</v>
      </c>
      <c r="K1310" t="s">
        <v>942</v>
      </c>
      <c r="L1310" s="90">
        <f t="shared" si="20"/>
        <v>1.4410705095213588E-2</v>
      </c>
    </row>
    <row r="1311" spans="1:12" x14ac:dyDescent="0.3">
      <c r="A1311">
        <v>3113</v>
      </c>
      <c r="B1311">
        <v>460</v>
      </c>
      <c r="C1311" t="s">
        <v>1030</v>
      </c>
      <c r="D1311" t="s">
        <v>163</v>
      </c>
      <c r="E1311">
        <v>445</v>
      </c>
      <c r="F1311">
        <v>604</v>
      </c>
      <c r="G1311">
        <v>0.73675496688741726</v>
      </c>
      <c r="H1311">
        <v>31088</v>
      </c>
      <c r="I1311">
        <v>40466</v>
      </c>
      <c r="J1311">
        <v>14</v>
      </c>
      <c r="K1311" t="s">
        <v>922</v>
      </c>
      <c r="L1311" s="90">
        <f t="shared" si="20"/>
        <v>1.4314204837879568E-2</v>
      </c>
    </row>
    <row r="1312" spans="1:12" x14ac:dyDescent="0.3">
      <c r="A1312">
        <v>3113</v>
      </c>
      <c r="B1312">
        <v>383</v>
      </c>
      <c r="C1312" t="s">
        <v>1030</v>
      </c>
      <c r="D1312" t="s">
        <v>163</v>
      </c>
      <c r="E1312">
        <v>426</v>
      </c>
      <c r="F1312">
        <v>600</v>
      </c>
      <c r="G1312">
        <v>0.71</v>
      </c>
      <c r="H1312">
        <v>31088</v>
      </c>
      <c r="I1312">
        <v>40466</v>
      </c>
      <c r="J1312">
        <v>15</v>
      </c>
      <c r="K1312" t="s">
        <v>916</v>
      </c>
      <c r="L1312" s="90">
        <f t="shared" si="20"/>
        <v>1.3703036541430777E-2</v>
      </c>
    </row>
    <row r="1313" spans="1:12" x14ac:dyDescent="0.3">
      <c r="A1313">
        <v>3113</v>
      </c>
      <c r="B1313">
        <v>420</v>
      </c>
      <c r="C1313" t="s">
        <v>1030</v>
      </c>
      <c r="D1313" t="s">
        <v>163</v>
      </c>
      <c r="E1313">
        <v>367</v>
      </c>
      <c r="F1313">
        <v>584</v>
      </c>
      <c r="G1313">
        <v>0.62842465753424659</v>
      </c>
      <c r="H1313">
        <v>31088</v>
      </c>
      <c r="I1313">
        <v>40466</v>
      </c>
      <c r="J1313">
        <v>16</v>
      </c>
      <c r="K1313" t="s">
        <v>928</v>
      </c>
      <c r="L1313" s="90">
        <f t="shared" si="20"/>
        <v>1.1805198147195059E-2</v>
      </c>
    </row>
    <row r="1314" spans="1:12" x14ac:dyDescent="0.3">
      <c r="A1314">
        <v>3113</v>
      </c>
      <c r="B1314">
        <v>775</v>
      </c>
      <c r="C1314" t="s">
        <v>1030</v>
      </c>
      <c r="D1314" t="s">
        <v>163</v>
      </c>
      <c r="E1314">
        <v>350</v>
      </c>
      <c r="F1314">
        <v>476</v>
      </c>
      <c r="G1314">
        <v>0.73529411764705888</v>
      </c>
      <c r="H1314">
        <v>31088</v>
      </c>
      <c r="I1314">
        <v>40466</v>
      </c>
      <c r="J1314">
        <v>17</v>
      </c>
      <c r="K1314" t="s">
        <v>915</v>
      </c>
      <c r="L1314" s="90">
        <f t="shared" si="20"/>
        <v>1.1258363355635615E-2</v>
      </c>
    </row>
    <row r="1315" spans="1:12" x14ac:dyDescent="0.3">
      <c r="A1315">
        <v>3113</v>
      </c>
      <c r="B1315">
        <v>301</v>
      </c>
      <c r="C1315" t="s">
        <v>1030</v>
      </c>
      <c r="D1315" t="s">
        <v>163</v>
      </c>
      <c r="E1315">
        <v>347</v>
      </c>
      <c r="F1315">
        <v>601</v>
      </c>
      <c r="G1315">
        <v>0.57737104825291186</v>
      </c>
      <c r="H1315">
        <v>31088</v>
      </c>
      <c r="I1315">
        <v>40466</v>
      </c>
      <c r="J1315">
        <v>18</v>
      </c>
      <c r="K1315" t="s">
        <v>912</v>
      </c>
      <c r="L1315" s="90">
        <f t="shared" si="20"/>
        <v>1.1161863098301595E-2</v>
      </c>
    </row>
    <row r="1316" spans="1:12" x14ac:dyDescent="0.3">
      <c r="A1316">
        <v>3113</v>
      </c>
      <c r="B1316">
        <v>282</v>
      </c>
      <c r="C1316" t="s">
        <v>1030</v>
      </c>
      <c r="D1316" t="s">
        <v>163</v>
      </c>
      <c r="E1316">
        <v>336</v>
      </c>
      <c r="F1316">
        <v>431</v>
      </c>
      <c r="G1316">
        <v>0.77958236658932711</v>
      </c>
      <c r="H1316">
        <v>31088</v>
      </c>
      <c r="I1316">
        <v>40466</v>
      </c>
      <c r="J1316">
        <v>19</v>
      </c>
      <c r="K1316" t="s">
        <v>927</v>
      </c>
      <c r="L1316" s="90">
        <f t="shared" si="20"/>
        <v>1.0808028821410191E-2</v>
      </c>
    </row>
    <row r="1317" spans="1:12" x14ac:dyDescent="0.3">
      <c r="A1317">
        <v>3113</v>
      </c>
      <c r="B1317">
        <v>403</v>
      </c>
      <c r="C1317" t="s">
        <v>1030</v>
      </c>
      <c r="D1317" t="s">
        <v>163</v>
      </c>
      <c r="E1317">
        <v>328</v>
      </c>
      <c r="F1317">
        <v>551</v>
      </c>
      <c r="G1317">
        <v>0.59528130671506352</v>
      </c>
      <c r="H1317">
        <v>31088</v>
      </c>
      <c r="I1317">
        <v>40466</v>
      </c>
      <c r="J1317">
        <v>20</v>
      </c>
      <c r="K1317" t="s">
        <v>974</v>
      </c>
      <c r="L1317" s="90">
        <f t="shared" si="20"/>
        <v>1.0550694801852806E-2</v>
      </c>
    </row>
    <row r="1318" spans="1:12" x14ac:dyDescent="0.3">
      <c r="A1318">
        <v>3113</v>
      </c>
      <c r="B1318">
        <v>190</v>
      </c>
      <c r="C1318" t="s">
        <v>1030</v>
      </c>
      <c r="D1318" t="s">
        <v>163</v>
      </c>
      <c r="E1318">
        <v>326</v>
      </c>
      <c r="F1318">
        <v>406</v>
      </c>
      <c r="G1318">
        <v>0.80295566502463056</v>
      </c>
      <c r="H1318">
        <v>31088</v>
      </c>
      <c r="I1318">
        <v>40466</v>
      </c>
      <c r="J1318">
        <v>21</v>
      </c>
      <c r="K1318" t="s">
        <v>943</v>
      </c>
      <c r="L1318" s="90">
        <f t="shared" si="20"/>
        <v>1.0486361296963459E-2</v>
      </c>
    </row>
    <row r="1319" spans="1:12" x14ac:dyDescent="0.3">
      <c r="A1319">
        <v>3113</v>
      </c>
      <c r="B1319">
        <v>174</v>
      </c>
      <c r="C1319" t="s">
        <v>1030</v>
      </c>
      <c r="D1319" t="s">
        <v>163</v>
      </c>
      <c r="E1319">
        <v>325</v>
      </c>
      <c r="F1319">
        <v>401</v>
      </c>
      <c r="G1319">
        <v>0.81047381546134667</v>
      </c>
      <c r="H1319">
        <v>31088</v>
      </c>
      <c r="I1319">
        <v>40466</v>
      </c>
      <c r="J1319">
        <v>22</v>
      </c>
      <c r="K1319" t="s">
        <v>941</v>
      </c>
      <c r="L1319" s="90">
        <f t="shared" si="20"/>
        <v>1.0454194544518786E-2</v>
      </c>
    </row>
    <row r="1320" spans="1:12" x14ac:dyDescent="0.3">
      <c r="A1320">
        <v>3113</v>
      </c>
      <c r="B1320">
        <v>244</v>
      </c>
      <c r="C1320" t="s">
        <v>1030</v>
      </c>
      <c r="D1320" t="s">
        <v>163</v>
      </c>
      <c r="E1320">
        <v>312</v>
      </c>
      <c r="F1320">
        <v>397</v>
      </c>
      <c r="G1320">
        <v>0.78589420654911835</v>
      </c>
      <c r="H1320">
        <v>31088</v>
      </c>
      <c r="I1320">
        <v>40466</v>
      </c>
      <c r="J1320">
        <v>23</v>
      </c>
      <c r="K1320" t="s">
        <v>921</v>
      </c>
      <c r="L1320" s="90">
        <f t="shared" si="20"/>
        <v>1.0036026762738034E-2</v>
      </c>
    </row>
    <row r="1321" spans="1:12" x14ac:dyDescent="0.3">
      <c r="A1321">
        <v>3113</v>
      </c>
      <c r="B1321">
        <v>302</v>
      </c>
      <c r="C1321" t="s">
        <v>1030</v>
      </c>
      <c r="D1321" t="s">
        <v>163</v>
      </c>
      <c r="E1321">
        <v>285</v>
      </c>
      <c r="F1321">
        <v>601</v>
      </c>
      <c r="G1321">
        <v>0.47420965058236275</v>
      </c>
      <c r="H1321">
        <v>31088</v>
      </c>
      <c r="I1321">
        <v>40466</v>
      </c>
      <c r="J1321">
        <v>24</v>
      </c>
      <c r="K1321" t="s">
        <v>909</v>
      </c>
      <c r="L1321" s="90">
        <f t="shared" si="20"/>
        <v>9.1675244467318579E-3</v>
      </c>
    </row>
    <row r="1322" spans="1:12" x14ac:dyDescent="0.3">
      <c r="A1322">
        <v>3113</v>
      </c>
      <c r="B1322">
        <v>254</v>
      </c>
      <c r="C1322" t="s">
        <v>1030</v>
      </c>
      <c r="D1322" t="s">
        <v>163</v>
      </c>
      <c r="E1322">
        <v>261</v>
      </c>
      <c r="F1322">
        <v>418</v>
      </c>
      <c r="G1322">
        <v>0.62440191387559807</v>
      </c>
      <c r="H1322">
        <v>31088</v>
      </c>
      <c r="I1322">
        <v>40466</v>
      </c>
      <c r="J1322">
        <v>25</v>
      </c>
      <c r="K1322" t="s">
        <v>923</v>
      </c>
      <c r="L1322" s="90">
        <f t="shared" si="20"/>
        <v>8.3955223880597014E-3</v>
      </c>
    </row>
    <row r="1323" spans="1:12" x14ac:dyDescent="0.3">
      <c r="A1323">
        <v>3113</v>
      </c>
      <c r="B1323">
        <v>710</v>
      </c>
      <c r="C1323" t="s">
        <v>1030</v>
      </c>
      <c r="D1323" t="s">
        <v>163</v>
      </c>
      <c r="E1323">
        <v>260</v>
      </c>
      <c r="F1323">
        <v>315</v>
      </c>
      <c r="G1323">
        <v>0.82539682539682535</v>
      </c>
      <c r="H1323">
        <v>31088</v>
      </c>
      <c r="I1323">
        <v>40466</v>
      </c>
      <c r="J1323">
        <v>26</v>
      </c>
      <c r="K1323" t="s">
        <v>925</v>
      </c>
      <c r="L1323" s="90">
        <f t="shared" si="20"/>
        <v>8.3633556356150288E-3</v>
      </c>
    </row>
    <row r="1324" spans="1:12" x14ac:dyDescent="0.3">
      <c r="A1324">
        <v>3113</v>
      </c>
      <c r="B1324">
        <v>247</v>
      </c>
      <c r="C1324" t="s">
        <v>1030</v>
      </c>
      <c r="D1324" t="s">
        <v>163</v>
      </c>
      <c r="E1324">
        <v>259</v>
      </c>
      <c r="F1324">
        <v>332</v>
      </c>
      <c r="G1324">
        <v>0.78012048192771088</v>
      </c>
      <c r="H1324">
        <v>31088</v>
      </c>
      <c r="I1324">
        <v>40466</v>
      </c>
      <c r="J1324">
        <v>27</v>
      </c>
      <c r="K1324" t="s">
        <v>933</v>
      </c>
      <c r="L1324" s="90">
        <f t="shared" si="20"/>
        <v>8.3311888831703543E-3</v>
      </c>
    </row>
    <row r="1325" spans="1:12" x14ac:dyDescent="0.3">
      <c r="A1325">
        <v>3113</v>
      </c>
      <c r="B1325">
        <v>221</v>
      </c>
      <c r="C1325" t="s">
        <v>1030</v>
      </c>
      <c r="D1325" t="s">
        <v>163</v>
      </c>
      <c r="E1325">
        <v>256</v>
      </c>
      <c r="F1325">
        <v>345</v>
      </c>
      <c r="G1325">
        <v>0.74202898550724639</v>
      </c>
      <c r="H1325">
        <v>31088</v>
      </c>
      <c r="I1325">
        <v>40466</v>
      </c>
      <c r="J1325">
        <v>28</v>
      </c>
      <c r="K1325" t="s">
        <v>946</v>
      </c>
      <c r="L1325" s="90">
        <f t="shared" si="20"/>
        <v>8.2346886258363363E-3</v>
      </c>
    </row>
    <row r="1326" spans="1:12" x14ac:dyDescent="0.3">
      <c r="A1326">
        <v>3113</v>
      </c>
      <c r="B1326">
        <v>308</v>
      </c>
      <c r="C1326" t="s">
        <v>1030</v>
      </c>
      <c r="D1326" t="s">
        <v>163</v>
      </c>
      <c r="E1326">
        <v>244</v>
      </c>
      <c r="F1326">
        <v>282</v>
      </c>
      <c r="G1326">
        <v>0.86524822695035464</v>
      </c>
      <c r="H1326">
        <v>31088</v>
      </c>
      <c r="I1326">
        <v>40466</v>
      </c>
      <c r="J1326">
        <v>29</v>
      </c>
      <c r="K1326" t="s">
        <v>929</v>
      </c>
      <c r="L1326" s="90">
        <f t="shared" si="20"/>
        <v>7.8486875965002572E-3</v>
      </c>
    </row>
    <row r="1327" spans="1:12" x14ac:dyDescent="0.3">
      <c r="A1327">
        <v>3113</v>
      </c>
      <c r="B1327">
        <v>425</v>
      </c>
      <c r="C1327" t="s">
        <v>1030</v>
      </c>
      <c r="D1327" t="s">
        <v>163</v>
      </c>
      <c r="E1327">
        <v>236</v>
      </c>
      <c r="F1327">
        <v>274</v>
      </c>
      <c r="G1327">
        <v>0.86131386861313863</v>
      </c>
      <c r="H1327">
        <v>31088</v>
      </c>
      <c r="I1327">
        <v>40466</v>
      </c>
      <c r="J1327">
        <v>30</v>
      </c>
      <c r="K1327" t="s">
        <v>934</v>
      </c>
      <c r="L1327" s="90">
        <f t="shared" si="20"/>
        <v>7.5913535769428714E-3</v>
      </c>
    </row>
    <row r="1328" spans="1:12" x14ac:dyDescent="0.3">
      <c r="A1328">
        <v>42</v>
      </c>
      <c r="B1328">
        <v>753</v>
      </c>
      <c r="C1328" t="s">
        <v>858</v>
      </c>
      <c r="D1328" t="s">
        <v>170</v>
      </c>
      <c r="E1328">
        <v>272</v>
      </c>
      <c r="F1328">
        <v>1912</v>
      </c>
      <c r="G1328">
        <v>0.14225941422594143</v>
      </c>
      <c r="H1328">
        <v>3263</v>
      </c>
      <c r="I1328">
        <v>274058</v>
      </c>
      <c r="J1328">
        <v>1</v>
      </c>
      <c r="K1328" t="s">
        <v>903</v>
      </c>
      <c r="L1328" s="90">
        <f t="shared" si="20"/>
        <v>8.3358872203493722E-2</v>
      </c>
    </row>
    <row r="1329" spans="1:12" x14ac:dyDescent="0.3">
      <c r="A1329">
        <v>42</v>
      </c>
      <c r="B1329">
        <v>750</v>
      </c>
      <c r="C1329" t="s">
        <v>858</v>
      </c>
      <c r="D1329" t="s">
        <v>170</v>
      </c>
      <c r="E1329">
        <v>238</v>
      </c>
      <c r="F1329">
        <v>1800</v>
      </c>
      <c r="G1329">
        <v>0.13222222222222221</v>
      </c>
      <c r="H1329">
        <v>3263</v>
      </c>
      <c r="I1329">
        <v>274058</v>
      </c>
      <c r="J1329">
        <v>2</v>
      </c>
      <c r="K1329" t="s">
        <v>918</v>
      </c>
      <c r="L1329" s="90">
        <f t="shared" si="20"/>
        <v>7.2939013178056997E-2</v>
      </c>
    </row>
    <row r="1330" spans="1:12" x14ac:dyDescent="0.3">
      <c r="A1330">
        <v>42</v>
      </c>
      <c r="B1330">
        <v>751</v>
      </c>
      <c r="C1330" t="s">
        <v>858</v>
      </c>
      <c r="D1330" t="s">
        <v>170</v>
      </c>
      <c r="E1330">
        <v>171</v>
      </c>
      <c r="F1330">
        <v>2213</v>
      </c>
      <c r="G1330">
        <v>7.7270673294170811E-2</v>
      </c>
      <c r="H1330">
        <v>3263</v>
      </c>
      <c r="I1330">
        <v>274058</v>
      </c>
      <c r="J1330">
        <v>3</v>
      </c>
      <c r="K1330" t="s">
        <v>904</v>
      </c>
      <c r="L1330" s="90">
        <f t="shared" si="20"/>
        <v>5.2405761569108179E-2</v>
      </c>
    </row>
    <row r="1331" spans="1:12" x14ac:dyDescent="0.3">
      <c r="A1331">
        <v>42</v>
      </c>
      <c r="B1331">
        <v>720</v>
      </c>
      <c r="C1331" t="s">
        <v>858</v>
      </c>
      <c r="D1331" t="s">
        <v>170</v>
      </c>
      <c r="E1331">
        <v>144</v>
      </c>
      <c r="F1331">
        <v>6425</v>
      </c>
      <c r="G1331">
        <v>2.2412451361867706E-2</v>
      </c>
      <c r="H1331">
        <v>3263</v>
      </c>
      <c r="I1331">
        <v>274058</v>
      </c>
      <c r="J1331">
        <v>4</v>
      </c>
      <c r="K1331" t="s">
        <v>901</v>
      </c>
      <c r="L1331" s="90">
        <f t="shared" si="20"/>
        <v>4.4131167637143733E-2</v>
      </c>
    </row>
    <row r="1332" spans="1:12" x14ac:dyDescent="0.3">
      <c r="A1332">
        <v>42</v>
      </c>
      <c r="B1332">
        <v>194</v>
      </c>
      <c r="C1332" t="s">
        <v>858</v>
      </c>
      <c r="D1332" t="s">
        <v>170</v>
      </c>
      <c r="E1332">
        <v>140</v>
      </c>
      <c r="F1332">
        <v>7034</v>
      </c>
      <c r="G1332">
        <v>1.99033266988911E-2</v>
      </c>
      <c r="H1332">
        <v>3263</v>
      </c>
      <c r="I1332">
        <v>274058</v>
      </c>
      <c r="J1332">
        <v>5</v>
      </c>
      <c r="K1332" t="s">
        <v>907</v>
      </c>
      <c r="L1332" s="90">
        <f t="shared" si="20"/>
        <v>4.2905301869445293E-2</v>
      </c>
    </row>
    <row r="1333" spans="1:12" x14ac:dyDescent="0.3">
      <c r="A1333">
        <v>42</v>
      </c>
      <c r="B1333">
        <v>137</v>
      </c>
      <c r="C1333" t="s">
        <v>858</v>
      </c>
      <c r="D1333" t="s">
        <v>170</v>
      </c>
      <c r="E1333">
        <v>116</v>
      </c>
      <c r="F1333">
        <v>7947</v>
      </c>
      <c r="G1333">
        <v>1.4596703158424562E-2</v>
      </c>
      <c r="H1333">
        <v>3263</v>
      </c>
      <c r="I1333">
        <v>274058</v>
      </c>
      <c r="J1333">
        <v>6</v>
      </c>
      <c r="K1333" t="s">
        <v>906</v>
      </c>
      <c r="L1333" s="90">
        <f t="shared" si="20"/>
        <v>3.5550107263254672E-2</v>
      </c>
    </row>
    <row r="1334" spans="1:12" x14ac:dyDescent="0.3">
      <c r="A1334">
        <v>42</v>
      </c>
      <c r="B1334">
        <v>754</v>
      </c>
      <c r="C1334" t="s">
        <v>858</v>
      </c>
      <c r="D1334" t="s">
        <v>170</v>
      </c>
      <c r="E1334">
        <v>92</v>
      </c>
      <c r="F1334">
        <v>944</v>
      </c>
      <c r="G1334">
        <v>9.7457627118644072E-2</v>
      </c>
      <c r="H1334">
        <v>3263</v>
      </c>
      <c r="I1334">
        <v>274058</v>
      </c>
      <c r="J1334">
        <v>7</v>
      </c>
      <c r="K1334" t="s">
        <v>908</v>
      </c>
      <c r="L1334" s="90">
        <f t="shared" si="20"/>
        <v>2.8194912657064052E-2</v>
      </c>
    </row>
    <row r="1335" spans="1:12" x14ac:dyDescent="0.3">
      <c r="A1335">
        <v>42</v>
      </c>
      <c r="B1335">
        <v>420</v>
      </c>
      <c r="C1335" t="s">
        <v>858</v>
      </c>
      <c r="D1335" t="s">
        <v>170</v>
      </c>
      <c r="E1335">
        <v>80</v>
      </c>
      <c r="F1335">
        <v>1904</v>
      </c>
      <c r="G1335">
        <v>4.2016806722689079E-2</v>
      </c>
      <c r="H1335">
        <v>3263</v>
      </c>
      <c r="I1335">
        <v>274058</v>
      </c>
      <c r="J1335">
        <v>8</v>
      </c>
      <c r="K1335" t="s">
        <v>928</v>
      </c>
      <c r="L1335" s="90">
        <f t="shared" si="20"/>
        <v>2.4517315353968741E-2</v>
      </c>
    </row>
    <row r="1336" spans="1:12" x14ac:dyDescent="0.3">
      <c r="A1336">
        <v>42</v>
      </c>
      <c r="B1336">
        <v>757</v>
      </c>
      <c r="C1336" t="s">
        <v>858</v>
      </c>
      <c r="D1336" t="s">
        <v>170</v>
      </c>
      <c r="E1336">
        <v>79</v>
      </c>
      <c r="F1336">
        <v>806</v>
      </c>
      <c r="G1336">
        <v>9.8014888337468978E-2</v>
      </c>
      <c r="H1336">
        <v>3263</v>
      </c>
      <c r="I1336">
        <v>274058</v>
      </c>
      <c r="J1336">
        <v>9</v>
      </c>
      <c r="K1336" t="s">
        <v>954</v>
      </c>
      <c r="L1336" s="90">
        <f t="shared" si="20"/>
        <v>2.4210848912044131E-2</v>
      </c>
    </row>
    <row r="1337" spans="1:12" x14ac:dyDescent="0.3">
      <c r="A1337">
        <v>42</v>
      </c>
      <c r="B1337">
        <v>775</v>
      </c>
      <c r="C1337" t="s">
        <v>858</v>
      </c>
      <c r="D1337" t="s">
        <v>170</v>
      </c>
      <c r="E1337">
        <v>73</v>
      </c>
      <c r="F1337">
        <v>2343</v>
      </c>
      <c r="G1337">
        <v>3.1156636790439608E-2</v>
      </c>
      <c r="H1337">
        <v>3263</v>
      </c>
      <c r="I1337">
        <v>274058</v>
      </c>
      <c r="J1337">
        <v>10</v>
      </c>
      <c r="K1337" t="s">
        <v>915</v>
      </c>
      <c r="L1337" s="90">
        <f t="shared" si="20"/>
        <v>2.2372050260496476E-2</v>
      </c>
    </row>
    <row r="1338" spans="1:12" x14ac:dyDescent="0.3">
      <c r="A1338">
        <v>42</v>
      </c>
      <c r="B1338">
        <v>460</v>
      </c>
      <c r="C1338" t="s">
        <v>858</v>
      </c>
      <c r="D1338" t="s">
        <v>170</v>
      </c>
      <c r="E1338">
        <v>63</v>
      </c>
      <c r="F1338">
        <v>2906</v>
      </c>
      <c r="G1338">
        <v>2.1679284239504472E-2</v>
      </c>
      <c r="H1338">
        <v>3263</v>
      </c>
      <c r="I1338">
        <v>274058</v>
      </c>
      <c r="J1338">
        <v>11</v>
      </c>
      <c r="K1338" t="s">
        <v>922</v>
      </c>
      <c r="L1338" s="90">
        <f t="shared" si="20"/>
        <v>1.9307385841250382E-2</v>
      </c>
    </row>
    <row r="1339" spans="1:12" x14ac:dyDescent="0.3">
      <c r="A1339">
        <v>42</v>
      </c>
      <c r="B1339">
        <v>140</v>
      </c>
      <c r="C1339" t="s">
        <v>858</v>
      </c>
      <c r="D1339" t="s">
        <v>170</v>
      </c>
      <c r="E1339">
        <v>62</v>
      </c>
      <c r="F1339">
        <v>1851</v>
      </c>
      <c r="G1339">
        <v>3.3495407887628309E-2</v>
      </c>
      <c r="H1339">
        <v>3263</v>
      </c>
      <c r="I1339">
        <v>274058</v>
      </c>
      <c r="J1339">
        <v>12</v>
      </c>
      <c r="K1339" t="s">
        <v>910</v>
      </c>
      <c r="L1339" s="90">
        <f t="shared" si="20"/>
        <v>1.9000919399325775E-2</v>
      </c>
    </row>
    <row r="1340" spans="1:12" x14ac:dyDescent="0.3">
      <c r="A1340">
        <v>42</v>
      </c>
      <c r="B1340">
        <v>466</v>
      </c>
      <c r="C1340" t="s">
        <v>858</v>
      </c>
      <c r="D1340" t="s">
        <v>170</v>
      </c>
      <c r="E1340">
        <v>59</v>
      </c>
      <c r="F1340">
        <v>1901</v>
      </c>
      <c r="G1340">
        <v>3.103629668595476E-2</v>
      </c>
      <c r="H1340">
        <v>3263</v>
      </c>
      <c r="I1340">
        <v>274058</v>
      </c>
      <c r="J1340">
        <v>13</v>
      </c>
      <c r="K1340" t="s">
        <v>935</v>
      </c>
      <c r="L1340" s="90">
        <f t="shared" si="20"/>
        <v>1.8081520073551946E-2</v>
      </c>
    </row>
    <row r="1341" spans="1:12" x14ac:dyDescent="0.3">
      <c r="A1341">
        <v>42</v>
      </c>
      <c r="B1341">
        <v>812</v>
      </c>
      <c r="C1341" t="s">
        <v>858</v>
      </c>
      <c r="D1341" t="s">
        <v>170</v>
      </c>
      <c r="E1341">
        <v>58</v>
      </c>
      <c r="F1341">
        <v>1344</v>
      </c>
      <c r="G1341">
        <v>4.3154761904761904E-2</v>
      </c>
      <c r="H1341">
        <v>3263</v>
      </c>
      <c r="I1341">
        <v>274058</v>
      </c>
      <c r="J1341">
        <v>14</v>
      </c>
      <c r="K1341" t="s">
        <v>940</v>
      </c>
      <c r="L1341" s="90">
        <f t="shared" si="20"/>
        <v>1.7775053631627336E-2</v>
      </c>
    </row>
    <row r="1342" spans="1:12" x14ac:dyDescent="0.3">
      <c r="A1342">
        <v>42</v>
      </c>
      <c r="B1342">
        <v>45</v>
      </c>
      <c r="C1342" t="s">
        <v>858</v>
      </c>
      <c r="D1342" t="s">
        <v>170</v>
      </c>
      <c r="E1342">
        <v>56</v>
      </c>
      <c r="F1342">
        <v>2529</v>
      </c>
      <c r="G1342">
        <v>2.2143139580862E-2</v>
      </c>
      <c r="H1342">
        <v>3263</v>
      </c>
      <c r="I1342">
        <v>274058</v>
      </c>
      <c r="J1342">
        <v>15</v>
      </c>
      <c r="K1342" t="s">
        <v>917</v>
      </c>
      <c r="L1342" s="90">
        <f t="shared" si="20"/>
        <v>1.7162120747778117E-2</v>
      </c>
    </row>
    <row r="1343" spans="1:12" x14ac:dyDescent="0.3">
      <c r="A1343">
        <v>42</v>
      </c>
      <c r="B1343">
        <v>383</v>
      </c>
      <c r="C1343" t="s">
        <v>858</v>
      </c>
      <c r="D1343" t="s">
        <v>170</v>
      </c>
      <c r="E1343">
        <v>56</v>
      </c>
      <c r="F1343">
        <v>2219</v>
      </c>
      <c r="G1343">
        <v>2.5236593059936908E-2</v>
      </c>
      <c r="H1343">
        <v>3263</v>
      </c>
      <c r="I1343">
        <v>274058</v>
      </c>
      <c r="J1343">
        <v>15</v>
      </c>
      <c r="K1343" t="s">
        <v>916</v>
      </c>
      <c r="L1343" s="90">
        <f t="shared" si="20"/>
        <v>1.7162120747778117E-2</v>
      </c>
    </row>
    <row r="1344" spans="1:12" x14ac:dyDescent="0.3">
      <c r="A1344">
        <v>42</v>
      </c>
      <c r="B1344">
        <v>463</v>
      </c>
      <c r="C1344" t="s">
        <v>858</v>
      </c>
      <c r="D1344" t="s">
        <v>170</v>
      </c>
      <c r="E1344">
        <v>56</v>
      </c>
      <c r="F1344">
        <v>2949</v>
      </c>
      <c r="G1344">
        <v>1.8989487962021025E-2</v>
      </c>
      <c r="H1344">
        <v>3263</v>
      </c>
      <c r="I1344">
        <v>274058</v>
      </c>
      <c r="J1344">
        <v>15</v>
      </c>
      <c r="K1344" t="s">
        <v>914</v>
      </c>
      <c r="L1344" s="90">
        <f t="shared" si="20"/>
        <v>1.7162120747778117E-2</v>
      </c>
    </row>
    <row r="1345" spans="1:12" x14ac:dyDescent="0.3">
      <c r="A1345">
        <v>42</v>
      </c>
      <c r="B1345">
        <v>282</v>
      </c>
      <c r="C1345" t="s">
        <v>858</v>
      </c>
      <c r="D1345" t="s">
        <v>170</v>
      </c>
      <c r="E1345">
        <v>48</v>
      </c>
      <c r="F1345">
        <v>1647</v>
      </c>
      <c r="G1345">
        <v>2.9143897996357013E-2</v>
      </c>
      <c r="H1345">
        <v>3263</v>
      </c>
      <c r="I1345">
        <v>274058</v>
      </c>
      <c r="J1345">
        <v>18</v>
      </c>
      <c r="K1345" t="s">
        <v>927</v>
      </c>
      <c r="L1345" s="90">
        <f t="shared" si="20"/>
        <v>1.4710389212381244E-2</v>
      </c>
    </row>
    <row r="1346" spans="1:12" x14ac:dyDescent="0.3">
      <c r="A1346">
        <v>42</v>
      </c>
      <c r="B1346">
        <v>755</v>
      </c>
      <c r="C1346" t="s">
        <v>858</v>
      </c>
      <c r="D1346" t="s">
        <v>170</v>
      </c>
      <c r="E1346">
        <v>44</v>
      </c>
      <c r="F1346">
        <v>592</v>
      </c>
      <c r="G1346">
        <v>7.4324324324324328E-2</v>
      </c>
      <c r="H1346">
        <v>3263</v>
      </c>
      <c r="I1346">
        <v>274058</v>
      </c>
      <c r="J1346">
        <v>19</v>
      </c>
      <c r="K1346" t="s">
        <v>959</v>
      </c>
      <c r="L1346" s="90">
        <f t="shared" si="20"/>
        <v>1.3484523444682808E-2</v>
      </c>
    </row>
    <row r="1347" spans="1:12" x14ac:dyDescent="0.3">
      <c r="A1347">
        <v>42</v>
      </c>
      <c r="B1347">
        <v>201</v>
      </c>
      <c r="C1347" t="s">
        <v>858</v>
      </c>
      <c r="D1347" t="s">
        <v>170</v>
      </c>
      <c r="E1347">
        <v>43</v>
      </c>
      <c r="F1347">
        <v>2794</v>
      </c>
      <c r="G1347">
        <v>1.5390121689334287E-2</v>
      </c>
      <c r="H1347">
        <v>3263</v>
      </c>
      <c r="I1347">
        <v>274058</v>
      </c>
      <c r="J1347">
        <v>20</v>
      </c>
      <c r="K1347" t="s">
        <v>911</v>
      </c>
      <c r="L1347" s="90">
        <f t="shared" ref="L1347:L1410" si="21">E1347/H1347</f>
        <v>1.3178057002758198E-2</v>
      </c>
    </row>
    <row r="1348" spans="1:12" x14ac:dyDescent="0.3">
      <c r="A1348">
        <v>42</v>
      </c>
      <c r="B1348">
        <v>249</v>
      </c>
      <c r="C1348" t="s">
        <v>858</v>
      </c>
      <c r="D1348" t="s">
        <v>170</v>
      </c>
      <c r="E1348">
        <v>43</v>
      </c>
      <c r="F1348">
        <v>1752</v>
      </c>
      <c r="G1348">
        <v>2.4543378995433789E-2</v>
      </c>
      <c r="H1348">
        <v>3263</v>
      </c>
      <c r="I1348">
        <v>274058</v>
      </c>
      <c r="J1348">
        <v>20</v>
      </c>
      <c r="K1348" t="s">
        <v>936</v>
      </c>
      <c r="L1348" s="90">
        <f t="shared" si="21"/>
        <v>1.3178057002758198E-2</v>
      </c>
    </row>
    <row r="1349" spans="1:12" x14ac:dyDescent="0.3">
      <c r="A1349">
        <v>42</v>
      </c>
      <c r="B1349">
        <v>758</v>
      </c>
      <c r="C1349" t="s">
        <v>858</v>
      </c>
      <c r="D1349" t="s">
        <v>170</v>
      </c>
      <c r="E1349">
        <v>40</v>
      </c>
      <c r="F1349">
        <v>145</v>
      </c>
      <c r="G1349">
        <v>0.27586206896551724</v>
      </c>
      <c r="H1349">
        <v>3263</v>
      </c>
      <c r="I1349">
        <v>274058</v>
      </c>
      <c r="J1349">
        <v>22</v>
      </c>
      <c r="K1349" t="s">
        <v>1031</v>
      </c>
      <c r="L1349" s="90">
        <f t="shared" si="21"/>
        <v>1.2258657676984371E-2</v>
      </c>
    </row>
    <row r="1350" spans="1:12" x14ac:dyDescent="0.3">
      <c r="A1350">
        <v>42</v>
      </c>
      <c r="B1350">
        <v>425</v>
      </c>
      <c r="C1350" t="s">
        <v>858</v>
      </c>
      <c r="D1350" t="s">
        <v>170</v>
      </c>
      <c r="E1350">
        <v>36</v>
      </c>
      <c r="F1350">
        <v>1148</v>
      </c>
      <c r="G1350">
        <v>3.1358885017421602E-2</v>
      </c>
      <c r="H1350">
        <v>3263</v>
      </c>
      <c r="I1350">
        <v>274058</v>
      </c>
      <c r="J1350">
        <v>23</v>
      </c>
      <c r="K1350" t="s">
        <v>934</v>
      </c>
      <c r="L1350" s="90">
        <f t="shared" si="21"/>
        <v>1.1032791909285933E-2</v>
      </c>
    </row>
    <row r="1351" spans="1:12" x14ac:dyDescent="0.3">
      <c r="A1351">
        <v>42</v>
      </c>
      <c r="B1351">
        <v>204</v>
      </c>
      <c r="C1351" t="s">
        <v>858</v>
      </c>
      <c r="D1351" t="s">
        <v>170</v>
      </c>
      <c r="E1351">
        <v>35</v>
      </c>
      <c r="F1351">
        <v>861</v>
      </c>
      <c r="G1351">
        <v>4.065040650406504E-2</v>
      </c>
      <c r="H1351">
        <v>3263</v>
      </c>
      <c r="I1351">
        <v>274058</v>
      </c>
      <c r="J1351">
        <v>24</v>
      </c>
      <c r="K1351" t="s">
        <v>961</v>
      </c>
      <c r="L1351" s="90">
        <f t="shared" si="21"/>
        <v>1.0726325467361323E-2</v>
      </c>
    </row>
    <row r="1352" spans="1:12" x14ac:dyDescent="0.3">
      <c r="A1352">
        <v>42</v>
      </c>
      <c r="B1352">
        <v>53</v>
      </c>
      <c r="C1352" t="s">
        <v>858</v>
      </c>
      <c r="D1352" t="s">
        <v>170</v>
      </c>
      <c r="E1352">
        <v>32</v>
      </c>
      <c r="F1352">
        <v>2308</v>
      </c>
      <c r="G1352">
        <v>1.3864818024263431E-2</v>
      </c>
      <c r="H1352">
        <v>3263</v>
      </c>
      <c r="I1352">
        <v>274058</v>
      </c>
      <c r="J1352">
        <v>25</v>
      </c>
      <c r="K1352" t="s">
        <v>945</v>
      </c>
      <c r="L1352" s="90">
        <f t="shared" si="21"/>
        <v>9.8069261415874957E-3</v>
      </c>
    </row>
    <row r="1353" spans="1:12" x14ac:dyDescent="0.3">
      <c r="A1353">
        <v>42</v>
      </c>
      <c r="B1353">
        <v>139</v>
      </c>
      <c r="C1353" t="s">
        <v>858</v>
      </c>
      <c r="D1353" t="s">
        <v>170</v>
      </c>
      <c r="E1353">
        <v>32</v>
      </c>
      <c r="F1353">
        <v>2502</v>
      </c>
      <c r="G1353">
        <v>1.2789768185451638E-2</v>
      </c>
      <c r="H1353">
        <v>3263</v>
      </c>
      <c r="I1353">
        <v>274058</v>
      </c>
      <c r="J1353">
        <v>25</v>
      </c>
      <c r="K1353" t="s">
        <v>913</v>
      </c>
      <c r="L1353" s="90">
        <f t="shared" si="21"/>
        <v>9.8069261415874957E-3</v>
      </c>
    </row>
    <row r="1354" spans="1:12" x14ac:dyDescent="0.3">
      <c r="A1354">
        <v>42</v>
      </c>
      <c r="B1354">
        <v>770</v>
      </c>
      <c r="C1354" t="s">
        <v>858</v>
      </c>
      <c r="D1354" t="s">
        <v>170</v>
      </c>
      <c r="E1354">
        <v>28</v>
      </c>
      <c r="F1354">
        <v>595</v>
      </c>
      <c r="G1354">
        <v>4.7058823529411764E-2</v>
      </c>
      <c r="H1354">
        <v>3263</v>
      </c>
      <c r="I1354">
        <v>274058</v>
      </c>
      <c r="J1354">
        <v>27</v>
      </c>
      <c r="K1354" t="s">
        <v>956</v>
      </c>
      <c r="L1354" s="90">
        <f t="shared" si="21"/>
        <v>8.5810603738890583E-3</v>
      </c>
    </row>
    <row r="1355" spans="1:12" x14ac:dyDescent="0.3">
      <c r="A1355">
        <v>42</v>
      </c>
      <c r="B1355">
        <v>244</v>
      </c>
      <c r="C1355" t="s">
        <v>858</v>
      </c>
      <c r="D1355" t="s">
        <v>170</v>
      </c>
      <c r="E1355">
        <v>27</v>
      </c>
      <c r="F1355">
        <v>1441</v>
      </c>
      <c r="G1355">
        <v>1.8736988202637056E-2</v>
      </c>
      <c r="H1355">
        <v>3263</v>
      </c>
      <c r="I1355">
        <v>274058</v>
      </c>
      <c r="J1355">
        <v>28</v>
      </c>
      <c r="K1355" t="s">
        <v>921</v>
      </c>
      <c r="L1355" s="90">
        <f t="shared" si="21"/>
        <v>8.2745939319644503E-3</v>
      </c>
    </row>
    <row r="1356" spans="1:12" x14ac:dyDescent="0.3">
      <c r="A1356">
        <v>42</v>
      </c>
      <c r="B1356">
        <v>280</v>
      </c>
      <c r="C1356" t="s">
        <v>858</v>
      </c>
      <c r="D1356" t="s">
        <v>170</v>
      </c>
      <c r="E1356">
        <v>27</v>
      </c>
      <c r="F1356">
        <v>798</v>
      </c>
      <c r="G1356">
        <v>3.3834586466165412E-2</v>
      </c>
      <c r="H1356">
        <v>3263</v>
      </c>
      <c r="I1356">
        <v>274058</v>
      </c>
      <c r="J1356">
        <v>28</v>
      </c>
      <c r="K1356" t="s">
        <v>1008</v>
      </c>
      <c r="L1356" s="90">
        <f t="shared" si="21"/>
        <v>8.2745939319644503E-3</v>
      </c>
    </row>
    <row r="1357" spans="1:12" x14ac:dyDescent="0.3">
      <c r="A1357">
        <v>42</v>
      </c>
      <c r="B1357">
        <v>351</v>
      </c>
      <c r="C1357" t="s">
        <v>858</v>
      </c>
      <c r="D1357" t="s">
        <v>170</v>
      </c>
      <c r="E1357">
        <v>25</v>
      </c>
      <c r="F1357">
        <v>1182</v>
      </c>
      <c r="G1357">
        <v>2.1150592216582064E-2</v>
      </c>
      <c r="H1357">
        <v>3263</v>
      </c>
      <c r="I1357">
        <v>274058</v>
      </c>
      <c r="J1357">
        <v>30</v>
      </c>
      <c r="K1357" t="s">
        <v>937</v>
      </c>
      <c r="L1357" s="90">
        <f t="shared" si="21"/>
        <v>7.6616610481152316E-3</v>
      </c>
    </row>
    <row r="1358" spans="1:12" x14ac:dyDescent="0.3">
      <c r="A1358">
        <v>8701</v>
      </c>
      <c r="B1358">
        <v>720</v>
      </c>
      <c r="C1358" t="s">
        <v>765</v>
      </c>
      <c r="D1358" t="s">
        <v>155</v>
      </c>
      <c r="E1358">
        <v>765</v>
      </c>
      <c r="F1358">
        <v>4001</v>
      </c>
      <c r="G1358">
        <v>0.19120219945013747</v>
      </c>
      <c r="H1358">
        <v>13070</v>
      </c>
      <c r="I1358">
        <v>72791</v>
      </c>
      <c r="J1358">
        <v>1</v>
      </c>
      <c r="K1358" t="s">
        <v>901</v>
      </c>
      <c r="L1358" s="90">
        <f t="shared" si="21"/>
        <v>5.8530986993114001E-2</v>
      </c>
    </row>
    <row r="1359" spans="1:12" x14ac:dyDescent="0.3">
      <c r="A1359">
        <v>8701</v>
      </c>
      <c r="B1359">
        <v>137</v>
      </c>
      <c r="C1359" t="s">
        <v>765</v>
      </c>
      <c r="D1359" t="s">
        <v>155</v>
      </c>
      <c r="E1359">
        <v>599</v>
      </c>
      <c r="F1359">
        <v>3725</v>
      </c>
      <c r="G1359">
        <v>0.16080536912751678</v>
      </c>
      <c r="H1359">
        <v>13070</v>
      </c>
      <c r="I1359">
        <v>72791</v>
      </c>
      <c r="J1359">
        <v>2</v>
      </c>
      <c r="K1359" t="s">
        <v>906</v>
      </c>
      <c r="L1359" s="90">
        <f t="shared" si="21"/>
        <v>4.5830145371078809E-2</v>
      </c>
    </row>
    <row r="1360" spans="1:12" x14ac:dyDescent="0.3">
      <c r="A1360">
        <v>8701</v>
      </c>
      <c r="B1360">
        <v>194</v>
      </c>
      <c r="C1360" t="s">
        <v>765</v>
      </c>
      <c r="D1360" t="s">
        <v>155</v>
      </c>
      <c r="E1360">
        <v>583</v>
      </c>
      <c r="F1360">
        <v>2654</v>
      </c>
      <c r="G1360">
        <v>0.21966842501883949</v>
      </c>
      <c r="H1360">
        <v>13070</v>
      </c>
      <c r="I1360">
        <v>72791</v>
      </c>
      <c r="J1360">
        <v>3</v>
      </c>
      <c r="K1360" t="s">
        <v>907</v>
      </c>
      <c r="L1360" s="90">
        <f t="shared" si="21"/>
        <v>4.4605967865340476E-2</v>
      </c>
    </row>
    <row r="1361" spans="1:12" x14ac:dyDescent="0.3">
      <c r="A1361">
        <v>8701</v>
      </c>
      <c r="B1361">
        <v>640</v>
      </c>
      <c r="C1361" t="s">
        <v>765</v>
      </c>
      <c r="D1361" t="s">
        <v>155</v>
      </c>
      <c r="E1361">
        <v>448</v>
      </c>
      <c r="F1361">
        <v>5354</v>
      </c>
      <c r="G1361">
        <v>8.367575644378035E-2</v>
      </c>
      <c r="H1361">
        <v>13070</v>
      </c>
      <c r="I1361">
        <v>72791</v>
      </c>
      <c r="J1361">
        <v>4</v>
      </c>
      <c r="K1361" t="s">
        <v>900</v>
      </c>
      <c r="L1361" s="90">
        <f t="shared" si="21"/>
        <v>3.4276970160673298E-2</v>
      </c>
    </row>
    <row r="1362" spans="1:12" x14ac:dyDescent="0.3">
      <c r="A1362">
        <v>8701</v>
      </c>
      <c r="B1362">
        <v>302</v>
      </c>
      <c r="C1362" t="s">
        <v>765</v>
      </c>
      <c r="D1362" t="s">
        <v>155</v>
      </c>
      <c r="E1362">
        <v>346</v>
      </c>
      <c r="F1362">
        <v>1095</v>
      </c>
      <c r="G1362">
        <v>0.31598173515981737</v>
      </c>
      <c r="H1362">
        <v>13070</v>
      </c>
      <c r="I1362">
        <v>72791</v>
      </c>
      <c r="J1362">
        <v>5</v>
      </c>
      <c r="K1362" t="s">
        <v>909</v>
      </c>
      <c r="L1362" s="90">
        <f t="shared" si="21"/>
        <v>2.6472838561591432E-2</v>
      </c>
    </row>
    <row r="1363" spans="1:12" x14ac:dyDescent="0.3">
      <c r="A1363">
        <v>8701</v>
      </c>
      <c r="B1363">
        <v>201</v>
      </c>
      <c r="C1363" t="s">
        <v>765</v>
      </c>
      <c r="D1363" t="s">
        <v>155</v>
      </c>
      <c r="E1363">
        <v>337</v>
      </c>
      <c r="F1363">
        <v>1370</v>
      </c>
      <c r="G1363">
        <v>0.24598540145985401</v>
      </c>
      <c r="H1363">
        <v>13070</v>
      </c>
      <c r="I1363">
        <v>72791</v>
      </c>
      <c r="J1363">
        <v>6</v>
      </c>
      <c r="K1363" t="s">
        <v>911</v>
      </c>
      <c r="L1363" s="90">
        <f t="shared" si="21"/>
        <v>2.5784238714613619E-2</v>
      </c>
    </row>
    <row r="1364" spans="1:12" x14ac:dyDescent="0.3">
      <c r="A1364">
        <v>8701</v>
      </c>
      <c r="B1364">
        <v>463</v>
      </c>
      <c r="C1364" t="s">
        <v>765</v>
      </c>
      <c r="D1364" t="s">
        <v>155</v>
      </c>
      <c r="E1364">
        <v>321</v>
      </c>
      <c r="F1364">
        <v>1686</v>
      </c>
      <c r="G1364">
        <v>0.19039145907473309</v>
      </c>
      <c r="H1364">
        <v>13070</v>
      </c>
      <c r="I1364">
        <v>72791</v>
      </c>
      <c r="J1364">
        <v>7</v>
      </c>
      <c r="K1364" t="s">
        <v>914</v>
      </c>
      <c r="L1364" s="90">
        <f t="shared" si="21"/>
        <v>2.4560061208875286E-2</v>
      </c>
    </row>
    <row r="1365" spans="1:12" x14ac:dyDescent="0.3">
      <c r="A1365">
        <v>8701</v>
      </c>
      <c r="B1365">
        <v>560</v>
      </c>
      <c r="C1365" t="s">
        <v>765</v>
      </c>
      <c r="D1365" t="s">
        <v>155</v>
      </c>
      <c r="E1365">
        <v>316</v>
      </c>
      <c r="F1365">
        <v>3892</v>
      </c>
      <c r="G1365">
        <v>8.1192189105858167E-2</v>
      </c>
      <c r="H1365">
        <v>13070</v>
      </c>
      <c r="I1365">
        <v>72791</v>
      </c>
      <c r="J1365">
        <v>8</v>
      </c>
      <c r="K1365" t="s">
        <v>902</v>
      </c>
      <c r="L1365" s="90">
        <f t="shared" si="21"/>
        <v>2.4177505738332057E-2</v>
      </c>
    </row>
    <row r="1366" spans="1:12" x14ac:dyDescent="0.3">
      <c r="A1366">
        <v>8701</v>
      </c>
      <c r="B1366">
        <v>139</v>
      </c>
      <c r="C1366" t="s">
        <v>765</v>
      </c>
      <c r="D1366" t="s">
        <v>155</v>
      </c>
      <c r="E1366">
        <v>265</v>
      </c>
      <c r="F1366">
        <v>1286</v>
      </c>
      <c r="G1366">
        <v>0.20606531881804044</v>
      </c>
      <c r="H1366">
        <v>13070</v>
      </c>
      <c r="I1366">
        <v>72791</v>
      </c>
      <c r="J1366">
        <v>9</v>
      </c>
      <c r="K1366" t="s">
        <v>913</v>
      </c>
      <c r="L1366" s="90">
        <f t="shared" si="21"/>
        <v>2.0275439938791124E-2</v>
      </c>
    </row>
    <row r="1367" spans="1:12" x14ac:dyDescent="0.3">
      <c r="A1367">
        <v>8701</v>
      </c>
      <c r="B1367">
        <v>140</v>
      </c>
      <c r="C1367" t="s">
        <v>765</v>
      </c>
      <c r="D1367" t="s">
        <v>155</v>
      </c>
      <c r="E1367">
        <v>259</v>
      </c>
      <c r="F1367">
        <v>1255</v>
      </c>
      <c r="G1367">
        <v>0.20637450199203186</v>
      </c>
      <c r="H1367">
        <v>13070</v>
      </c>
      <c r="I1367">
        <v>72791</v>
      </c>
      <c r="J1367">
        <v>10</v>
      </c>
      <c r="K1367" t="s">
        <v>910</v>
      </c>
      <c r="L1367" s="90">
        <f t="shared" si="21"/>
        <v>1.9816373374139249E-2</v>
      </c>
    </row>
    <row r="1368" spans="1:12" x14ac:dyDescent="0.3">
      <c r="A1368">
        <v>8701</v>
      </c>
      <c r="B1368">
        <v>460</v>
      </c>
      <c r="C1368" t="s">
        <v>765</v>
      </c>
      <c r="D1368" t="s">
        <v>155</v>
      </c>
      <c r="E1368">
        <v>237</v>
      </c>
      <c r="F1368">
        <v>1131</v>
      </c>
      <c r="G1368">
        <v>0.20954907161803712</v>
      </c>
      <c r="H1368">
        <v>13070</v>
      </c>
      <c r="I1368">
        <v>72791</v>
      </c>
      <c r="J1368">
        <v>11</v>
      </c>
      <c r="K1368" t="s">
        <v>922</v>
      </c>
      <c r="L1368" s="90">
        <f t="shared" si="21"/>
        <v>1.8133129303749045E-2</v>
      </c>
    </row>
    <row r="1369" spans="1:12" x14ac:dyDescent="0.3">
      <c r="A1369">
        <v>8701</v>
      </c>
      <c r="B1369">
        <v>420</v>
      </c>
      <c r="C1369" t="s">
        <v>765</v>
      </c>
      <c r="D1369" t="s">
        <v>155</v>
      </c>
      <c r="E1369">
        <v>234</v>
      </c>
      <c r="F1369">
        <v>858</v>
      </c>
      <c r="G1369">
        <v>0.27272727272727271</v>
      </c>
      <c r="H1369">
        <v>13070</v>
      </c>
      <c r="I1369">
        <v>72791</v>
      </c>
      <c r="J1369">
        <v>12</v>
      </c>
      <c r="K1369" t="s">
        <v>928</v>
      </c>
      <c r="L1369" s="90">
        <f t="shared" si="21"/>
        <v>1.7903596021423107E-2</v>
      </c>
    </row>
    <row r="1370" spans="1:12" x14ac:dyDescent="0.3">
      <c r="A1370">
        <v>8701</v>
      </c>
      <c r="B1370">
        <v>301</v>
      </c>
      <c r="C1370" t="s">
        <v>765</v>
      </c>
      <c r="D1370" t="s">
        <v>155</v>
      </c>
      <c r="E1370">
        <v>230</v>
      </c>
      <c r="F1370">
        <v>1003</v>
      </c>
      <c r="G1370">
        <v>0.22931206380857427</v>
      </c>
      <c r="H1370">
        <v>13070</v>
      </c>
      <c r="I1370">
        <v>72791</v>
      </c>
      <c r="J1370">
        <v>13</v>
      </c>
      <c r="K1370" t="s">
        <v>912</v>
      </c>
      <c r="L1370" s="90">
        <f t="shared" si="21"/>
        <v>1.7597551644988524E-2</v>
      </c>
    </row>
    <row r="1371" spans="1:12" x14ac:dyDescent="0.3">
      <c r="A1371">
        <v>8701</v>
      </c>
      <c r="B1371">
        <v>775</v>
      </c>
      <c r="C1371" t="s">
        <v>765</v>
      </c>
      <c r="D1371" t="s">
        <v>155</v>
      </c>
      <c r="E1371">
        <v>221</v>
      </c>
      <c r="F1371">
        <v>1318</v>
      </c>
      <c r="G1371">
        <v>0.16767830045523521</v>
      </c>
      <c r="H1371">
        <v>13070</v>
      </c>
      <c r="I1371">
        <v>72791</v>
      </c>
      <c r="J1371">
        <v>14</v>
      </c>
      <c r="K1371" t="s">
        <v>915</v>
      </c>
      <c r="L1371" s="90">
        <f t="shared" si="21"/>
        <v>1.6908951798010712E-2</v>
      </c>
    </row>
    <row r="1372" spans="1:12" x14ac:dyDescent="0.3">
      <c r="A1372">
        <v>8701</v>
      </c>
      <c r="B1372">
        <v>45</v>
      </c>
      <c r="C1372" t="s">
        <v>765</v>
      </c>
      <c r="D1372" t="s">
        <v>155</v>
      </c>
      <c r="E1372">
        <v>206</v>
      </c>
      <c r="F1372">
        <v>1044</v>
      </c>
      <c r="G1372">
        <v>0.19731800766283525</v>
      </c>
      <c r="H1372">
        <v>13070</v>
      </c>
      <c r="I1372">
        <v>72791</v>
      </c>
      <c r="J1372">
        <v>15</v>
      </c>
      <c r="K1372" t="s">
        <v>917</v>
      </c>
      <c r="L1372" s="90">
        <f t="shared" si="21"/>
        <v>1.5761285386381024E-2</v>
      </c>
    </row>
    <row r="1373" spans="1:12" x14ac:dyDescent="0.3">
      <c r="A1373">
        <v>8701</v>
      </c>
      <c r="B1373">
        <v>174</v>
      </c>
      <c r="C1373" t="s">
        <v>765</v>
      </c>
      <c r="D1373" t="s">
        <v>155</v>
      </c>
      <c r="E1373">
        <v>205</v>
      </c>
      <c r="F1373">
        <v>655</v>
      </c>
      <c r="G1373">
        <v>0.31297709923664124</v>
      </c>
      <c r="H1373">
        <v>13070</v>
      </c>
      <c r="I1373">
        <v>72791</v>
      </c>
      <c r="J1373">
        <v>16</v>
      </c>
      <c r="K1373" t="s">
        <v>941</v>
      </c>
      <c r="L1373" s="90">
        <f t="shared" si="21"/>
        <v>1.5684774292272378E-2</v>
      </c>
    </row>
    <row r="1374" spans="1:12" x14ac:dyDescent="0.3">
      <c r="A1374">
        <v>8701</v>
      </c>
      <c r="B1374">
        <v>383</v>
      </c>
      <c r="C1374" t="s">
        <v>765</v>
      </c>
      <c r="D1374" t="s">
        <v>155</v>
      </c>
      <c r="E1374">
        <v>204</v>
      </c>
      <c r="F1374">
        <v>972</v>
      </c>
      <c r="G1374">
        <v>0.20987654320987653</v>
      </c>
      <c r="H1374">
        <v>13070</v>
      </c>
      <c r="I1374">
        <v>72791</v>
      </c>
      <c r="J1374">
        <v>17</v>
      </c>
      <c r="K1374" t="s">
        <v>916</v>
      </c>
      <c r="L1374" s="90">
        <f t="shared" si="21"/>
        <v>1.5608263198163734E-2</v>
      </c>
    </row>
    <row r="1375" spans="1:12" x14ac:dyDescent="0.3">
      <c r="A1375">
        <v>8701</v>
      </c>
      <c r="B1375">
        <v>540</v>
      </c>
      <c r="C1375" t="s">
        <v>765</v>
      </c>
      <c r="D1375" t="s">
        <v>155</v>
      </c>
      <c r="E1375">
        <v>200</v>
      </c>
      <c r="F1375">
        <v>2058</v>
      </c>
      <c r="G1375">
        <v>9.7181729834791064E-2</v>
      </c>
      <c r="H1375">
        <v>13070</v>
      </c>
      <c r="I1375">
        <v>72791</v>
      </c>
      <c r="J1375">
        <v>18</v>
      </c>
      <c r="K1375" t="s">
        <v>905</v>
      </c>
      <c r="L1375" s="90">
        <f t="shared" si="21"/>
        <v>1.5302218821729151E-2</v>
      </c>
    </row>
    <row r="1376" spans="1:12" x14ac:dyDescent="0.3">
      <c r="A1376">
        <v>8701</v>
      </c>
      <c r="B1376">
        <v>347</v>
      </c>
      <c r="C1376" t="s">
        <v>765</v>
      </c>
      <c r="D1376" t="s">
        <v>155</v>
      </c>
      <c r="E1376">
        <v>182</v>
      </c>
      <c r="F1376">
        <v>761</v>
      </c>
      <c r="G1376">
        <v>0.23915900131406045</v>
      </c>
      <c r="H1376">
        <v>13070</v>
      </c>
      <c r="I1376">
        <v>72791</v>
      </c>
      <c r="J1376">
        <v>19</v>
      </c>
      <c r="K1376" t="s">
        <v>920</v>
      </c>
      <c r="L1376" s="90">
        <f t="shared" si="21"/>
        <v>1.3925019127773526E-2</v>
      </c>
    </row>
    <row r="1377" spans="1:12" x14ac:dyDescent="0.3">
      <c r="A1377">
        <v>8701</v>
      </c>
      <c r="B1377">
        <v>862</v>
      </c>
      <c r="C1377" t="s">
        <v>765</v>
      </c>
      <c r="D1377" t="s">
        <v>155</v>
      </c>
      <c r="E1377">
        <v>180</v>
      </c>
      <c r="F1377">
        <v>358</v>
      </c>
      <c r="G1377">
        <v>0.5027932960893855</v>
      </c>
      <c r="H1377">
        <v>13070</v>
      </c>
      <c r="I1377">
        <v>72791</v>
      </c>
      <c r="J1377">
        <v>20</v>
      </c>
      <c r="K1377" t="s">
        <v>950</v>
      </c>
      <c r="L1377" s="90">
        <f t="shared" si="21"/>
        <v>1.3771996939556235E-2</v>
      </c>
    </row>
    <row r="1378" spans="1:12" x14ac:dyDescent="0.3">
      <c r="A1378">
        <v>8701</v>
      </c>
      <c r="B1378">
        <v>190</v>
      </c>
      <c r="C1378" t="s">
        <v>765</v>
      </c>
      <c r="D1378" t="s">
        <v>155</v>
      </c>
      <c r="E1378">
        <v>169</v>
      </c>
      <c r="F1378">
        <v>583</v>
      </c>
      <c r="G1378">
        <v>0.28987993138936535</v>
      </c>
      <c r="H1378">
        <v>13070</v>
      </c>
      <c r="I1378">
        <v>72791</v>
      </c>
      <c r="J1378">
        <v>21</v>
      </c>
      <c r="K1378" t="s">
        <v>943</v>
      </c>
      <c r="L1378" s="90">
        <f t="shared" si="21"/>
        <v>1.2930374904361133E-2</v>
      </c>
    </row>
    <row r="1379" spans="1:12" x14ac:dyDescent="0.3">
      <c r="A1379">
        <v>8701</v>
      </c>
      <c r="B1379">
        <v>304</v>
      </c>
      <c r="C1379" t="s">
        <v>765</v>
      </c>
      <c r="D1379" t="s">
        <v>155</v>
      </c>
      <c r="E1379">
        <v>164</v>
      </c>
      <c r="F1379">
        <v>353</v>
      </c>
      <c r="G1379">
        <v>0.46458923512747874</v>
      </c>
      <c r="H1379">
        <v>13070</v>
      </c>
      <c r="I1379">
        <v>72791</v>
      </c>
      <c r="J1379">
        <v>22</v>
      </c>
      <c r="K1379" t="s">
        <v>963</v>
      </c>
      <c r="L1379" s="90">
        <f t="shared" si="21"/>
        <v>1.2547819433817903E-2</v>
      </c>
    </row>
    <row r="1380" spans="1:12" x14ac:dyDescent="0.3">
      <c r="A1380">
        <v>8701</v>
      </c>
      <c r="B1380">
        <v>249</v>
      </c>
      <c r="C1380" t="s">
        <v>765</v>
      </c>
      <c r="D1380" t="s">
        <v>155</v>
      </c>
      <c r="E1380">
        <v>150</v>
      </c>
      <c r="F1380">
        <v>826</v>
      </c>
      <c r="G1380">
        <v>0.18159806295399517</v>
      </c>
      <c r="H1380">
        <v>13070</v>
      </c>
      <c r="I1380">
        <v>72791</v>
      </c>
      <c r="J1380">
        <v>23</v>
      </c>
      <c r="K1380" t="s">
        <v>936</v>
      </c>
      <c r="L1380" s="90">
        <f t="shared" si="21"/>
        <v>1.1476664116296864E-2</v>
      </c>
    </row>
    <row r="1381" spans="1:12" x14ac:dyDescent="0.3">
      <c r="A1381">
        <v>8701</v>
      </c>
      <c r="B1381">
        <v>204</v>
      </c>
      <c r="C1381" t="s">
        <v>765</v>
      </c>
      <c r="D1381" t="s">
        <v>155</v>
      </c>
      <c r="E1381">
        <v>137</v>
      </c>
      <c r="F1381">
        <v>497</v>
      </c>
      <c r="G1381">
        <v>0.27565392354124746</v>
      </c>
      <c r="H1381">
        <v>13070</v>
      </c>
      <c r="I1381">
        <v>72791</v>
      </c>
      <c r="J1381">
        <v>24</v>
      </c>
      <c r="K1381" t="s">
        <v>961</v>
      </c>
      <c r="L1381" s="90">
        <f t="shared" si="21"/>
        <v>1.0482019892884468E-2</v>
      </c>
    </row>
    <row r="1382" spans="1:12" x14ac:dyDescent="0.3">
      <c r="A1382">
        <v>8701</v>
      </c>
      <c r="B1382">
        <v>254</v>
      </c>
      <c r="C1382" t="s">
        <v>765</v>
      </c>
      <c r="D1382" t="s">
        <v>155</v>
      </c>
      <c r="E1382">
        <v>137</v>
      </c>
      <c r="F1382">
        <v>798</v>
      </c>
      <c r="G1382">
        <v>0.17167919799498746</v>
      </c>
      <c r="H1382">
        <v>13070</v>
      </c>
      <c r="I1382">
        <v>72791</v>
      </c>
      <c r="J1382">
        <v>24</v>
      </c>
      <c r="K1382" t="s">
        <v>923</v>
      </c>
      <c r="L1382" s="90">
        <f t="shared" si="21"/>
        <v>1.0482019892884468E-2</v>
      </c>
    </row>
    <row r="1383" spans="1:12" x14ac:dyDescent="0.3">
      <c r="A1383">
        <v>8701</v>
      </c>
      <c r="B1383">
        <v>313</v>
      </c>
      <c r="C1383" t="s">
        <v>765</v>
      </c>
      <c r="D1383" t="s">
        <v>155</v>
      </c>
      <c r="E1383">
        <v>137</v>
      </c>
      <c r="F1383">
        <v>344</v>
      </c>
      <c r="G1383">
        <v>0.39825581395348836</v>
      </c>
      <c r="H1383">
        <v>13070</v>
      </c>
      <c r="I1383">
        <v>72791</v>
      </c>
      <c r="J1383">
        <v>24</v>
      </c>
      <c r="K1383" t="s">
        <v>971</v>
      </c>
      <c r="L1383" s="90">
        <f t="shared" si="21"/>
        <v>1.0482019892884468E-2</v>
      </c>
    </row>
    <row r="1384" spans="1:12" x14ac:dyDescent="0.3">
      <c r="A1384">
        <v>8701</v>
      </c>
      <c r="B1384">
        <v>308</v>
      </c>
      <c r="C1384" t="s">
        <v>765</v>
      </c>
      <c r="D1384" t="s">
        <v>155</v>
      </c>
      <c r="E1384">
        <v>134</v>
      </c>
      <c r="F1384">
        <v>541</v>
      </c>
      <c r="G1384">
        <v>0.24768946395563771</v>
      </c>
      <c r="H1384">
        <v>13070</v>
      </c>
      <c r="I1384">
        <v>72791</v>
      </c>
      <c r="J1384">
        <v>27</v>
      </c>
      <c r="K1384" t="s">
        <v>929</v>
      </c>
      <c r="L1384" s="90">
        <f t="shared" si="21"/>
        <v>1.0252486610558531E-2</v>
      </c>
    </row>
    <row r="1385" spans="1:12" x14ac:dyDescent="0.3">
      <c r="A1385">
        <v>8701</v>
      </c>
      <c r="B1385">
        <v>53</v>
      </c>
      <c r="C1385" t="s">
        <v>765</v>
      </c>
      <c r="D1385" t="s">
        <v>155</v>
      </c>
      <c r="E1385">
        <v>131</v>
      </c>
      <c r="F1385">
        <v>640</v>
      </c>
      <c r="G1385">
        <v>0.20468749999999999</v>
      </c>
      <c r="H1385">
        <v>13070</v>
      </c>
      <c r="I1385">
        <v>72791</v>
      </c>
      <c r="J1385">
        <v>28</v>
      </c>
      <c r="K1385" t="s">
        <v>945</v>
      </c>
      <c r="L1385" s="90">
        <f t="shared" si="21"/>
        <v>1.0022953328232593E-2</v>
      </c>
    </row>
    <row r="1386" spans="1:12" x14ac:dyDescent="0.3">
      <c r="A1386">
        <v>8701</v>
      </c>
      <c r="B1386">
        <v>351</v>
      </c>
      <c r="C1386" t="s">
        <v>765</v>
      </c>
      <c r="D1386" t="s">
        <v>155</v>
      </c>
      <c r="E1386">
        <v>128</v>
      </c>
      <c r="F1386">
        <v>531</v>
      </c>
      <c r="G1386">
        <v>0.24105461393596986</v>
      </c>
      <c r="H1386">
        <v>13070</v>
      </c>
      <c r="I1386">
        <v>72791</v>
      </c>
      <c r="J1386">
        <v>29</v>
      </c>
      <c r="K1386" t="s">
        <v>937</v>
      </c>
      <c r="L1386" s="90">
        <f t="shared" si="21"/>
        <v>9.7934200459066558E-3</v>
      </c>
    </row>
    <row r="1387" spans="1:12" x14ac:dyDescent="0.3">
      <c r="A1387">
        <v>8701</v>
      </c>
      <c r="B1387">
        <v>244</v>
      </c>
      <c r="C1387" t="s">
        <v>765</v>
      </c>
      <c r="D1387" t="s">
        <v>155</v>
      </c>
      <c r="E1387">
        <v>119</v>
      </c>
      <c r="F1387">
        <v>729</v>
      </c>
      <c r="G1387">
        <v>0.16323731138545952</v>
      </c>
      <c r="H1387">
        <v>13070</v>
      </c>
      <c r="I1387">
        <v>72791</v>
      </c>
      <c r="J1387">
        <v>30</v>
      </c>
      <c r="K1387" t="s">
        <v>921</v>
      </c>
      <c r="L1387" s="90">
        <f t="shared" si="21"/>
        <v>9.1048201989288452E-3</v>
      </c>
    </row>
    <row r="1388" spans="1:12" x14ac:dyDescent="0.3">
      <c r="A1388">
        <v>75</v>
      </c>
      <c r="B1388">
        <v>640</v>
      </c>
      <c r="C1388" t="s">
        <v>861</v>
      </c>
      <c r="D1388" t="s">
        <v>160</v>
      </c>
      <c r="E1388">
        <v>1117</v>
      </c>
      <c r="F1388">
        <v>11366</v>
      </c>
      <c r="G1388">
        <v>9.8275558683793771E-2</v>
      </c>
      <c r="H1388">
        <v>12476</v>
      </c>
      <c r="I1388">
        <v>129814</v>
      </c>
      <c r="J1388">
        <v>1</v>
      </c>
      <c r="K1388" t="s">
        <v>900</v>
      </c>
      <c r="L1388" s="90">
        <f t="shared" si="21"/>
        <v>8.9531901250400767E-2</v>
      </c>
    </row>
    <row r="1389" spans="1:12" x14ac:dyDescent="0.3">
      <c r="A1389">
        <v>75</v>
      </c>
      <c r="B1389">
        <v>560</v>
      </c>
      <c r="C1389" t="s">
        <v>861</v>
      </c>
      <c r="D1389" t="s">
        <v>160</v>
      </c>
      <c r="E1389">
        <v>723</v>
      </c>
      <c r="F1389">
        <v>7864</v>
      </c>
      <c r="G1389">
        <v>9.1937945066124113E-2</v>
      </c>
      <c r="H1389">
        <v>12476</v>
      </c>
      <c r="I1389">
        <v>129814</v>
      </c>
      <c r="J1389">
        <v>2</v>
      </c>
      <c r="K1389" t="s">
        <v>902</v>
      </c>
      <c r="L1389" s="90">
        <f t="shared" si="21"/>
        <v>5.7951266431548576E-2</v>
      </c>
    </row>
    <row r="1390" spans="1:12" x14ac:dyDescent="0.3">
      <c r="A1390">
        <v>75</v>
      </c>
      <c r="B1390">
        <v>720</v>
      </c>
      <c r="C1390" t="s">
        <v>861</v>
      </c>
      <c r="D1390" t="s">
        <v>160</v>
      </c>
      <c r="E1390">
        <v>693</v>
      </c>
      <c r="F1390">
        <v>6413</v>
      </c>
      <c r="G1390">
        <v>0.10806174957118353</v>
      </c>
      <c r="H1390">
        <v>12476</v>
      </c>
      <c r="I1390">
        <v>129814</v>
      </c>
      <c r="J1390">
        <v>3</v>
      </c>
      <c r="K1390" t="s">
        <v>901</v>
      </c>
      <c r="L1390" s="90">
        <f t="shared" si="21"/>
        <v>5.5546649567168961E-2</v>
      </c>
    </row>
    <row r="1391" spans="1:12" x14ac:dyDescent="0.3">
      <c r="A1391">
        <v>75</v>
      </c>
      <c r="B1391">
        <v>137</v>
      </c>
      <c r="C1391" t="s">
        <v>861</v>
      </c>
      <c r="D1391" t="s">
        <v>160</v>
      </c>
      <c r="E1391">
        <v>577</v>
      </c>
      <c r="F1391">
        <v>5782</v>
      </c>
      <c r="G1391">
        <v>9.9792459356624008E-2</v>
      </c>
      <c r="H1391">
        <v>12476</v>
      </c>
      <c r="I1391">
        <v>129814</v>
      </c>
      <c r="J1391">
        <v>4</v>
      </c>
      <c r="K1391" t="s">
        <v>906</v>
      </c>
      <c r="L1391" s="90">
        <f t="shared" si="21"/>
        <v>4.6248797691567811E-2</v>
      </c>
    </row>
    <row r="1392" spans="1:12" x14ac:dyDescent="0.3">
      <c r="A1392">
        <v>75</v>
      </c>
      <c r="B1392">
        <v>194</v>
      </c>
      <c r="C1392" t="s">
        <v>861</v>
      </c>
      <c r="D1392" t="s">
        <v>160</v>
      </c>
      <c r="E1392">
        <v>509</v>
      </c>
      <c r="F1392">
        <v>5089</v>
      </c>
      <c r="G1392">
        <v>0.1000196502259776</v>
      </c>
      <c r="H1392">
        <v>12476</v>
      </c>
      <c r="I1392">
        <v>129814</v>
      </c>
      <c r="J1392">
        <v>5</v>
      </c>
      <c r="K1392" t="s">
        <v>907</v>
      </c>
      <c r="L1392" s="90">
        <f t="shared" si="21"/>
        <v>4.0798332798974032E-2</v>
      </c>
    </row>
    <row r="1393" spans="1:12" x14ac:dyDescent="0.3">
      <c r="A1393">
        <v>75</v>
      </c>
      <c r="B1393">
        <v>540</v>
      </c>
      <c r="C1393" t="s">
        <v>861</v>
      </c>
      <c r="D1393" t="s">
        <v>160</v>
      </c>
      <c r="E1393">
        <v>494</v>
      </c>
      <c r="F1393">
        <v>4068</v>
      </c>
      <c r="G1393">
        <v>0.12143559488692232</v>
      </c>
      <c r="H1393">
        <v>12476</v>
      </c>
      <c r="I1393">
        <v>129814</v>
      </c>
      <c r="J1393">
        <v>6</v>
      </c>
      <c r="K1393" t="s">
        <v>905</v>
      </c>
      <c r="L1393" s="90">
        <f t="shared" si="21"/>
        <v>3.9596024366784228E-2</v>
      </c>
    </row>
    <row r="1394" spans="1:12" x14ac:dyDescent="0.3">
      <c r="A1394">
        <v>75</v>
      </c>
      <c r="B1394">
        <v>753</v>
      </c>
      <c r="C1394" t="s">
        <v>861</v>
      </c>
      <c r="D1394" t="s">
        <v>160</v>
      </c>
      <c r="E1394">
        <v>363</v>
      </c>
      <c r="F1394">
        <v>1874</v>
      </c>
      <c r="G1394">
        <v>0.19370330843116329</v>
      </c>
      <c r="H1394">
        <v>12476</v>
      </c>
      <c r="I1394">
        <v>129814</v>
      </c>
      <c r="J1394">
        <v>7</v>
      </c>
      <c r="K1394" t="s">
        <v>903</v>
      </c>
      <c r="L1394" s="90">
        <f t="shared" si="21"/>
        <v>2.9095864058993268E-2</v>
      </c>
    </row>
    <row r="1395" spans="1:12" x14ac:dyDescent="0.3">
      <c r="A1395">
        <v>75</v>
      </c>
      <c r="B1395">
        <v>750</v>
      </c>
      <c r="C1395" t="s">
        <v>861</v>
      </c>
      <c r="D1395" t="s">
        <v>160</v>
      </c>
      <c r="E1395">
        <v>357</v>
      </c>
      <c r="F1395">
        <v>1210</v>
      </c>
      <c r="G1395">
        <v>0.29504132231404961</v>
      </c>
      <c r="H1395">
        <v>12476</v>
      </c>
      <c r="I1395">
        <v>129814</v>
      </c>
      <c r="J1395">
        <v>8</v>
      </c>
      <c r="K1395" t="s">
        <v>918</v>
      </c>
      <c r="L1395" s="90">
        <f t="shared" si="21"/>
        <v>2.8614940686117345E-2</v>
      </c>
    </row>
    <row r="1396" spans="1:12" x14ac:dyDescent="0.3">
      <c r="A1396">
        <v>75</v>
      </c>
      <c r="B1396">
        <v>139</v>
      </c>
      <c r="C1396" t="s">
        <v>861</v>
      </c>
      <c r="D1396" t="s">
        <v>160</v>
      </c>
      <c r="E1396">
        <v>314</v>
      </c>
      <c r="F1396">
        <v>2364</v>
      </c>
      <c r="G1396">
        <v>0.13282571912013535</v>
      </c>
      <c r="H1396">
        <v>12476</v>
      </c>
      <c r="I1396">
        <v>129814</v>
      </c>
      <c r="J1396">
        <v>9</v>
      </c>
      <c r="K1396" t="s">
        <v>913</v>
      </c>
      <c r="L1396" s="90">
        <f t="shared" si="21"/>
        <v>2.5168323180506574E-2</v>
      </c>
    </row>
    <row r="1397" spans="1:12" x14ac:dyDescent="0.3">
      <c r="A1397">
        <v>75</v>
      </c>
      <c r="B1397">
        <v>751</v>
      </c>
      <c r="C1397" t="s">
        <v>861</v>
      </c>
      <c r="D1397" t="s">
        <v>160</v>
      </c>
      <c r="E1397">
        <v>270</v>
      </c>
      <c r="F1397">
        <v>1912</v>
      </c>
      <c r="G1397">
        <v>0.14121338912133891</v>
      </c>
      <c r="H1397">
        <v>12476</v>
      </c>
      <c r="I1397">
        <v>129814</v>
      </c>
      <c r="J1397">
        <v>10</v>
      </c>
      <c r="K1397" t="s">
        <v>904</v>
      </c>
      <c r="L1397" s="90">
        <f t="shared" si="21"/>
        <v>2.1641551779416481E-2</v>
      </c>
    </row>
    <row r="1398" spans="1:12" x14ac:dyDescent="0.3">
      <c r="A1398">
        <v>75</v>
      </c>
      <c r="B1398">
        <v>463</v>
      </c>
      <c r="C1398" t="s">
        <v>861</v>
      </c>
      <c r="D1398" t="s">
        <v>160</v>
      </c>
      <c r="E1398">
        <v>256</v>
      </c>
      <c r="F1398">
        <v>2411</v>
      </c>
      <c r="G1398">
        <v>0.10618000829531314</v>
      </c>
      <c r="H1398">
        <v>12476</v>
      </c>
      <c r="I1398">
        <v>129814</v>
      </c>
      <c r="J1398">
        <v>11</v>
      </c>
      <c r="K1398" t="s">
        <v>914</v>
      </c>
      <c r="L1398" s="90">
        <f t="shared" si="21"/>
        <v>2.0519397242705996E-2</v>
      </c>
    </row>
    <row r="1399" spans="1:12" x14ac:dyDescent="0.3">
      <c r="A1399">
        <v>75</v>
      </c>
      <c r="B1399">
        <v>201</v>
      </c>
      <c r="C1399" t="s">
        <v>861</v>
      </c>
      <c r="D1399" t="s">
        <v>160</v>
      </c>
      <c r="E1399">
        <v>243</v>
      </c>
      <c r="F1399">
        <v>2562</v>
      </c>
      <c r="G1399">
        <v>9.4847775175644022E-2</v>
      </c>
      <c r="H1399">
        <v>12476</v>
      </c>
      <c r="I1399">
        <v>129814</v>
      </c>
      <c r="J1399">
        <v>12</v>
      </c>
      <c r="K1399" t="s">
        <v>911</v>
      </c>
      <c r="L1399" s="90">
        <f t="shared" si="21"/>
        <v>1.9477396601474833E-2</v>
      </c>
    </row>
    <row r="1400" spans="1:12" x14ac:dyDescent="0.3">
      <c r="A1400">
        <v>75</v>
      </c>
      <c r="B1400">
        <v>420</v>
      </c>
      <c r="C1400" t="s">
        <v>861</v>
      </c>
      <c r="D1400" t="s">
        <v>160</v>
      </c>
      <c r="E1400">
        <v>185</v>
      </c>
      <c r="F1400">
        <v>1232</v>
      </c>
      <c r="G1400">
        <v>0.15016233766233766</v>
      </c>
      <c r="H1400">
        <v>12476</v>
      </c>
      <c r="I1400">
        <v>129814</v>
      </c>
      <c r="J1400">
        <v>13</v>
      </c>
      <c r="K1400" t="s">
        <v>928</v>
      </c>
      <c r="L1400" s="90">
        <f t="shared" si="21"/>
        <v>1.4828470663674254E-2</v>
      </c>
    </row>
    <row r="1401" spans="1:12" x14ac:dyDescent="0.3">
      <c r="A1401">
        <v>75</v>
      </c>
      <c r="B1401">
        <v>140</v>
      </c>
      <c r="C1401" t="s">
        <v>861</v>
      </c>
      <c r="D1401" t="s">
        <v>160</v>
      </c>
      <c r="E1401">
        <v>179</v>
      </c>
      <c r="F1401">
        <v>1574</v>
      </c>
      <c r="G1401">
        <v>0.11372299872935197</v>
      </c>
      <c r="H1401">
        <v>12476</v>
      </c>
      <c r="I1401">
        <v>129814</v>
      </c>
      <c r="J1401">
        <v>14</v>
      </c>
      <c r="K1401" t="s">
        <v>910</v>
      </c>
      <c r="L1401" s="90">
        <f t="shared" si="21"/>
        <v>1.4347547290798332E-2</v>
      </c>
    </row>
    <row r="1402" spans="1:12" x14ac:dyDescent="0.3">
      <c r="A1402">
        <v>75</v>
      </c>
      <c r="B1402">
        <v>45</v>
      </c>
      <c r="C1402" t="s">
        <v>861</v>
      </c>
      <c r="D1402" t="s">
        <v>160</v>
      </c>
      <c r="E1402">
        <v>177</v>
      </c>
      <c r="F1402">
        <v>1865</v>
      </c>
      <c r="G1402">
        <v>9.4906166219839147E-2</v>
      </c>
      <c r="H1402">
        <v>12476</v>
      </c>
      <c r="I1402">
        <v>129814</v>
      </c>
      <c r="J1402">
        <v>15</v>
      </c>
      <c r="K1402" t="s">
        <v>917</v>
      </c>
      <c r="L1402" s="90">
        <f t="shared" si="21"/>
        <v>1.4187239499839693E-2</v>
      </c>
    </row>
    <row r="1403" spans="1:12" x14ac:dyDescent="0.3">
      <c r="A1403">
        <v>75</v>
      </c>
      <c r="B1403">
        <v>460</v>
      </c>
      <c r="C1403" t="s">
        <v>861</v>
      </c>
      <c r="D1403" t="s">
        <v>160</v>
      </c>
      <c r="E1403">
        <v>173</v>
      </c>
      <c r="F1403">
        <v>2023</v>
      </c>
      <c r="G1403">
        <v>8.5516559565002467E-2</v>
      </c>
      <c r="H1403">
        <v>12476</v>
      </c>
      <c r="I1403">
        <v>129814</v>
      </c>
      <c r="J1403">
        <v>16</v>
      </c>
      <c r="K1403" t="s">
        <v>922</v>
      </c>
      <c r="L1403" s="90">
        <f t="shared" si="21"/>
        <v>1.3866623917922411E-2</v>
      </c>
    </row>
    <row r="1404" spans="1:12" x14ac:dyDescent="0.3">
      <c r="A1404">
        <v>75</v>
      </c>
      <c r="B1404">
        <v>383</v>
      </c>
      <c r="C1404" t="s">
        <v>861</v>
      </c>
      <c r="D1404" t="s">
        <v>160</v>
      </c>
      <c r="E1404">
        <v>172</v>
      </c>
      <c r="F1404">
        <v>1759</v>
      </c>
      <c r="G1404">
        <v>9.7782831154064803E-2</v>
      </c>
      <c r="H1404">
        <v>12476</v>
      </c>
      <c r="I1404">
        <v>129814</v>
      </c>
      <c r="J1404">
        <v>17</v>
      </c>
      <c r="K1404" t="s">
        <v>916</v>
      </c>
      <c r="L1404" s="90">
        <f t="shared" si="21"/>
        <v>1.3786470022443091E-2</v>
      </c>
    </row>
    <row r="1405" spans="1:12" x14ac:dyDescent="0.3">
      <c r="A1405">
        <v>75</v>
      </c>
      <c r="B1405">
        <v>347</v>
      </c>
      <c r="C1405" t="s">
        <v>861</v>
      </c>
      <c r="D1405" t="s">
        <v>160</v>
      </c>
      <c r="E1405">
        <v>127</v>
      </c>
      <c r="F1405">
        <v>998</v>
      </c>
      <c r="G1405">
        <v>0.12725450901803606</v>
      </c>
      <c r="H1405">
        <v>12476</v>
      </c>
      <c r="I1405">
        <v>129814</v>
      </c>
      <c r="J1405">
        <v>18</v>
      </c>
      <c r="K1405" t="s">
        <v>920</v>
      </c>
      <c r="L1405" s="90">
        <f t="shared" si="21"/>
        <v>1.0179544725873678E-2</v>
      </c>
    </row>
    <row r="1406" spans="1:12" x14ac:dyDescent="0.3">
      <c r="A1406">
        <v>75</v>
      </c>
      <c r="B1406">
        <v>757</v>
      </c>
      <c r="C1406" t="s">
        <v>861</v>
      </c>
      <c r="D1406" t="s">
        <v>160</v>
      </c>
      <c r="E1406">
        <v>125</v>
      </c>
      <c r="F1406">
        <v>546</v>
      </c>
      <c r="G1406">
        <v>0.22893772893772893</v>
      </c>
      <c r="H1406">
        <v>12476</v>
      </c>
      <c r="I1406">
        <v>129814</v>
      </c>
      <c r="J1406">
        <v>19</v>
      </c>
      <c r="K1406" t="s">
        <v>954</v>
      </c>
      <c r="L1406" s="90">
        <f t="shared" si="21"/>
        <v>1.0019236934915037E-2</v>
      </c>
    </row>
    <row r="1407" spans="1:12" x14ac:dyDescent="0.3">
      <c r="A1407">
        <v>75</v>
      </c>
      <c r="B1407">
        <v>755</v>
      </c>
      <c r="C1407" t="s">
        <v>861</v>
      </c>
      <c r="D1407" t="s">
        <v>160</v>
      </c>
      <c r="E1407">
        <v>121</v>
      </c>
      <c r="F1407">
        <v>473</v>
      </c>
      <c r="G1407">
        <v>0.2558139534883721</v>
      </c>
      <c r="H1407">
        <v>12476</v>
      </c>
      <c r="I1407">
        <v>129814</v>
      </c>
      <c r="J1407">
        <v>20</v>
      </c>
      <c r="K1407" t="s">
        <v>959</v>
      </c>
      <c r="L1407" s="90">
        <f t="shared" si="21"/>
        <v>9.6986213529977553E-3</v>
      </c>
    </row>
    <row r="1408" spans="1:12" x14ac:dyDescent="0.3">
      <c r="A1408">
        <v>75</v>
      </c>
      <c r="B1408">
        <v>304</v>
      </c>
      <c r="C1408" t="s">
        <v>861</v>
      </c>
      <c r="D1408" t="s">
        <v>160</v>
      </c>
      <c r="E1408">
        <v>120</v>
      </c>
      <c r="F1408">
        <v>638</v>
      </c>
      <c r="G1408">
        <v>0.18808777429467086</v>
      </c>
      <c r="H1408">
        <v>12476</v>
      </c>
      <c r="I1408">
        <v>129814</v>
      </c>
      <c r="J1408">
        <v>21</v>
      </c>
      <c r="K1408" t="s">
        <v>963</v>
      </c>
      <c r="L1408" s="90">
        <f t="shared" si="21"/>
        <v>9.6184674575184349E-3</v>
      </c>
    </row>
    <row r="1409" spans="1:12" x14ac:dyDescent="0.3">
      <c r="A1409">
        <v>75</v>
      </c>
      <c r="B1409">
        <v>775</v>
      </c>
      <c r="C1409" t="s">
        <v>861</v>
      </c>
      <c r="D1409" t="s">
        <v>160</v>
      </c>
      <c r="E1409">
        <v>119</v>
      </c>
      <c r="F1409">
        <v>1365</v>
      </c>
      <c r="G1409">
        <v>8.7179487179487175E-2</v>
      </c>
      <c r="H1409">
        <v>12476</v>
      </c>
      <c r="I1409">
        <v>129814</v>
      </c>
      <c r="J1409">
        <v>22</v>
      </c>
      <c r="K1409" t="s">
        <v>915</v>
      </c>
      <c r="L1409" s="90">
        <f t="shared" si="21"/>
        <v>9.5383135620391146E-3</v>
      </c>
    </row>
    <row r="1410" spans="1:12" x14ac:dyDescent="0.3">
      <c r="A1410">
        <v>75</v>
      </c>
      <c r="B1410">
        <v>862</v>
      </c>
      <c r="C1410" t="s">
        <v>861</v>
      </c>
      <c r="D1410" t="s">
        <v>160</v>
      </c>
      <c r="E1410">
        <v>119</v>
      </c>
      <c r="F1410">
        <v>217</v>
      </c>
      <c r="G1410">
        <v>0.54838709677419351</v>
      </c>
      <c r="H1410">
        <v>12476</v>
      </c>
      <c r="I1410">
        <v>129814</v>
      </c>
      <c r="J1410">
        <v>22</v>
      </c>
      <c r="K1410" t="s">
        <v>950</v>
      </c>
      <c r="L1410" s="90">
        <f t="shared" si="21"/>
        <v>9.5383135620391146E-3</v>
      </c>
    </row>
    <row r="1411" spans="1:12" x14ac:dyDescent="0.3">
      <c r="A1411">
        <v>75</v>
      </c>
      <c r="B1411">
        <v>190</v>
      </c>
      <c r="C1411" t="s">
        <v>861</v>
      </c>
      <c r="D1411" t="s">
        <v>160</v>
      </c>
      <c r="E1411">
        <v>115</v>
      </c>
      <c r="F1411">
        <v>1078</v>
      </c>
      <c r="G1411">
        <v>0.10667903525046382</v>
      </c>
      <c r="H1411">
        <v>12476</v>
      </c>
      <c r="I1411">
        <v>129814</v>
      </c>
      <c r="J1411">
        <v>24</v>
      </c>
      <c r="K1411" t="s">
        <v>943</v>
      </c>
      <c r="L1411" s="90">
        <f t="shared" ref="L1411:L1474" si="22">E1411/H1411</f>
        <v>9.2176979801218348E-3</v>
      </c>
    </row>
    <row r="1412" spans="1:12" x14ac:dyDescent="0.3">
      <c r="A1412">
        <v>75</v>
      </c>
      <c r="B1412">
        <v>466</v>
      </c>
      <c r="C1412" t="s">
        <v>861</v>
      </c>
      <c r="D1412" t="s">
        <v>160</v>
      </c>
      <c r="E1412">
        <v>113</v>
      </c>
      <c r="F1412">
        <v>955</v>
      </c>
      <c r="G1412">
        <v>0.11832460732984293</v>
      </c>
      <c r="H1412">
        <v>12476</v>
      </c>
      <c r="I1412">
        <v>129814</v>
      </c>
      <c r="J1412">
        <v>25</v>
      </c>
      <c r="K1412" t="s">
        <v>935</v>
      </c>
      <c r="L1412" s="90">
        <f t="shared" si="22"/>
        <v>9.057390189163194E-3</v>
      </c>
    </row>
    <row r="1413" spans="1:12" x14ac:dyDescent="0.3">
      <c r="A1413">
        <v>75</v>
      </c>
      <c r="B1413">
        <v>301</v>
      </c>
      <c r="C1413" t="s">
        <v>861</v>
      </c>
      <c r="D1413" t="s">
        <v>160</v>
      </c>
      <c r="E1413">
        <v>112</v>
      </c>
      <c r="F1413">
        <v>1737</v>
      </c>
      <c r="G1413">
        <v>6.44789867587795E-2</v>
      </c>
      <c r="H1413">
        <v>12476</v>
      </c>
      <c r="I1413">
        <v>129814</v>
      </c>
      <c r="J1413">
        <v>26</v>
      </c>
      <c r="K1413" t="s">
        <v>912</v>
      </c>
      <c r="L1413" s="90">
        <f t="shared" si="22"/>
        <v>8.9772362936838736E-3</v>
      </c>
    </row>
    <row r="1414" spans="1:12" x14ac:dyDescent="0.3">
      <c r="A1414">
        <v>75</v>
      </c>
      <c r="B1414">
        <v>249</v>
      </c>
      <c r="C1414" t="s">
        <v>861</v>
      </c>
      <c r="D1414" t="s">
        <v>160</v>
      </c>
      <c r="E1414">
        <v>102</v>
      </c>
      <c r="F1414">
        <v>1054</v>
      </c>
      <c r="G1414">
        <v>9.6774193548387094E-2</v>
      </c>
      <c r="H1414">
        <v>12476</v>
      </c>
      <c r="I1414">
        <v>129814</v>
      </c>
      <c r="J1414">
        <v>27</v>
      </c>
      <c r="K1414" t="s">
        <v>936</v>
      </c>
      <c r="L1414" s="90">
        <f t="shared" si="22"/>
        <v>8.1756973388906699E-3</v>
      </c>
    </row>
    <row r="1415" spans="1:12" x14ac:dyDescent="0.3">
      <c r="A1415">
        <v>75</v>
      </c>
      <c r="B1415">
        <v>282</v>
      </c>
      <c r="C1415" t="s">
        <v>861</v>
      </c>
      <c r="D1415" t="s">
        <v>160</v>
      </c>
      <c r="E1415">
        <v>99</v>
      </c>
      <c r="F1415">
        <v>1009</v>
      </c>
      <c r="G1415">
        <v>9.8116947472745297E-2</v>
      </c>
      <c r="H1415">
        <v>12476</v>
      </c>
      <c r="I1415">
        <v>129814</v>
      </c>
      <c r="J1415">
        <v>28</v>
      </c>
      <c r="K1415" t="s">
        <v>927</v>
      </c>
      <c r="L1415" s="90">
        <f t="shared" si="22"/>
        <v>7.9352356524527087E-3</v>
      </c>
    </row>
    <row r="1416" spans="1:12" x14ac:dyDescent="0.3">
      <c r="A1416">
        <v>75</v>
      </c>
      <c r="B1416">
        <v>422</v>
      </c>
      <c r="C1416" t="s">
        <v>861</v>
      </c>
      <c r="D1416" t="s">
        <v>160</v>
      </c>
      <c r="E1416">
        <v>95</v>
      </c>
      <c r="F1416">
        <v>764</v>
      </c>
      <c r="G1416">
        <v>0.1243455497382199</v>
      </c>
      <c r="H1416">
        <v>12476</v>
      </c>
      <c r="I1416">
        <v>129814</v>
      </c>
      <c r="J1416">
        <v>29</v>
      </c>
      <c r="K1416" t="s">
        <v>938</v>
      </c>
      <c r="L1416" s="90">
        <f t="shared" si="22"/>
        <v>7.6146200705354281E-3</v>
      </c>
    </row>
    <row r="1417" spans="1:12" x14ac:dyDescent="0.3">
      <c r="A1417">
        <v>75</v>
      </c>
      <c r="B1417">
        <v>244</v>
      </c>
      <c r="C1417" t="s">
        <v>861</v>
      </c>
      <c r="D1417" t="s">
        <v>160</v>
      </c>
      <c r="E1417">
        <v>92</v>
      </c>
      <c r="F1417">
        <v>1236</v>
      </c>
      <c r="G1417">
        <v>7.4433656957928807E-2</v>
      </c>
      <c r="H1417">
        <v>12476</v>
      </c>
      <c r="I1417">
        <v>129814</v>
      </c>
      <c r="J1417">
        <v>30</v>
      </c>
      <c r="K1417" t="s">
        <v>921</v>
      </c>
      <c r="L1417" s="90">
        <f t="shared" si="22"/>
        <v>7.374158384097467E-3</v>
      </c>
    </row>
    <row r="1418" spans="1:12" x14ac:dyDescent="0.3">
      <c r="A1418">
        <v>75</v>
      </c>
      <c r="B1418">
        <v>247</v>
      </c>
      <c r="C1418" t="s">
        <v>861</v>
      </c>
      <c r="D1418" t="s">
        <v>160</v>
      </c>
      <c r="E1418">
        <v>92</v>
      </c>
      <c r="F1418">
        <v>965</v>
      </c>
      <c r="G1418">
        <v>9.5336787564766837E-2</v>
      </c>
      <c r="H1418">
        <v>12476</v>
      </c>
      <c r="I1418">
        <v>129814</v>
      </c>
      <c r="J1418">
        <v>30</v>
      </c>
      <c r="K1418" t="s">
        <v>933</v>
      </c>
      <c r="L1418" s="90">
        <f t="shared" si="22"/>
        <v>7.374158384097467E-3</v>
      </c>
    </row>
    <row r="1419" spans="1:12" x14ac:dyDescent="0.3">
      <c r="A1419">
        <v>114</v>
      </c>
      <c r="B1419">
        <v>137</v>
      </c>
      <c r="C1419" t="s">
        <v>863</v>
      </c>
      <c r="D1419" t="s">
        <v>163</v>
      </c>
      <c r="E1419">
        <v>567</v>
      </c>
      <c r="F1419">
        <v>2170</v>
      </c>
      <c r="G1419">
        <v>0.26129032258064516</v>
      </c>
      <c r="H1419">
        <v>9378</v>
      </c>
      <c r="I1419">
        <v>40466</v>
      </c>
      <c r="J1419">
        <v>1</v>
      </c>
      <c r="K1419" t="s">
        <v>906</v>
      </c>
      <c r="L1419" s="90">
        <f t="shared" si="22"/>
        <v>6.0460652591170824E-2</v>
      </c>
    </row>
    <row r="1420" spans="1:12" x14ac:dyDescent="0.3">
      <c r="A1420">
        <v>114</v>
      </c>
      <c r="B1420">
        <v>720</v>
      </c>
      <c r="C1420" t="s">
        <v>863</v>
      </c>
      <c r="D1420" t="s">
        <v>163</v>
      </c>
      <c r="E1420">
        <v>354</v>
      </c>
      <c r="F1420">
        <v>1703</v>
      </c>
      <c r="G1420">
        <v>0.20786846741045215</v>
      </c>
      <c r="H1420">
        <v>9378</v>
      </c>
      <c r="I1420">
        <v>40466</v>
      </c>
      <c r="J1420">
        <v>2</v>
      </c>
      <c r="K1420" t="s">
        <v>901</v>
      </c>
      <c r="L1420" s="90">
        <f t="shared" si="22"/>
        <v>3.7747920665387076E-2</v>
      </c>
    </row>
    <row r="1421" spans="1:12" x14ac:dyDescent="0.3">
      <c r="A1421">
        <v>114</v>
      </c>
      <c r="B1421">
        <v>194</v>
      </c>
      <c r="C1421" t="s">
        <v>863</v>
      </c>
      <c r="D1421" t="s">
        <v>163</v>
      </c>
      <c r="E1421">
        <v>341</v>
      </c>
      <c r="F1421">
        <v>1623</v>
      </c>
      <c r="G1421">
        <v>0.21010474430067777</v>
      </c>
      <c r="H1421">
        <v>9378</v>
      </c>
      <c r="I1421">
        <v>40466</v>
      </c>
      <c r="J1421">
        <v>3</v>
      </c>
      <c r="K1421" t="s">
        <v>907</v>
      </c>
      <c r="L1421" s="90">
        <f t="shared" si="22"/>
        <v>3.6361697590104498E-2</v>
      </c>
    </row>
    <row r="1422" spans="1:12" x14ac:dyDescent="0.3">
      <c r="A1422">
        <v>114</v>
      </c>
      <c r="B1422">
        <v>302</v>
      </c>
      <c r="C1422" t="s">
        <v>863</v>
      </c>
      <c r="D1422" t="s">
        <v>163</v>
      </c>
      <c r="E1422">
        <v>316</v>
      </c>
      <c r="F1422">
        <v>601</v>
      </c>
      <c r="G1422">
        <v>0.52579034941763725</v>
      </c>
      <c r="H1422">
        <v>9378</v>
      </c>
      <c r="I1422">
        <v>40466</v>
      </c>
      <c r="J1422">
        <v>4</v>
      </c>
      <c r="K1422" t="s">
        <v>909</v>
      </c>
      <c r="L1422" s="90">
        <f t="shared" si="22"/>
        <v>3.3695883983791856E-2</v>
      </c>
    </row>
    <row r="1423" spans="1:12" x14ac:dyDescent="0.3">
      <c r="A1423">
        <v>114</v>
      </c>
      <c r="B1423">
        <v>301</v>
      </c>
      <c r="C1423" t="s">
        <v>863</v>
      </c>
      <c r="D1423" t="s">
        <v>163</v>
      </c>
      <c r="E1423">
        <v>254</v>
      </c>
      <c r="F1423">
        <v>601</v>
      </c>
      <c r="G1423">
        <v>0.4226289517470882</v>
      </c>
      <c r="H1423">
        <v>9378</v>
      </c>
      <c r="I1423">
        <v>40466</v>
      </c>
      <c r="J1423">
        <v>5</v>
      </c>
      <c r="K1423" t="s">
        <v>912</v>
      </c>
      <c r="L1423" s="90">
        <f t="shared" si="22"/>
        <v>2.7084666240136491E-2</v>
      </c>
    </row>
    <row r="1424" spans="1:12" x14ac:dyDescent="0.3">
      <c r="A1424">
        <v>114</v>
      </c>
      <c r="B1424">
        <v>463</v>
      </c>
      <c r="C1424" t="s">
        <v>863</v>
      </c>
      <c r="D1424" t="s">
        <v>163</v>
      </c>
      <c r="E1424">
        <v>253</v>
      </c>
      <c r="F1424">
        <v>762</v>
      </c>
      <c r="G1424">
        <v>0.33202099737532809</v>
      </c>
      <c r="H1424">
        <v>9378</v>
      </c>
      <c r="I1424">
        <v>40466</v>
      </c>
      <c r="J1424">
        <v>6</v>
      </c>
      <c r="K1424" t="s">
        <v>914</v>
      </c>
      <c r="L1424" s="90">
        <f t="shared" si="22"/>
        <v>2.6978033695883984E-2</v>
      </c>
    </row>
    <row r="1425" spans="1:12" x14ac:dyDescent="0.3">
      <c r="A1425">
        <v>114</v>
      </c>
      <c r="B1425">
        <v>139</v>
      </c>
      <c r="C1425" t="s">
        <v>863</v>
      </c>
      <c r="D1425" t="s">
        <v>163</v>
      </c>
      <c r="E1425">
        <v>241</v>
      </c>
      <c r="F1425">
        <v>844</v>
      </c>
      <c r="G1425">
        <v>0.28554502369668244</v>
      </c>
      <c r="H1425">
        <v>9378</v>
      </c>
      <c r="I1425">
        <v>40466</v>
      </c>
      <c r="J1425">
        <v>7</v>
      </c>
      <c r="K1425" t="s">
        <v>913</v>
      </c>
      <c r="L1425" s="90">
        <f t="shared" si="22"/>
        <v>2.5698443164853913E-2</v>
      </c>
    </row>
    <row r="1426" spans="1:12" x14ac:dyDescent="0.3">
      <c r="A1426">
        <v>114</v>
      </c>
      <c r="B1426">
        <v>403</v>
      </c>
      <c r="C1426" t="s">
        <v>863</v>
      </c>
      <c r="D1426" t="s">
        <v>163</v>
      </c>
      <c r="E1426">
        <v>223</v>
      </c>
      <c r="F1426">
        <v>551</v>
      </c>
      <c r="G1426">
        <v>0.40471869328493648</v>
      </c>
      <c r="H1426">
        <v>9378</v>
      </c>
      <c r="I1426">
        <v>40466</v>
      </c>
      <c r="J1426">
        <v>8</v>
      </c>
      <c r="K1426" t="s">
        <v>974</v>
      </c>
      <c r="L1426" s="90">
        <f t="shared" si="22"/>
        <v>2.3779057368308806E-2</v>
      </c>
    </row>
    <row r="1427" spans="1:12" x14ac:dyDescent="0.3">
      <c r="A1427">
        <v>114</v>
      </c>
      <c r="B1427">
        <v>420</v>
      </c>
      <c r="C1427" t="s">
        <v>863</v>
      </c>
      <c r="D1427" t="s">
        <v>163</v>
      </c>
      <c r="E1427">
        <v>217</v>
      </c>
      <c r="F1427">
        <v>584</v>
      </c>
      <c r="G1427">
        <v>0.37157534246575341</v>
      </c>
      <c r="H1427">
        <v>9378</v>
      </c>
      <c r="I1427">
        <v>40466</v>
      </c>
      <c r="J1427">
        <v>9</v>
      </c>
      <c r="K1427" t="s">
        <v>928</v>
      </c>
      <c r="L1427" s="90">
        <f t="shared" si="22"/>
        <v>2.3139262102793774E-2</v>
      </c>
    </row>
    <row r="1428" spans="1:12" x14ac:dyDescent="0.3">
      <c r="A1428">
        <v>114</v>
      </c>
      <c r="B1428">
        <v>201</v>
      </c>
      <c r="C1428" t="s">
        <v>863</v>
      </c>
      <c r="D1428" t="s">
        <v>163</v>
      </c>
      <c r="E1428">
        <v>202</v>
      </c>
      <c r="F1428">
        <v>989</v>
      </c>
      <c r="G1428">
        <v>0.20424671385237614</v>
      </c>
      <c r="H1428">
        <v>9378</v>
      </c>
      <c r="I1428">
        <v>40466</v>
      </c>
      <c r="J1428">
        <v>10</v>
      </c>
      <c r="K1428" t="s">
        <v>911</v>
      </c>
      <c r="L1428" s="90">
        <f t="shared" si="22"/>
        <v>2.1539773939006183E-2</v>
      </c>
    </row>
    <row r="1429" spans="1:12" x14ac:dyDescent="0.3">
      <c r="A1429">
        <v>114</v>
      </c>
      <c r="B1429">
        <v>383</v>
      </c>
      <c r="C1429" t="s">
        <v>863</v>
      </c>
      <c r="D1429" t="s">
        <v>163</v>
      </c>
      <c r="E1429">
        <v>174</v>
      </c>
      <c r="F1429">
        <v>600</v>
      </c>
      <c r="G1429">
        <v>0.28999999999999998</v>
      </c>
      <c r="H1429">
        <v>9378</v>
      </c>
      <c r="I1429">
        <v>40466</v>
      </c>
      <c r="J1429">
        <v>11</v>
      </c>
      <c r="K1429" t="s">
        <v>916</v>
      </c>
      <c r="L1429" s="90">
        <f t="shared" si="22"/>
        <v>1.8554062699936022E-2</v>
      </c>
    </row>
    <row r="1430" spans="1:12" x14ac:dyDescent="0.3">
      <c r="A1430">
        <v>114</v>
      </c>
      <c r="B1430">
        <v>140</v>
      </c>
      <c r="C1430" t="s">
        <v>863</v>
      </c>
      <c r="D1430" t="s">
        <v>163</v>
      </c>
      <c r="E1430">
        <v>165</v>
      </c>
      <c r="F1430">
        <v>942</v>
      </c>
      <c r="G1430">
        <v>0.1751592356687898</v>
      </c>
      <c r="H1430">
        <v>9378</v>
      </c>
      <c r="I1430">
        <v>40466</v>
      </c>
      <c r="J1430">
        <v>12</v>
      </c>
      <c r="K1430" t="s">
        <v>910</v>
      </c>
      <c r="L1430" s="90">
        <f t="shared" si="22"/>
        <v>1.7594369801663467E-2</v>
      </c>
    </row>
    <row r="1431" spans="1:12" x14ac:dyDescent="0.3">
      <c r="A1431">
        <v>114</v>
      </c>
      <c r="B1431">
        <v>460</v>
      </c>
      <c r="C1431" t="s">
        <v>863</v>
      </c>
      <c r="D1431" t="s">
        <v>163</v>
      </c>
      <c r="E1431">
        <v>159</v>
      </c>
      <c r="F1431">
        <v>604</v>
      </c>
      <c r="G1431">
        <v>0.26324503311258279</v>
      </c>
      <c r="H1431">
        <v>9378</v>
      </c>
      <c r="I1431">
        <v>40466</v>
      </c>
      <c r="J1431">
        <v>13</v>
      </c>
      <c r="K1431" t="s">
        <v>922</v>
      </c>
      <c r="L1431" s="90">
        <f t="shared" si="22"/>
        <v>1.6954574536148431E-2</v>
      </c>
    </row>
    <row r="1432" spans="1:12" x14ac:dyDescent="0.3">
      <c r="A1432">
        <v>114</v>
      </c>
      <c r="B1432">
        <v>757</v>
      </c>
      <c r="C1432" t="s">
        <v>863</v>
      </c>
      <c r="D1432" t="s">
        <v>163</v>
      </c>
      <c r="E1432">
        <v>158</v>
      </c>
      <c r="F1432">
        <v>176</v>
      </c>
      <c r="G1432">
        <v>0.89772727272727271</v>
      </c>
      <c r="H1432">
        <v>9378</v>
      </c>
      <c r="I1432">
        <v>40466</v>
      </c>
      <c r="J1432">
        <v>14</v>
      </c>
      <c r="K1432" t="s">
        <v>954</v>
      </c>
      <c r="L1432" s="90">
        <f t="shared" si="22"/>
        <v>1.6847941991895928E-2</v>
      </c>
    </row>
    <row r="1433" spans="1:12" x14ac:dyDescent="0.3">
      <c r="A1433">
        <v>114</v>
      </c>
      <c r="B1433">
        <v>254</v>
      </c>
      <c r="C1433" t="s">
        <v>863</v>
      </c>
      <c r="D1433" t="s">
        <v>163</v>
      </c>
      <c r="E1433">
        <v>157</v>
      </c>
      <c r="F1433">
        <v>418</v>
      </c>
      <c r="G1433">
        <v>0.37559808612440193</v>
      </c>
      <c r="H1433">
        <v>9378</v>
      </c>
      <c r="I1433">
        <v>40466</v>
      </c>
      <c r="J1433">
        <v>15</v>
      </c>
      <c r="K1433" t="s">
        <v>923</v>
      </c>
      <c r="L1433" s="90">
        <f t="shared" si="22"/>
        <v>1.6741309447643422E-2</v>
      </c>
    </row>
    <row r="1434" spans="1:12" x14ac:dyDescent="0.3">
      <c r="A1434">
        <v>114</v>
      </c>
      <c r="B1434">
        <v>304</v>
      </c>
      <c r="C1434" t="s">
        <v>863</v>
      </c>
      <c r="D1434" t="s">
        <v>163</v>
      </c>
      <c r="E1434">
        <v>154</v>
      </c>
      <c r="F1434">
        <v>220</v>
      </c>
      <c r="G1434">
        <v>0.7</v>
      </c>
      <c r="H1434">
        <v>9378</v>
      </c>
      <c r="I1434">
        <v>40466</v>
      </c>
      <c r="J1434">
        <v>16</v>
      </c>
      <c r="K1434" t="s">
        <v>963</v>
      </c>
      <c r="L1434" s="90">
        <f t="shared" si="22"/>
        <v>1.6421411814885902E-2</v>
      </c>
    </row>
    <row r="1435" spans="1:12" x14ac:dyDescent="0.3">
      <c r="A1435">
        <v>114</v>
      </c>
      <c r="B1435">
        <v>249</v>
      </c>
      <c r="C1435" t="s">
        <v>863</v>
      </c>
      <c r="D1435" t="s">
        <v>163</v>
      </c>
      <c r="E1435">
        <v>132</v>
      </c>
      <c r="F1435">
        <v>363</v>
      </c>
      <c r="G1435">
        <v>0.36363636363636365</v>
      </c>
      <c r="H1435">
        <v>9378</v>
      </c>
      <c r="I1435">
        <v>40466</v>
      </c>
      <c r="J1435">
        <v>17</v>
      </c>
      <c r="K1435" t="s">
        <v>936</v>
      </c>
      <c r="L1435" s="90">
        <f t="shared" si="22"/>
        <v>1.4075495841330775E-2</v>
      </c>
    </row>
    <row r="1436" spans="1:12" x14ac:dyDescent="0.3">
      <c r="A1436">
        <v>114</v>
      </c>
      <c r="B1436">
        <v>45</v>
      </c>
      <c r="C1436" t="s">
        <v>863</v>
      </c>
      <c r="D1436" t="s">
        <v>163</v>
      </c>
      <c r="E1436">
        <v>128</v>
      </c>
      <c r="F1436">
        <v>624</v>
      </c>
      <c r="G1436">
        <v>0.20512820512820512</v>
      </c>
      <c r="H1436">
        <v>9378</v>
      </c>
      <c r="I1436">
        <v>40466</v>
      </c>
      <c r="J1436">
        <v>18</v>
      </c>
      <c r="K1436" t="s">
        <v>917</v>
      </c>
      <c r="L1436" s="90">
        <f t="shared" si="22"/>
        <v>1.364896566432075E-2</v>
      </c>
    </row>
    <row r="1437" spans="1:12" x14ac:dyDescent="0.3">
      <c r="A1437">
        <v>114</v>
      </c>
      <c r="B1437">
        <v>347</v>
      </c>
      <c r="C1437" t="s">
        <v>863</v>
      </c>
      <c r="D1437" t="s">
        <v>163</v>
      </c>
      <c r="E1437">
        <v>128</v>
      </c>
      <c r="F1437">
        <v>248</v>
      </c>
      <c r="G1437">
        <v>0.5161290322580645</v>
      </c>
      <c r="H1437">
        <v>9378</v>
      </c>
      <c r="I1437">
        <v>40466</v>
      </c>
      <c r="J1437">
        <v>18</v>
      </c>
      <c r="K1437" t="s">
        <v>920</v>
      </c>
      <c r="L1437" s="90">
        <f t="shared" si="22"/>
        <v>1.364896566432075E-2</v>
      </c>
    </row>
    <row r="1438" spans="1:12" x14ac:dyDescent="0.3">
      <c r="A1438">
        <v>114</v>
      </c>
      <c r="B1438">
        <v>775</v>
      </c>
      <c r="C1438" t="s">
        <v>863</v>
      </c>
      <c r="D1438" t="s">
        <v>163</v>
      </c>
      <c r="E1438">
        <v>126</v>
      </c>
      <c r="F1438">
        <v>476</v>
      </c>
      <c r="G1438">
        <v>0.26470588235294118</v>
      </c>
      <c r="H1438">
        <v>9378</v>
      </c>
      <c r="I1438">
        <v>40466</v>
      </c>
      <c r="J1438">
        <v>20</v>
      </c>
      <c r="K1438" t="s">
        <v>915</v>
      </c>
      <c r="L1438" s="90">
        <f t="shared" si="22"/>
        <v>1.3435700575815739E-2</v>
      </c>
    </row>
    <row r="1439" spans="1:12" x14ac:dyDescent="0.3">
      <c r="A1439">
        <v>114</v>
      </c>
      <c r="B1439">
        <v>204</v>
      </c>
      <c r="C1439" t="s">
        <v>863</v>
      </c>
      <c r="D1439" t="s">
        <v>163</v>
      </c>
      <c r="E1439">
        <v>119</v>
      </c>
      <c r="F1439">
        <v>213</v>
      </c>
      <c r="G1439">
        <v>0.55868544600938963</v>
      </c>
      <c r="H1439">
        <v>9378</v>
      </c>
      <c r="I1439">
        <v>40466</v>
      </c>
      <c r="J1439">
        <v>21</v>
      </c>
      <c r="K1439" t="s">
        <v>961</v>
      </c>
      <c r="L1439" s="90">
        <f t="shared" si="22"/>
        <v>1.2689272766048199E-2</v>
      </c>
    </row>
    <row r="1440" spans="1:12" x14ac:dyDescent="0.3">
      <c r="A1440">
        <v>114</v>
      </c>
      <c r="B1440">
        <v>862</v>
      </c>
      <c r="C1440" t="s">
        <v>863</v>
      </c>
      <c r="D1440" t="s">
        <v>163</v>
      </c>
      <c r="E1440">
        <v>102</v>
      </c>
      <c r="F1440">
        <v>560</v>
      </c>
      <c r="G1440">
        <v>0.18214285714285713</v>
      </c>
      <c r="H1440">
        <v>9378</v>
      </c>
      <c r="I1440">
        <v>40466</v>
      </c>
      <c r="J1440">
        <v>22</v>
      </c>
      <c r="K1440" t="s">
        <v>950</v>
      </c>
      <c r="L1440" s="90">
        <f t="shared" si="22"/>
        <v>1.0876519513755598E-2</v>
      </c>
    </row>
    <row r="1441" spans="1:12" x14ac:dyDescent="0.3">
      <c r="A1441">
        <v>114</v>
      </c>
      <c r="B1441">
        <v>351</v>
      </c>
      <c r="C1441" t="s">
        <v>863</v>
      </c>
      <c r="D1441" t="s">
        <v>163</v>
      </c>
      <c r="E1441">
        <v>101</v>
      </c>
      <c r="F1441">
        <v>197</v>
      </c>
      <c r="G1441">
        <v>0.51269035532994922</v>
      </c>
      <c r="H1441">
        <v>9378</v>
      </c>
      <c r="I1441">
        <v>40466</v>
      </c>
      <c r="J1441">
        <v>23</v>
      </c>
      <c r="K1441" t="s">
        <v>937</v>
      </c>
      <c r="L1441" s="90">
        <f t="shared" si="22"/>
        <v>1.0769886969503092E-2</v>
      </c>
    </row>
    <row r="1442" spans="1:12" x14ac:dyDescent="0.3">
      <c r="A1442">
        <v>114</v>
      </c>
      <c r="B1442">
        <v>282</v>
      </c>
      <c r="C1442" t="s">
        <v>863</v>
      </c>
      <c r="D1442" t="s">
        <v>163</v>
      </c>
      <c r="E1442">
        <v>95</v>
      </c>
      <c r="F1442">
        <v>431</v>
      </c>
      <c r="G1442">
        <v>0.22041763341067286</v>
      </c>
      <c r="H1442">
        <v>9378</v>
      </c>
      <c r="I1442">
        <v>40466</v>
      </c>
      <c r="J1442">
        <v>24</v>
      </c>
      <c r="K1442" t="s">
        <v>927</v>
      </c>
      <c r="L1442" s="90">
        <f t="shared" si="22"/>
        <v>1.0130091703988058E-2</v>
      </c>
    </row>
    <row r="1443" spans="1:12" x14ac:dyDescent="0.3">
      <c r="A1443">
        <v>114</v>
      </c>
      <c r="B1443">
        <v>53</v>
      </c>
      <c r="C1443" t="s">
        <v>863</v>
      </c>
      <c r="D1443" t="s">
        <v>163</v>
      </c>
      <c r="E1443">
        <v>90</v>
      </c>
      <c r="F1443">
        <v>238</v>
      </c>
      <c r="G1443">
        <v>0.37815126050420167</v>
      </c>
      <c r="H1443">
        <v>9378</v>
      </c>
      <c r="I1443">
        <v>40466</v>
      </c>
      <c r="J1443">
        <v>25</v>
      </c>
      <c r="K1443" t="s">
        <v>945</v>
      </c>
      <c r="L1443" s="90">
        <f t="shared" si="22"/>
        <v>9.5969289827255271E-3</v>
      </c>
    </row>
    <row r="1444" spans="1:12" x14ac:dyDescent="0.3">
      <c r="A1444">
        <v>114</v>
      </c>
      <c r="B1444">
        <v>221</v>
      </c>
      <c r="C1444" t="s">
        <v>863</v>
      </c>
      <c r="D1444" t="s">
        <v>163</v>
      </c>
      <c r="E1444">
        <v>89</v>
      </c>
      <c r="F1444">
        <v>345</v>
      </c>
      <c r="G1444">
        <v>0.25797101449275361</v>
      </c>
      <c r="H1444">
        <v>9378</v>
      </c>
      <c r="I1444">
        <v>40466</v>
      </c>
      <c r="J1444">
        <v>26</v>
      </c>
      <c r="K1444" t="s">
        <v>946</v>
      </c>
      <c r="L1444" s="90">
        <f t="shared" si="22"/>
        <v>9.4902964384730223E-3</v>
      </c>
    </row>
    <row r="1445" spans="1:12" x14ac:dyDescent="0.3">
      <c r="A1445">
        <v>114</v>
      </c>
      <c r="B1445">
        <v>133</v>
      </c>
      <c r="C1445" t="s">
        <v>863</v>
      </c>
      <c r="D1445" t="s">
        <v>163</v>
      </c>
      <c r="E1445">
        <v>85</v>
      </c>
      <c r="F1445">
        <v>271</v>
      </c>
      <c r="G1445">
        <v>0.31365313653136534</v>
      </c>
      <c r="H1445">
        <v>9378</v>
      </c>
      <c r="I1445">
        <v>40466</v>
      </c>
      <c r="J1445">
        <v>27</v>
      </c>
      <c r="K1445" t="s">
        <v>932</v>
      </c>
      <c r="L1445" s="90">
        <f t="shared" si="22"/>
        <v>9.063766261462998E-3</v>
      </c>
    </row>
    <row r="1446" spans="1:12" x14ac:dyDescent="0.3">
      <c r="A1446">
        <v>114</v>
      </c>
      <c r="B1446">
        <v>244</v>
      </c>
      <c r="C1446" t="s">
        <v>863</v>
      </c>
      <c r="D1446" t="s">
        <v>163</v>
      </c>
      <c r="E1446">
        <v>85</v>
      </c>
      <c r="F1446">
        <v>397</v>
      </c>
      <c r="G1446">
        <v>0.2141057934508816</v>
      </c>
      <c r="H1446">
        <v>9378</v>
      </c>
      <c r="I1446">
        <v>40466</v>
      </c>
      <c r="J1446">
        <v>27</v>
      </c>
      <c r="K1446" t="s">
        <v>921</v>
      </c>
      <c r="L1446" s="90">
        <f t="shared" si="22"/>
        <v>9.063766261462998E-3</v>
      </c>
    </row>
    <row r="1447" spans="1:12" x14ac:dyDescent="0.3">
      <c r="A1447">
        <v>114</v>
      </c>
      <c r="B1447">
        <v>253</v>
      </c>
      <c r="C1447" t="s">
        <v>863</v>
      </c>
      <c r="D1447" t="s">
        <v>163</v>
      </c>
      <c r="E1447">
        <v>81</v>
      </c>
      <c r="F1447">
        <v>240</v>
      </c>
      <c r="G1447">
        <v>0.33750000000000002</v>
      </c>
      <c r="H1447">
        <v>9378</v>
      </c>
      <c r="I1447">
        <v>40466</v>
      </c>
      <c r="J1447">
        <v>29</v>
      </c>
      <c r="K1447" t="s">
        <v>919</v>
      </c>
      <c r="L1447" s="90">
        <f t="shared" si="22"/>
        <v>8.6372360844529754E-3</v>
      </c>
    </row>
    <row r="1448" spans="1:12" x14ac:dyDescent="0.3">
      <c r="A1448">
        <v>114</v>
      </c>
      <c r="B1448">
        <v>190</v>
      </c>
      <c r="C1448" t="s">
        <v>863</v>
      </c>
      <c r="D1448" t="s">
        <v>163</v>
      </c>
      <c r="E1448">
        <v>80</v>
      </c>
      <c r="F1448">
        <v>406</v>
      </c>
      <c r="G1448">
        <v>0.19704433497536947</v>
      </c>
      <c r="H1448">
        <v>9378</v>
      </c>
      <c r="I1448">
        <v>40466</v>
      </c>
      <c r="J1448">
        <v>30</v>
      </c>
      <c r="K1448" t="s">
        <v>943</v>
      </c>
      <c r="L1448" s="90">
        <f t="shared" si="22"/>
        <v>8.5306035402004689E-3</v>
      </c>
    </row>
    <row r="1449" spans="1:12" x14ac:dyDescent="0.3">
      <c r="A1449">
        <v>126</v>
      </c>
      <c r="B1449">
        <v>640</v>
      </c>
      <c r="C1449" t="s">
        <v>864</v>
      </c>
      <c r="D1449" t="s">
        <v>170</v>
      </c>
      <c r="E1449">
        <v>935</v>
      </c>
      <c r="F1449">
        <v>24448</v>
      </c>
      <c r="G1449">
        <v>3.824443717277487E-2</v>
      </c>
      <c r="H1449">
        <v>12760</v>
      </c>
      <c r="I1449">
        <v>274058</v>
      </c>
      <c r="J1449">
        <v>1</v>
      </c>
      <c r="K1449" t="s">
        <v>900</v>
      </c>
      <c r="L1449" s="90">
        <f t="shared" si="22"/>
        <v>7.3275862068965511E-2</v>
      </c>
    </row>
    <row r="1450" spans="1:12" x14ac:dyDescent="0.3">
      <c r="A1450">
        <v>126</v>
      </c>
      <c r="B1450">
        <v>560</v>
      </c>
      <c r="C1450" t="s">
        <v>864</v>
      </c>
      <c r="D1450" t="s">
        <v>170</v>
      </c>
      <c r="E1450">
        <v>673</v>
      </c>
      <c r="F1450">
        <v>18203</v>
      </c>
      <c r="G1450">
        <v>3.6971927704224576E-2</v>
      </c>
      <c r="H1450">
        <v>12760</v>
      </c>
      <c r="I1450">
        <v>274058</v>
      </c>
      <c r="J1450">
        <v>2</v>
      </c>
      <c r="K1450" t="s">
        <v>902</v>
      </c>
      <c r="L1450" s="90">
        <f t="shared" si="22"/>
        <v>5.2742946708463953E-2</v>
      </c>
    </row>
    <row r="1451" spans="1:12" x14ac:dyDescent="0.3">
      <c r="A1451">
        <v>126</v>
      </c>
      <c r="B1451">
        <v>772</v>
      </c>
      <c r="C1451" t="s">
        <v>864</v>
      </c>
      <c r="D1451" t="s">
        <v>170</v>
      </c>
      <c r="E1451">
        <v>490</v>
      </c>
      <c r="F1451">
        <v>511</v>
      </c>
      <c r="G1451">
        <v>0.95890410958904104</v>
      </c>
      <c r="H1451">
        <v>12760</v>
      </c>
      <c r="I1451">
        <v>274058</v>
      </c>
      <c r="J1451">
        <v>3</v>
      </c>
      <c r="K1451" t="s">
        <v>957</v>
      </c>
      <c r="L1451" s="90">
        <f t="shared" si="22"/>
        <v>3.8401253918495297E-2</v>
      </c>
    </row>
    <row r="1452" spans="1:12" x14ac:dyDescent="0.3">
      <c r="A1452">
        <v>126</v>
      </c>
      <c r="B1452">
        <v>540</v>
      </c>
      <c r="C1452" t="s">
        <v>864</v>
      </c>
      <c r="D1452" t="s">
        <v>170</v>
      </c>
      <c r="E1452">
        <v>408</v>
      </c>
      <c r="F1452">
        <v>9531</v>
      </c>
      <c r="G1452">
        <v>4.2807680201447908E-2</v>
      </c>
      <c r="H1452">
        <v>12760</v>
      </c>
      <c r="I1452">
        <v>274058</v>
      </c>
      <c r="J1452">
        <v>4</v>
      </c>
      <c r="K1452" t="s">
        <v>905</v>
      </c>
      <c r="L1452" s="90">
        <f t="shared" si="22"/>
        <v>3.1974921630094043E-2</v>
      </c>
    </row>
    <row r="1453" spans="1:12" x14ac:dyDescent="0.3">
      <c r="A1453">
        <v>126</v>
      </c>
      <c r="B1453">
        <v>751</v>
      </c>
      <c r="C1453" t="s">
        <v>864</v>
      </c>
      <c r="D1453" t="s">
        <v>170</v>
      </c>
      <c r="E1453">
        <v>408</v>
      </c>
      <c r="F1453">
        <v>2213</v>
      </c>
      <c r="G1453">
        <v>0.18436511522819701</v>
      </c>
      <c r="H1453">
        <v>12760</v>
      </c>
      <c r="I1453">
        <v>274058</v>
      </c>
      <c r="J1453">
        <v>4</v>
      </c>
      <c r="K1453" t="s">
        <v>904</v>
      </c>
      <c r="L1453" s="90">
        <f t="shared" si="22"/>
        <v>3.1974921630094043E-2</v>
      </c>
    </row>
    <row r="1454" spans="1:12" x14ac:dyDescent="0.3">
      <c r="A1454">
        <v>126</v>
      </c>
      <c r="B1454">
        <v>753</v>
      </c>
      <c r="C1454" t="s">
        <v>864</v>
      </c>
      <c r="D1454" t="s">
        <v>170</v>
      </c>
      <c r="E1454">
        <v>379</v>
      </c>
      <c r="F1454">
        <v>1912</v>
      </c>
      <c r="G1454">
        <v>0.19822175732217573</v>
      </c>
      <c r="H1454">
        <v>12760</v>
      </c>
      <c r="I1454">
        <v>274058</v>
      </c>
      <c r="J1454">
        <v>6</v>
      </c>
      <c r="K1454" t="s">
        <v>903</v>
      </c>
      <c r="L1454" s="90">
        <f t="shared" si="22"/>
        <v>2.9702194357366773E-2</v>
      </c>
    </row>
    <row r="1455" spans="1:12" x14ac:dyDescent="0.3">
      <c r="A1455">
        <v>126</v>
      </c>
      <c r="B1455">
        <v>750</v>
      </c>
      <c r="C1455" t="s">
        <v>864</v>
      </c>
      <c r="D1455" t="s">
        <v>170</v>
      </c>
      <c r="E1455">
        <v>306</v>
      </c>
      <c r="F1455">
        <v>1800</v>
      </c>
      <c r="G1455">
        <v>0.17</v>
      </c>
      <c r="H1455">
        <v>12760</v>
      </c>
      <c r="I1455">
        <v>274058</v>
      </c>
      <c r="J1455">
        <v>7</v>
      </c>
      <c r="K1455" t="s">
        <v>918</v>
      </c>
      <c r="L1455" s="90">
        <f t="shared" si="22"/>
        <v>2.3981191222570534E-2</v>
      </c>
    </row>
    <row r="1456" spans="1:12" x14ac:dyDescent="0.3">
      <c r="A1456">
        <v>126</v>
      </c>
      <c r="B1456">
        <v>175</v>
      </c>
      <c r="C1456" t="s">
        <v>864</v>
      </c>
      <c r="D1456" t="s">
        <v>170</v>
      </c>
      <c r="E1456">
        <v>275</v>
      </c>
      <c r="F1456">
        <v>3087</v>
      </c>
      <c r="G1456">
        <v>8.9083252348558475E-2</v>
      </c>
      <c r="H1456">
        <v>12760</v>
      </c>
      <c r="I1456">
        <v>274058</v>
      </c>
      <c r="J1456">
        <v>8</v>
      </c>
      <c r="K1456" t="s">
        <v>942</v>
      </c>
      <c r="L1456" s="90">
        <f t="shared" si="22"/>
        <v>2.1551724137931036E-2</v>
      </c>
    </row>
    <row r="1457" spans="1:12" x14ac:dyDescent="0.3">
      <c r="A1457">
        <v>126</v>
      </c>
      <c r="B1457">
        <v>166</v>
      </c>
      <c r="C1457" t="s">
        <v>864</v>
      </c>
      <c r="D1457" t="s">
        <v>170</v>
      </c>
      <c r="E1457">
        <v>251</v>
      </c>
      <c r="F1457">
        <v>1324</v>
      </c>
      <c r="G1457">
        <v>0.18957703927492447</v>
      </c>
      <c r="H1457">
        <v>12760</v>
      </c>
      <c r="I1457">
        <v>274058</v>
      </c>
      <c r="J1457">
        <v>9</v>
      </c>
      <c r="K1457" t="s">
        <v>966</v>
      </c>
      <c r="L1457" s="90">
        <f t="shared" si="22"/>
        <v>1.9670846394984325E-2</v>
      </c>
    </row>
    <row r="1458" spans="1:12" x14ac:dyDescent="0.3">
      <c r="A1458">
        <v>126</v>
      </c>
      <c r="B1458">
        <v>302</v>
      </c>
      <c r="C1458" t="s">
        <v>864</v>
      </c>
      <c r="D1458" t="s">
        <v>170</v>
      </c>
      <c r="E1458">
        <v>251</v>
      </c>
      <c r="F1458">
        <v>3743</v>
      </c>
      <c r="G1458">
        <v>6.705850921720545E-2</v>
      </c>
      <c r="H1458">
        <v>12760</v>
      </c>
      <c r="I1458">
        <v>274058</v>
      </c>
      <c r="J1458">
        <v>9</v>
      </c>
      <c r="K1458" t="s">
        <v>909</v>
      </c>
      <c r="L1458" s="90">
        <f t="shared" si="22"/>
        <v>1.9670846394984325E-2</v>
      </c>
    </row>
    <row r="1459" spans="1:12" x14ac:dyDescent="0.3">
      <c r="A1459">
        <v>126</v>
      </c>
      <c r="B1459">
        <v>754</v>
      </c>
      <c r="C1459" t="s">
        <v>864</v>
      </c>
      <c r="D1459" t="s">
        <v>170</v>
      </c>
      <c r="E1459">
        <v>239</v>
      </c>
      <c r="F1459">
        <v>944</v>
      </c>
      <c r="G1459">
        <v>0.25317796610169491</v>
      </c>
      <c r="H1459">
        <v>12760</v>
      </c>
      <c r="I1459">
        <v>274058</v>
      </c>
      <c r="J1459">
        <v>11</v>
      </c>
      <c r="K1459" t="s">
        <v>908</v>
      </c>
      <c r="L1459" s="90">
        <f t="shared" si="22"/>
        <v>1.8730407523510972E-2</v>
      </c>
    </row>
    <row r="1460" spans="1:12" x14ac:dyDescent="0.3">
      <c r="A1460">
        <v>126</v>
      </c>
      <c r="B1460">
        <v>173</v>
      </c>
      <c r="C1460" t="s">
        <v>864</v>
      </c>
      <c r="D1460" t="s">
        <v>170</v>
      </c>
      <c r="E1460">
        <v>226</v>
      </c>
      <c r="F1460">
        <v>2166</v>
      </c>
      <c r="G1460">
        <v>0.10433979686057249</v>
      </c>
      <c r="H1460">
        <v>12760</v>
      </c>
      <c r="I1460">
        <v>274058</v>
      </c>
      <c r="J1460">
        <v>12</v>
      </c>
      <c r="K1460" t="s">
        <v>944</v>
      </c>
      <c r="L1460" s="90">
        <f t="shared" si="22"/>
        <v>1.7711598746081504E-2</v>
      </c>
    </row>
    <row r="1461" spans="1:12" x14ac:dyDescent="0.3">
      <c r="A1461">
        <v>126</v>
      </c>
      <c r="B1461">
        <v>720</v>
      </c>
      <c r="C1461" t="s">
        <v>864</v>
      </c>
      <c r="D1461" t="s">
        <v>170</v>
      </c>
      <c r="E1461">
        <v>214</v>
      </c>
      <c r="F1461">
        <v>6425</v>
      </c>
      <c r="G1461">
        <v>3.330739299610895E-2</v>
      </c>
      <c r="H1461">
        <v>12760</v>
      </c>
      <c r="I1461">
        <v>274058</v>
      </c>
      <c r="J1461">
        <v>13</v>
      </c>
      <c r="K1461" t="s">
        <v>901</v>
      </c>
      <c r="L1461" s="90">
        <f t="shared" si="22"/>
        <v>1.6771159874608151E-2</v>
      </c>
    </row>
    <row r="1462" spans="1:12" x14ac:dyDescent="0.3">
      <c r="A1462">
        <v>126</v>
      </c>
      <c r="B1462">
        <v>710</v>
      </c>
      <c r="C1462" t="s">
        <v>864</v>
      </c>
      <c r="D1462" t="s">
        <v>170</v>
      </c>
      <c r="E1462">
        <v>191</v>
      </c>
      <c r="F1462">
        <v>2684</v>
      </c>
      <c r="G1462">
        <v>7.1162444113263779E-2</v>
      </c>
      <c r="H1462">
        <v>12760</v>
      </c>
      <c r="I1462">
        <v>274058</v>
      </c>
      <c r="J1462">
        <v>14</v>
      </c>
      <c r="K1462" t="s">
        <v>925</v>
      </c>
      <c r="L1462" s="90">
        <f t="shared" si="22"/>
        <v>1.4968652037617556E-2</v>
      </c>
    </row>
    <row r="1463" spans="1:12" x14ac:dyDescent="0.3">
      <c r="A1463">
        <v>126</v>
      </c>
      <c r="B1463">
        <v>403</v>
      </c>
      <c r="C1463" t="s">
        <v>864</v>
      </c>
      <c r="D1463" t="s">
        <v>170</v>
      </c>
      <c r="E1463">
        <v>188</v>
      </c>
      <c r="F1463">
        <v>2072</v>
      </c>
      <c r="G1463">
        <v>9.0733590733590733E-2</v>
      </c>
      <c r="H1463">
        <v>12760</v>
      </c>
      <c r="I1463">
        <v>274058</v>
      </c>
      <c r="J1463">
        <v>15</v>
      </c>
      <c r="K1463" t="s">
        <v>974</v>
      </c>
      <c r="L1463" s="90">
        <f t="shared" si="22"/>
        <v>1.4733542319749215E-2</v>
      </c>
    </row>
    <row r="1464" spans="1:12" x14ac:dyDescent="0.3">
      <c r="A1464">
        <v>126</v>
      </c>
      <c r="B1464">
        <v>770</v>
      </c>
      <c r="C1464" t="s">
        <v>864</v>
      </c>
      <c r="D1464" t="s">
        <v>170</v>
      </c>
      <c r="E1464">
        <v>185</v>
      </c>
      <c r="F1464">
        <v>595</v>
      </c>
      <c r="G1464">
        <v>0.31092436974789917</v>
      </c>
      <c r="H1464">
        <v>12760</v>
      </c>
      <c r="I1464">
        <v>274058</v>
      </c>
      <c r="J1464">
        <v>16</v>
      </c>
      <c r="K1464" t="s">
        <v>956</v>
      </c>
      <c r="L1464" s="90">
        <f t="shared" si="22"/>
        <v>1.4498432601880877E-2</v>
      </c>
    </row>
    <row r="1465" spans="1:12" x14ac:dyDescent="0.3">
      <c r="A1465">
        <v>126</v>
      </c>
      <c r="B1465">
        <v>775</v>
      </c>
      <c r="C1465" t="s">
        <v>864</v>
      </c>
      <c r="D1465" t="s">
        <v>170</v>
      </c>
      <c r="E1465">
        <v>183</v>
      </c>
      <c r="F1465">
        <v>2343</v>
      </c>
      <c r="G1465">
        <v>7.8104993597951339E-2</v>
      </c>
      <c r="H1465">
        <v>12760</v>
      </c>
      <c r="I1465">
        <v>274058</v>
      </c>
      <c r="J1465">
        <v>17</v>
      </c>
      <c r="K1465" t="s">
        <v>915</v>
      </c>
      <c r="L1465" s="90">
        <f t="shared" si="22"/>
        <v>1.4341692789968653E-2</v>
      </c>
    </row>
    <row r="1466" spans="1:12" x14ac:dyDescent="0.3">
      <c r="A1466">
        <v>126</v>
      </c>
      <c r="B1466">
        <v>304</v>
      </c>
      <c r="C1466" t="s">
        <v>864</v>
      </c>
      <c r="D1466" t="s">
        <v>170</v>
      </c>
      <c r="E1466">
        <v>167</v>
      </c>
      <c r="F1466">
        <v>2959</v>
      </c>
      <c r="G1466">
        <v>5.6437985806015549E-2</v>
      </c>
      <c r="H1466">
        <v>12760</v>
      </c>
      <c r="I1466">
        <v>274058</v>
      </c>
      <c r="J1466">
        <v>18</v>
      </c>
      <c r="K1466" t="s">
        <v>963</v>
      </c>
      <c r="L1466" s="90">
        <f t="shared" si="22"/>
        <v>1.3087774294670847E-2</v>
      </c>
    </row>
    <row r="1467" spans="1:12" x14ac:dyDescent="0.3">
      <c r="A1467">
        <v>126</v>
      </c>
      <c r="B1467">
        <v>137</v>
      </c>
      <c r="C1467" t="s">
        <v>864</v>
      </c>
      <c r="D1467" t="s">
        <v>170</v>
      </c>
      <c r="E1467">
        <v>160</v>
      </c>
      <c r="F1467">
        <v>7947</v>
      </c>
      <c r="G1467">
        <v>2.0133383666792501E-2</v>
      </c>
      <c r="H1467">
        <v>12760</v>
      </c>
      <c r="I1467">
        <v>274058</v>
      </c>
      <c r="J1467">
        <v>19</v>
      </c>
      <c r="K1467" t="s">
        <v>906</v>
      </c>
      <c r="L1467" s="90">
        <f t="shared" si="22"/>
        <v>1.2539184952978056E-2</v>
      </c>
    </row>
    <row r="1468" spans="1:12" x14ac:dyDescent="0.3">
      <c r="A1468">
        <v>126</v>
      </c>
      <c r="B1468">
        <v>190</v>
      </c>
      <c r="C1468" t="s">
        <v>864</v>
      </c>
      <c r="D1468" t="s">
        <v>170</v>
      </c>
      <c r="E1468">
        <v>150</v>
      </c>
      <c r="F1468">
        <v>1252</v>
      </c>
      <c r="G1468">
        <v>0.11980830670926518</v>
      </c>
      <c r="H1468">
        <v>12760</v>
      </c>
      <c r="I1468">
        <v>274058</v>
      </c>
      <c r="J1468">
        <v>20</v>
      </c>
      <c r="K1468" t="s">
        <v>943</v>
      </c>
      <c r="L1468" s="90">
        <f t="shared" si="22"/>
        <v>1.1755485893416929E-2</v>
      </c>
    </row>
    <row r="1469" spans="1:12" x14ac:dyDescent="0.3">
      <c r="A1469">
        <v>126</v>
      </c>
      <c r="B1469">
        <v>174</v>
      </c>
      <c r="C1469" t="s">
        <v>864</v>
      </c>
      <c r="D1469" t="s">
        <v>170</v>
      </c>
      <c r="E1469">
        <v>149</v>
      </c>
      <c r="F1469">
        <v>1512</v>
      </c>
      <c r="G1469">
        <v>9.8544973544973546E-2</v>
      </c>
      <c r="H1469">
        <v>12760</v>
      </c>
      <c r="I1469">
        <v>274058</v>
      </c>
      <c r="J1469">
        <v>21</v>
      </c>
      <c r="K1469" t="s">
        <v>941</v>
      </c>
      <c r="L1469" s="90">
        <f t="shared" si="22"/>
        <v>1.1677115987460815E-2</v>
      </c>
    </row>
    <row r="1470" spans="1:12" x14ac:dyDescent="0.3">
      <c r="A1470">
        <v>126</v>
      </c>
      <c r="B1470">
        <v>194</v>
      </c>
      <c r="C1470" t="s">
        <v>864</v>
      </c>
      <c r="D1470" t="s">
        <v>170</v>
      </c>
      <c r="E1470">
        <v>145</v>
      </c>
      <c r="F1470">
        <v>7034</v>
      </c>
      <c r="G1470">
        <v>2.0614159795280067E-2</v>
      </c>
      <c r="H1470">
        <v>12760</v>
      </c>
      <c r="I1470">
        <v>274058</v>
      </c>
      <c r="J1470">
        <v>22</v>
      </c>
      <c r="K1470" t="s">
        <v>907</v>
      </c>
      <c r="L1470" s="90">
        <f t="shared" si="22"/>
        <v>1.1363636363636364E-2</v>
      </c>
    </row>
    <row r="1471" spans="1:12" x14ac:dyDescent="0.3">
      <c r="A1471">
        <v>126</v>
      </c>
      <c r="B1471">
        <v>301</v>
      </c>
      <c r="C1471" t="s">
        <v>864</v>
      </c>
      <c r="D1471" t="s">
        <v>170</v>
      </c>
      <c r="E1471">
        <v>142</v>
      </c>
      <c r="F1471">
        <v>3561</v>
      </c>
      <c r="G1471">
        <v>3.9876439202471213E-2</v>
      </c>
      <c r="H1471">
        <v>12760</v>
      </c>
      <c r="I1471">
        <v>274058</v>
      </c>
      <c r="J1471">
        <v>23</v>
      </c>
      <c r="K1471" t="s">
        <v>912</v>
      </c>
      <c r="L1471" s="90">
        <f t="shared" si="22"/>
        <v>1.1128526645768026E-2</v>
      </c>
    </row>
    <row r="1472" spans="1:12" x14ac:dyDescent="0.3">
      <c r="A1472">
        <v>126</v>
      </c>
      <c r="B1472">
        <v>284</v>
      </c>
      <c r="C1472" t="s">
        <v>864</v>
      </c>
      <c r="D1472" t="s">
        <v>170</v>
      </c>
      <c r="E1472">
        <v>128</v>
      </c>
      <c r="F1472">
        <v>1051</v>
      </c>
      <c r="G1472">
        <v>0.12178877259752617</v>
      </c>
      <c r="H1472">
        <v>12760</v>
      </c>
      <c r="I1472">
        <v>274058</v>
      </c>
      <c r="J1472">
        <v>24</v>
      </c>
      <c r="K1472" t="s">
        <v>1032</v>
      </c>
      <c r="L1472" s="90">
        <f t="shared" si="22"/>
        <v>1.0031347962382446E-2</v>
      </c>
    </row>
    <row r="1473" spans="1:12" x14ac:dyDescent="0.3">
      <c r="A1473">
        <v>126</v>
      </c>
      <c r="B1473">
        <v>191</v>
      </c>
      <c r="C1473" t="s">
        <v>864</v>
      </c>
      <c r="D1473" t="s">
        <v>170</v>
      </c>
      <c r="E1473">
        <v>108</v>
      </c>
      <c r="F1473">
        <v>1834</v>
      </c>
      <c r="G1473">
        <v>5.8887677208287893E-2</v>
      </c>
      <c r="H1473">
        <v>12760</v>
      </c>
      <c r="I1473">
        <v>274058</v>
      </c>
      <c r="J1473">
        <v>25</v>
      </c>
      <c r="K1473" t="s">
        <v>947</v>
      </c>
      <c r="L1473" s="90">
        <f t="shared" si="22"/>
        <v>8.4639498432601875E-3</v>
      </c>
    </row>
    <row r="1474" spans="1:12" x14ac:dyDescent="0.3">
      <c r="A1474">
        <v>126</v>
      </c>
      <c r="B1474">
        <v>951</v>
      </c>
      <c r="C1474" t="s">
        <v>864</v>
      </c>
      <c r="D1474" t="s">
        <v>170</v>
      </c>
      <c r="E1474">
        <v>107</v>
      </c>
      <c r="F1474">
        <v>2471</v>
      </c>
      <c r="G1474">
        <v>4.3302306758397413E-2</v>
      </c>
      <c r="H1474">
        <v>12760</v>
      </c>
      <c r="I1474">
        <v>274058</v>
      </c>
      <c r="J1474">
        <v>26</v>
      </c>
      <c r="K1474" t="s">
        <v>949</v>
      </c>
      <c r="L1474" s="90">
        <f t="shared" si="22"/>
        <v>8.3855799373040753E-3</v>
      </c>
    </row>
    <row r="1475" spans="1:12" x14ac:dyDescent="0.3">
      <c r="A1475">
        <v>126</v>
      </c>
      <c r="B1475">
        <v>282</v>
      </c>
      <c r="C1475" t="s">
        <v>864</v>
      </c>
      <c r="D1475" t="s">
        <v>170</v>
      </c>
      <c r="E1475">
        <v>105</v>
      </c>
      <c r="F1475">
        <v>1647</v>
      </c>
      <c r="G1475">
        <v>6.3752276867030971E-2</v>
      </c>
      <c r="H1475">
        <v>12760</v>
      </c>
      <c r="I1475">
        <v>274058</v>
      </c>
      <c r="J1475">
        <v>27</v>
      </c>
      <c r="K1475" t="s">
        <v>927</v>
      </c>
      <c r="L1475" s="90">
        <f t="shared" ref="L1475:L1538" si="23">E1475/H1475</f>
        <v>8.2288401253918491E-3</v>
      </c>
    </row>
    <row r="1476" spans="1:12" x14ac:dyDescent="0.3">
      <c r="A1476">
        <v>126</v>
      </c>
      <c r="B1476">
        <v>308</v>
      </c>
      <c r="C1476" t="s">
        <v>864</v>
      </c>
      <c r="D1476" t="s">
        <v>170</v>
      </c>
      <c r="E1476">
        <v>97</v>
      </c>
      <c r="F1476">
        <v>1460</v>
      </c>
      <c r="G1476">
        <v>6.6438356164383566E-2</v>
      </c>
      <c r="H1476">
        <v>12760</v>
      </c>
      <c r="I1476">
        <v>274058</v>
      </c>
      <c r="J1476">
        <v>28</v>
      </c>
      <c r="K1476" t="s">
        <v>929</v>
      </c>
      <c r="L1476" s="90">
        <f t="shared" si="23"/>
        <v>7.601880877742947E-3</v>
      </c>
    </row>
    <row r="1477" spans="1:12" x14ac:dyDescent="0.3">
      <c r="A1477">
        <v>126</v>
      </c>
      <c r="B1477">
        <v>463</v>
      </c>
      <c r="C1477" t="s">
        <v>864</v>
      </c>
      <c r="D1477" t="s">
        <v>170</v>
      </c>
      <c r="E1477">
        <v>93</v>
      </c>
      <c r="F1477">
        <v>2949</v>
      </c>
      <c r="G1477">
        <v>3.1536113936927769E-2</v>
      </c>
      <c r="H1477">
        <v>12760</v>
      </c>
      <c r="I1477">
        <v>274058</v>
      </c>
      <c r="J1477">
        <v>29</v>
      </c>
      <c r="K1477" t="s">
        <v>914</v>
      </c>
      <c r="L1477" s="90">
        <f t="shared" si="23"/>
        <v>7.2884012539184955E-3</v>
      </c>
    </row>
    <row r="1478" spans="1:12" x14ac:dyDescent="0.3">
      <c r="A1478">
        <v>126</v>
      </c>
      <c r="B1478">
        <v>263</v>
      </c>
      <c r="C1478" t="s">
        <v>864</v>
      </c>
      <c r="D1478" t="s">
        <v>170</v>
      </c>
      <c r="E1478">
        <v>92</v>
      </c>
      <c r="F1478">
        <v>973</v>
      </c>
      <c r="G1478">
        <v>9.4552929085303189E-2</v>
      </c>
      <c r="H1478">
        <v>12760</v>
      </c>
      <c r="I1478">
        <v>274058</v>
      </c>
      <c r="J1478">
        <v>30</v>
      </c>
      <c r="K1478" t="s">
        <v>939</v>
      </c>
      <c r="L1478" s="90">
        <f t="shared" si="23"/>
        <v>7.2100313479623824E-3</v>
      </c>
    </row>
    <row r="1479" spans="1:12" x14ac:dyDescent="0.3">
      <c r="A1479">
        <v>129</v>
      </c>
      <c r="B1479">
        <v>640</v>
      </c>
      <c r="C1479" t="s">
        <v>770</v>
      </c>
      <c r="D1479" t="s">
        <v>183</v>
      </c>
      <c r="E1479">
        <v>536</v>
      </c>
      <c r="F1479">
        <v>2292</v>
      </c>
      <c r="G1479">
        <v>0.2338568935427574</v>
      </c>
      <c r="H1479">
        <v>7243</v>
      </c>
      <c r="I1479">
        <v>29264</v>
      </c>
      <c r="J1479">
        <v>1</v>
      </c>
      <c r="K1479" t="s">
        <v>900</v>
      </c>
      <c r="L1479" s="90">
        <f t="shared" si="23"/>
        <v>7.4002485158083664E-2</v>
      </c>
    </row>
    <row r="1480" spans="1:12" x14ac:dyDescent="0.3">
      <c r="A1480">
        <v>129</v>
      </c>
      <c r="B1480">
        <v>137</v>
      </c>
      <c r="C1480" t="s">
        <v>770</v>
      </c>
      <c r="D1480" t="s">
        <v>183</v>
      </c>
      <c r="E1480">
        <v>533</v>
      </c>
      <c r="F1480">
        <v>1656</v>
      </c>
      <c r="G1480">
        <v>0.3218599033816425</v>
      </c>
      <c r="H1480">
        <v>7243</v>
      </c>
      <c r="I1480">
        <v>29264</v>
      </c>
      <c r="J1480">
        <v>2</v>
      </c>
      <c r="K1480" t="s">
        <v>906</v>
      </c>
      <c r="L1480" s="90">
        <f t="shared" si="23"/>
        <v>7.3588292144139172E-2</v>
      </c>
    </row>
    <row r="1481" spans="1:12" x14ac:dyDescent="0.3">
      <c r="A1481">
        <v>129</v>
      </c>
      <c r="B1481">
        <v>560</v>
      </c>
      <c r="C1481" t="s">
        <v>770</v>
      </c>
      <c r="D1481" t="s">
        <v>183</v>
      </c>
      <c r="E1481">
        <v>343</v>
      </c>
      <c r="F1481">
        <v>1552</v>
      </c>
      <c r="G1481">
        <v>0.22100515463917525</v>
      </c>
      <c r="H1481">
        <v>7243</v>
      </c>
      <c r="I1481">
        <v>29264</v>
      </c>
      <c r="J1481">
        <v>3</v>
      </c>
      <c r="K1481" t="s">
        <v>902</v>
      </c>
      <c r="L1481" s="90">
        <f t="shared" si="23"/>
        <v>4.7356067927654288E-2</v>
      </c>
    </row>
    <row r="1482" spans="1:12" x14ac:dyDescent="0.3">
      <c r="A1482">
        <v>129</v>
      </c>
      <c r="B1482">
        <v>720</v>
      </c>
      <c r="C1482" t="s">
        <v>770</v>
      </c>
      <c r="D1482" t="s">
        <v>183</v>
      </c>
      <c r="E1482">
        <v>340</v>
      </c>
      <c r="F1482">
        <v>1507</v>
      </c>
      <c r="G1482">
        <v>0.22561380225613803</v>
      </c>
      <c r="H1482">
        <v>7243</v>
      </c>
      <c r="I1482">
        <v>29264</v>
      </c>
      <c r="J1482">
        <v>4</v>
      </c>
      <c r="K1482" t="s">
        <v>901</v>
      </c>
      <c r="L1482" s="90">
        <f t="shared" si="23"/>
        <v>4.694187491370979E-2</v>
      </c>
    </row>
    <row r="1483" spans="1:12" x14ac:dyDescent="0.3">
      <c r="A1483">
        <v>129</v>
      </c>
      <c r="B1483">
        <v>194</v>
      </c>
      <c r="C1483" t="s">
        <v>770</v>
      </c>
      <c r="D1483" t="s">
        <v>183</v>
      </c>
      <c r="E1483">
        <v>305</v>
      </c>
      <c r="F1483">
        <v>1335</v>
      </c>
      <c r="G1483">
        <v>0.22846441947565543</v>
      </c>
      <c r="H1483">
        <v>7243</v>
      </c>
      <c r="I1483">
        <v>29264</v>
      </c>
      <c r="J1483">
        <v>5</v>
      </c>
      <c r="K1483" t="s">
        <v>907</v>
      </c>
      <c r="L1483" s="90">
        <f t="shared" si="23"/>
        <v>4.2109623084357312E-2</v>
      </c>
    </row>
    <row r="1484" spans="1:12" x14ac:dyDescent="0.3">
      <c r="A1484">
        <v>129</v>
      </c>
      <c r="B1484">
        <v>139</v>
      </c>
      <c r="C1484" t="s">
        <v>770</v>
      </c>
      <c r="D1484" t="s">
        <v>183</v>
      </c>
      <c r="E1484">
        <v>254</v>
      </c>
      <c r="F1484">
        <v>675</v>
      </c>
      <c r="G1484">
        <v>0.3762962962962963</v>
      </c>
      <c r="H1484">
        <v>7243</v>
      </c>
      <c r="I1484">
        <v>29264</v>
      </c>
      <c r="J1484">
        <v>6</v>
      </c>
      <c r="K1484" t="s">
        <v>913</v>
      </c>
      <c r="L1484" s="90">
        <f t="shared" si="23"/>
        <v>3.5068341847300843E-2</v>
      </c>
    </row>
    <row r="1485" spans="1:12" x14ac:dyDescent="0.3">
      <c r="A1485">
        <v>129</v>
      </c>
      <c r="B1485">
        <v>140</v>
      </c>
      <c r="C1485" t="s">
        <v>770</v>
      </c>
      <c r="D1485" t="s">
        <v>183</v>
      </c>
      <c r="E1485">
        <v>239</v>
      </c>
      <c r="F1485">
        <v>574</v>
      </c>
      <c r="G1485">
        <v>0.41637630662020908</v>
      </c>
      <c r="H1485">
        <v>7243</v>
      </c>
      <c r="I1485">
        <v>29264</v>
      </c>
      <c r="J1485">
        <v>7</v>
      </c>
      <c r="K1485" t="s">
        <v>910</v>
      </c>
      <c r="L1485" s="90">
        <f t="shared" si="23"/>
        <v>3.2997376777578351E-2</v>
      </c>
    </row>
    <row r="1486" spans="1:12" x14ac:dyDescent="0.3">
      <c r="A1486">
        <v>129</v>
      </c>
      <c r="B1486">
        <v>463</v>
      </c>
      <c r="C1486" t="s">
        <v>770</v>
      </c>
      <c r="D1486" t="s">
        <v>183</v>
      </c>
      <c r="E1486">
        <v>216</v>
      </c>
      <c r="F1486">
        <v>660</v>
      </c>
      <c r="G1486">
        <v>0.32727272727272727</v>
      </c>
      <c r="H1486">
        <v>7243</v>
      </c>
      <c r="I1486">
        <v>29264</v>
      </c>
      <c r="J1486">
        <v>8</v>
      </c>
      <c r="K1486" t="s">
        <v>914</v>
      </c>
      <c r="L1486" s="90">
        <f t="shared" si="23"/>
        <v>2.9821897004003867E-2</v>
      </c>
    </row>
    <row r="1487" spans="1:12" x14ac:dyDescent="0.3">
      <c r="A1487">
        <v>129</v>
      </c>
      <c r="B1487">
        <v>540</v>
      </c>
      <c r="C1487" t="s">
        <v>770</v>
      </c>
      <c r="D1487" t="s">
        <v>183</v>
      </c>
      <c r="E1487">
        <v>205</v>
      </c>
      <c r="F1487">
        <v>886</v>
      </c>
      <c r="G1487">
        <v>0.23137697516930023</v>
      </c>
      <c r="H1487">
        <v>7243</v>
      </c>
      <c r="I1487">
        <v>29264</v>
      </c>
      <c r="J1487">
        <v>9</v>
      </c>
      <c r="K1487" t="s">
        <v>905</v>
      </c>
      <c r="L1487" s="90">
        <f t="shared" si="23"/>
        <v>2.8303189286207373E-2</v>
      </c>
    </row>
    <row r="1488" spans="1:12" x14ac:dyDescent="0.3">
      <c r="A1488">
        <v>129</v>
      </c>
      <c r="B1488">
        <v>775</v>
      </c>
      <c r="C1488" t="s">
        <v>770</v>
      </c>
      <c r="D1488" t="s">
        <v>183</v>
      </c>
      <c r="E1488">
        <v>185</v>
      </c>
      <c r="F1488">
        <v>424</v>
      </c>
      <c r="G1488">
        <v>0.43632075471698112</v>
      </c>
      <c r="H1488">
        <v>7243</v>
      </c>
      <c r="I1488">
        <v>29264</v>
      </c>
      <c r="J1488">
        <v>10</v>
      </c>
      <c r="K1488" t="s">
        <v>915</v>
      </c>
      <c r="L1488" s="90">
        <f t="shared" si="23"/>
        <v>2.5541902526577384E-2</v>
      </c>
    </row>
    <row r="1489" spans="1:12" x14ac:dyDescent="0.3">
      <c r="A1489">
        <v>129</v>
      </c>
      <c r="B1489">
        <v>201</v>
      </c>
      <c r="C1489" t="s">
        <v>770</v>
      </c>
      <c r="D1489" t="s">
        <v>183</v>
      </c>
      <c r="E1489">
        <v>167</v>
      </c>
      <c r="F1489">
        <v>651</v>
      </c>
      <c r="G1489">
        <v>0.25652841781874042</v>
      </c>
      <c r="H1489">
        <v>7243</v>
      </c>
      <c r="I1489">
        <v>29264</v>
      </c>
      <c r="J1489">
        <v>11</v>
      </c>
      <c r="K1489" t="s">
        <v>911</v>
      </c>
      <c r="L1489" s="90">
        <f t="shared" si="23"/>
        <v>2.3056744442910396E-2</v>
      </c>
    </row>
    <row r="1490" spans="1:12" x14ac:dyDescent="0.3">
      <c r="A1490">
        <v>129</v>
      </c>
      <c r="B1490">
        <v>383</v>
      </c>
      <c r="C1490" t="s">
        <v>770</v>
      </c>
      <c r="D1490" t="s">
        <v>183</v>
      </c>
      <c r="E1490">
        <v>156</v>
      </c>
      <c r="F1490">
        <v>387</v>
      </c>
      <c r="G1490">
        <v>0.40310077519379844</v>
      </c>
      <c r="H1490">
        <v>7243</v>
      </c>
      <c r="I1490">
        <v>29264</v>
      </c>
      <c r="J1490">
        <v>12</v>
      </c>
      <c r="K1490" t="s">
        <v>916</v>
      </c>
      <c r="L1490" s="90">
        <f t="shared" si="23"/>
        <v>2.1538036725113903E-2</v>
      </c>
    </row>
    <row r="1491" spans="1:12" x14ac:dyDescent="0.3">
      <c r="A1491">
        <v>129</v>
      </c>
      <c r="B1491">
        <v>460</v>
      </c>
      <c r="C1491" t="s">
        <v>770</v>
      </c>
      <c r="D1491" t="s">
        <v>183</v>
      </c>
      <c r="E1491">
        <v>153</v>
      </c>
      <c r="F1491">
        <v>588</v>
      </c>
      <c r="G1491">
        <v>0.26020408163265307</v>
      </c>
      <c r="H1491">
        <v>7243</v>
      </c>
      <c r="I1491">
        <v>29264</v>
      </c>
      <c r="J1491">
        <v>13</v>
      </c>
      <c r="K1491" t="s">
        <v>922</v>
      </c>
      <c r="L1491" s="90">
        <f t="shared" si="23"/>
        <v>2.1123843711169404E-2</v>
      </c>
    </row>
    <row r="1492" spans="1:12" x14ac:dyDescent="0.3">
      <c r="A1492">
        <v>129</v>
      </c>
      <c r="B1492">
        <v>302</v>
      </c>
      <c r="C1492" t="s">
        <v>770</v>
      </c>
      <c r="D1492" t="s">
        <v>183</v>
      </c>
      <c r="E1492">
        <v>143</v>
      </c>
      <c r="F1492">
        <v>265</v>
      </c>
      <c r="G1492">
        <v>0.53962264150943395</v>
      </c>
      <c r="H1492">
        <v>7243</v>
      </c>
      <c r="I1492">
        <v>29264</v>
      </c>
      <c r="J1492">
        <v>14</v>
      </c>
      <c r="K1492" t="s">
        <v>909</v>
      </c>
      <c r="L1492" s="90">
        <f t="shared" si="23"/>
        <v>1.9743200331354412E-2</v>
      </c>
    </row>
    <row r="1493" spans="1:12" x14ac:dyDescent="0.3">
      <c r="A1493">
        <v>129</v>
      </c>
      <c r="B1493">
        <v>45</v>
      </c>
      <c r="C1493" t="s">
        <v>770</v>
      </c>
      <c r="D1493" t="s">
        <v>183</v>
      </c>
      <c r="E1493">
        <v>129</v>
      </c>
      <c r="F1493">
        <v>465</v>
      </c>
      <c r="G1493">
        <v>0.27741935483870966</v>
      </c>
      <c r="H1493">
        <v>7243</v>
      </c>
      <c r="I1493">
        <v>29264</v>
      </c>
      <c r="J1493">
        <v>15</v>
      </c>
      <c r="K1493" t="s">
        <v>917</v>
      </c>
      <c r="L1493" s="90">
        <f t="shared" si="23"/>
        <v>1.781029959961342E-2</v>
      </c>
    </row>
    <row r="1494" spans="1:12" x14ac:dyDescent="0.3">
      <c r="A1494">
        <v>129</v>
      </c>
      <c r="B1494">
        <v>244</v>
      </c>
      <c r="C1494" t="s">
        <v>770</v>
      </c>
      <c r="D1494" t="s">
        <v>183</v>
      </c>
      <c r="E1494">
        <v>119</v>
      </c>
      <c r="F1494">
        <v>334</v>
      </c>
      <c r="G1494">
        <v>0.35628742514970058</v>
      </c>
      <c r="H1494">
        <v>7243</v>
      </c>
      <c r="I1494">
        <v>29264</v>
      </c>
      <c r="J1494">
        <v>16</v>
      </c>
      <c r="K1494" t="s">
        <v>921</v>
      </c>
      <c r="L1494" s="90">
        <f t="shared" si="23"/>
        <v>1.6429656219798427E-2</v>
      </c>
    </row>
    <row r="1495" spans="1:12" x14ac:dyDescent="0.3">
      <c r="A1495">
        <v>129</v>
      </c>
      <c r="B1495">
        <v>282</v>
      </c>
      <c r="C1495" t="s">
        <v>770</v>
      </c>
      <c r="D1495" t="s">
        <v>183</v>
      </c>
      <c r="E1495">
        <v>110</v>
      </c>
      <c r="F1495">
        <v>347</v>
      </c>
      <c r="G1495">
        <v>0.31700288184438041</v>
      </c>
      <c r="H1495">
        <v>7243</v>
      </c>
      <c r="I1495">
        <v>29264</v>
      </c>
      <c r="J1495">
        <v>17</v>
      </c>
      <c r="K1495" t="s">
        <v>927</v>
      </c>
      <c r="L1495" s="90">
        <f t="shared" si="23"/>
        <v>1.5187077177964931E-2</v>
      </c>
    </row>
    <row r="1496" spans="1:12" x14ac:dyDescent="0.3">
      <c r="A1496">
        <v>129</v>
      </c>
      <c r="B1496">
        <v>862</v>
      </c>
      <c r="C1496" t="s">
        <v>770</v>
      </c>
      <c r="D1496" t="s">
        <v>183</v>
      </c>
      <c r="E1496">
        <v>105</v>
      </c>
      <c r="F1496">
        <v>131</v>
      </c>
      <c r="G1496">
        <v>0.80152671755725191</v>
      </c>
      <c r="H1496">
        <v>7243</v>
      </c>
      <c r="I1496">
        <v>29264</v>
      </c>
      <c r="J1496">
        <v>18</v>
      </c>
      <c r="K1496" t="s">
        <v>950</v>
      </c>
      <c r="L1496" s="90">
        <f t="shared" si="23"/>
        <v>1.4496755488057435E-2</v>
      </c>
    </row>
    <row r="1497" spans="1:12" x14ac:dyDescent="0.3">
      <c r="A1497">
        <v>129</v>
      </c>
      <c r="B1497">
        <v>420</v>
      </c>
      <c r="C1497" t="s">
        <v>770</v>
      </c>
      <c r="D1497" t="s">
        <v>183</v>
      </c>
      <c r="E1497">
        <v>97</v>
      </c>
      <c r="F1497">
        <v>304</v>
      </c>
      <c r="G1497">
        <v>0.31907894736842107</v>
      </c>
      <c r="H1497">
        <v>7243</v>
      </c>
      <c r="I1497">
        <v>29264</v>
      </c>
      <c r="J1497">
        <v>19</v>
      </c>
      <c r="K1497" t="s">
        <v>928</v>
      </c>
      <c r="L1497" s="90">
        <f t="shared" si="23"/>
        <v>1.339224078420544E-2</v>
      </c>
    </row>
    <row r="1498" spans="1:12" x14ac:dyDescent="0.3">
      <c r="A1498">
        <v>129</v>
      </c>
      <c r="B1498">
        <v>422</v>
      </c>
      <c r="C1498" t="s">
        <v>770</v>
      </c>
      <c r="D1498" t="s">
        <v>183</v>
      </c>
      <c r="E1498">
        <v>89</v>
      </c>
      <c r="F1498">
        <v>255</v>
      </c>
      <c r="G1498">
        <v>0.34901960784313724</v>
      </c>
      <c r="H1498">
        <v>7243</v>
      </c>
      <c r="I1498">
        <v>29264</v>
      </c>
      <c r="J1498">
        <v>20</v>
      </c>
      <c r="K1498" t="s">
        <v>938</v>
      </c>
      <c r="L1498" s="90">
        <f t="shared" si="23"/>
        <v>1.2287726080353445E-2</v>
      </c>
    </row>
    <row r="1499" spans="1:12" x14ac:dyDescent="0.3">
      <c r="A1499">
        <v>129</v>
      </c>
      <c r="B1499">
        <v>247</v>
      </c>
      <c r="C1499" t="s">
        <v>770</v>
      </c>
      <c r="D1499" t="s">
        <v>183</v>
      </c>
      <c r="E1499">
        <v>87</v>
      </c>
      <c r="F1499">
        <v>290</v>
      </c>
      <c r="G1499">
        <v>0.3</v>
      </c>
      <c r="H1499">
        <v>7243</v>
      </c>
      <c r="I1499">
        <v>29264</v>
      </c>
      <c r="J1499">
        <v>21</v>
      </c>
      <c r="K1499" t="s">
        <v>933</v>
      </c>
      <c r="L1499" s="90">
        <f t="shared" si="23"/>
        <v>1.2011597404390445E-2</v>
      </c>
    </row>
    <row r="1500" spans="1:12" x14ac:dyDescent="0.3">
      <c r="A1500">
        <v>129</v>
      </c>
      <c r="B1500">
        <v>301</v>
      </c>
      <c r="C1500" t="s">
        <v>770</v>
      </c>
      <c r="D1500" t="s">
        <v>183</v>
      </c>
      <c r="E1500">
        <v>83</v>
      </c>
      <c r="F1500">
        <v>307</v>
      </c>
      <c r="G1500">
        <v>0.27035830618892509</v>
      </c>
      <c r="H1500">
        <v>7243</v>
      </c>
      <c r="I1500">
        <v>29264</v>
      </c>
      <c r="J1500">
        <v>22</v>
      </c>
      <c r="K1500" t="s">
        <v>912</v>
      </c>
      <c r="L1500" s="90">
        <f t="shared" si="23"/>
        <v>1.1459340052464448E-2</v>
      </c>
    </row>
    <row r="1501" spans="1:12" x14ac:dyDescent="0.3">
      <c r="A1501">
        <v>129</v>
      </c>
      <c r="B1501">
        <v>812</v>
      </c>
      <c r="C1501" t="s">
        <v>770</v>
      </c>
      <c r="D1501" t="s">
        <v>183</v>
      </c>
      <c r="E1501">
        <v>82</v>
      </c>
      <c r="F1501">
        <v>203</v>
      </c>
      <c r="G1501">
        <v>0.4039408866995074</v>
      </c>
      <c r="H1501">
        <v>7243</v>
      </c>
      <c r="I1501">
        <v>29264</v>
      </c>
      <c r="J1501">
        <v>23</v>
      </c>
      <c r="K1501" t="s">
        <v>940</v>
      </c>
      <c r="L1501" s="90">
        <f t="shared" si="23"/>
        <v>1.1321275714482949E-2</v>
      </c>
    </row>
    <row r="1502" spans="1:12" x14ac:dyDescent="0.3">
      <c r="A1502">
        <v>129</v>
      </c>
      <c r="B1502">
        <v>221</v>
      </c>
      <c r="C1502" t="s">
        <v>770</v>
      </c>
      <c r="D1502" t="s">
        <v>183</v>
      </c>
      <c r="E1502">
        <v>79</v>
      </c>
      <c r="F1502">
        <v>197</v>
      </c>
      <c r="G1502">
        <v>0.40101522842639592</v>
      </c>
      <c r="H1502">
        <v>7243</v>
      </c>
      <c r="I1502">
        <v>29264</v>
      </c>
      <c r="J1502">
        <v>24</v>
      </c>
      <c r="K1502" t="s">
        <v>946</v>
      </c>
      <c r="L1502" s="90">
        <f t="shared" si="23"/>
        <v>1.090708270053845E-2</v>
      </c>
    </row>
    <row r="1503" spans="1:12" x14ac:dyDescent="0.3">
      <c r="A1503">
        <v>129</v>
      </c>
      <c r="B1503">
        <v>241</v>
      </c>
      <c r="C1503" t="s">
        <v>770</v>
      </c>
      <c r="D1503" t="s">
        <v>183</v>
      </c>
      <c r="E1503">
        <v>78</v>
      </c>
      <c r="F1503">
        <v>200</v>
      </c>
      <c r="G1503">
        <v>0.39</v>
      </c>
      <c r="H1503">
        <v>7243</v>
      </c>
      <c r="I1503">
        <v>29264</v>
      </c>
      <c r="J1503">
        <v>25</v>
      </c>
      <c r="K1503" t="s">
        <v>924</v>
      </c>
      <c r="L1503" s="90">
        <f t="shared" si="23"/>
        <v>1.0769018362556951E-2</v>
      </c>
    </row>
    <row r="1504" spans="1:12" x14ac:dyDescent="0.3">
      <c r="A1504">
        <v>129</v>
      </c>
      <c r="B1504">
        <v>425</v>
      </c>
      <c r="C1504" t="s">
        <v>770</v>
      </c>
      <c r="D1504" t="s">
        <v>183</v>
      </c>
      <c r="E1504">
        <v>76</v>
      </c>
      <c r="F1504">
        <v>230</v>
      </c>
      <c r="G1504">
        <v>0.33043478260869563</v>
      </c>
      <c r="H1504">
        <v>7243</v>
      </c>
      <c r="I1504">
        <v>29264</v>
      </c>
      <c r="J1504">
        <v>26</v>
      </c>
      <c r="K1504" t="s">
        <v>934</v>
      </c>
      <c r="L1504" s="90">
        <f t="shared" si="23"/>
        <v>1.0492889686593954E-2</v>
      </c>
    </row>
    <row r="1505" spans="1:12" x14ac:dyDescent="0.3">
      <c r="A1505">
        <v>129</v>
      </c>
      <c r="B1505">
        <v>249</v>
      </c>
      <c r="C1505" t="s">
        <v>770</v>
      </c>
      <c r="D1505" t="s">
        <v>183</v>
      </c>
      <c r="E1505">
        <v>72</v>
      </c>
      <c r="F1505">
        <v>265</v>
      </c>
      <c r="G1505">
        <v>0.27169811320754716</v>
      </c>
      <c r="H1505">
        <v>7243</v>
      </c>
      <c r="I1505">
        <v>29264</v>
      </c>
      <c r="J1505">
        <v>27</v>
      </c>
      <c r="K1505" t="s">
        <v>936</v>
      </c>
      <c r="L1505" s="90">
        <f t="shared" si="23"/>
        <v>9.9406323346679544E-3</v>
      </c>
    </row>
    <row r="1506" spans="1:12" x14ac:dyDescent="0.3">
      <c r="A1506">
        <v>129</v>
      </c>
      <c r="B1506">
        <v>134</v>
      </c>
      <c r="C1506" t="s">
        <v>770</v>
      </c>
      <c r="D1506" t="s">
        <v>183</v>
      </c>
      <c r="E1506">
        <v>66</v>
      </c>
      <c r="F1506">
        <v>208</v>
      </c>
      <c r="G1506">
        <v>0.31730769230769229</v>
      </c>
      <c r="H1506">
        <v>7243</v>
      </c>
      <c r="I1506">
        <v>29264</v>
      </c>
      <c r="J1506">
        <v>28</v>
      </c>
      <c r="K1506" t="s">
        <v>975</v>
      </c>
      <c r="L1506" s="90">
        <f t="shared" si="23"/>
        <v>9.1122463067789591E-3</v>
      </c>
    </row>
    <row r="1507" spans="1:12" x14ac:dyDescent="0.3">
      <c r="A1507">
        <v>129</v>
      </c>
      <c r="B1507">
        <v>308</v>
      </c>
      <c r="C1507" t="s">
        <v>770</v>
      </c>
      <c r="D1507" t="s">
        <v>183</v>
      </c>
      <c r="E1507">
        <v>62</v>
      </c>
      <c r="F1507">
        <v>282</v>
      </c>
      <c r="G1507">
        <v>0.21985815602836881</v>
      </c>
      <c r="H1507">
        <v>7243</v>
      </c>
      <c r="I1507">
        <v>29264</v>
      </c>
      <c r="J1507">
        <v>29</v>
      </c>
      <c r="K1507" t="s">
        <v>929</v>
      </c>
      <c r="L1507" s="90">
        <f t="shared" si="23"/>
        <v>8.5599889548529616E-3</v>
      </c>
    </row>
    <row r="1508" spans="1:12" x14ac:dyDescent="0.3">
      <c r="A1508">
        <v>129</v>
      </c>
      <c r="B1508">
        <v>351</v>
      </c>
      <c r="C1508" t="s">
        <v>770</v>
      </c>
      <c r="D1508" t="s">
        <v>183</v>
      </c>
      <c r="E1508">
        <v>56</v>
      </c>
      <c r="F1508">
        <v>185</v>
      </c>
      <c r="G1508">
        <v>0.30270270270270272</v>
      </c>
      <c r="H1508">
        <v>7243</v>
      </c>
      <c r="I1508">
        <v>29264</v>
      </c>
      <c r="J1508">
        <v>30</v>
      </c>
      <c r="K1508" t="s">
        <v>937</v>
      </c>
      <c r="L1508" s="90">
        <f t="shared" si="23"/>
        <v>7.7316029269639654E-3</v>
      </c>
    </row>
    <row r="1509" spans="1:12" x14ac:dyDescent="0.3">
      <c r="A1509">
        <v>104</v>
      </c>
      <c r="B1509">
        <v>640</v>
      </c>
      <c r="C1509" t="s">
        <v>771</v>
      </c>
      <c r="D1509" t="s">
        <v>170</v>
      </c>
      <c r="E1509">
        <v>956</v>
      </c>
      <c r="F1509">
        <v>24448</v>
      </c>
      <c r="G1509">
        <v>3.9103403141361258E-2</v>
      </c>
      <c r="H1509">
        <v>16620</v>
      </c>
      <c r="I1509">
        <v>274058</v>
      </c>
      <c r="J1509">
        <v>1</v>
      </c>
      <c r="K1509" t="s">
        <v>900</v>
      </c>
      <c r="L1509" s="90">
        <f t="shared" si="23"/>
        <v>5.752105896510229E-2</v>
      </c>
    </row>
    <row r="1510" spans="1:12" x14ac:dyDescent="0.3">
      <c r="A1510">
        <v>104</v>
      </c>
      <c r="B1510">
        <v>560</v>
      </c>
      <c r="C1510" t="s">
        <v>771</v>
      </c>
      <c r="D1510" t="s">
        <v>170</v>
      </c>
      <c r="E1510">
        <v>677</v>
      </c>
      <c r="F1510">
        <v>18203</v>
      </c>
      <c r="G1510">
        <v>3.7191671702466629E-2</v>
      </c>
      <c r="H1510">
        <v>16620</v>
      </c>
      <c r="I1510">
        <v>274058</v>
      </c>
      <c r="J1510">
        <v>2</v>
      </c>
      <c r="K1510" t="s">
        <v>902</v>
      </c>
      <c r="L1510" s="90">
        <f t="shared" si="23"/>
        <v>4.0734055354993984E-2</v>
      </c>
    </row>
    <row r="1511" spans="1:12" x14ac:dyDescent="0.3">
      <c r="A1511">
        <v>104</v>
      </c>
      <c r="B1511">
        <v>540</v>
      </c>
      <c r="C1511" t="s">
        <v>771</v>
      </c>
      <c r="D1511" t="s">
        <v>170</v>
      </c>
      <c r="E1511">
        <v>520</v>
      </c>
      <c r="F1511">
        <v>9531</v>
      </c>
      <c r="G1511">
        <v>5.4558808099884587E-2</v>
      </c>
      <c r="H1511">
        <v>16620</v>
      </c>
      <c r="I1511">
        <v>274058</v>
      </c>
      <c r="J1511">
        <v>3</v>
      </c>
      <c r="K1511" t="s">
        <v>905</v>
      </c>
      <c r="L1511" s="90">
        <f t="shared" si="23"/>
        <v>3.1287605294825514E-2</v>
      </c>
    </row>
    <row r="1512" spans="1:12" x14ac:dyDescent="0.3">
      <c r="A1512">
        <v>104</v>
      </c>
      <c r="B1512">
        <v>137</v>
      </c>
      <c r="C1512" t="s">
        <v>771</v>
      </c>
      <c r="D1512" t="s">
        <v>170</v>
      </c>
      <c r="E1512">
        <v>459</v>
      </c>
      <c r="F1512">
        <v>7947</v>
      </c>
      <c r="G1512">
        <v>5.7757644394110984E-2</v>
      </c>
      <c r="H1512">
        <v>16620</v>
      </c>
      <c r="I1512">
        <v>274058</v>
      </c>
      <c r="J1512">
        <v>4</v>
      </c>
      <c r="K1512" t="s">
        <v>906</v>
      </c>
      <c r="L1512" s="90">
        <f t="shared" si="23"/>
        <v>2.7617328519855596E-2</v>
      </c>
    </row>
    <row r="1513" spans="1:12" x14ac:dyDescent="0.3">
      <c r="A1513">
        <v>104</v>
      </c>
      <c r="B1513">
        <v>194</v>
      </c>
      <c r="C1513" t="s">
        <v>771</v>
      </c>
      <c r="D1513" t="s">
        <v>170</v>
      </c>
      <c r="E1513">
        <v>350</v>
      </c>
      <c r="F1513">
        <v>7034</v>
      </c>
      <c r="G1513">
        <v>4.9758316747227749E-2</v>
      </c>
      <c r="H1513">
        <v>16620</v>
      </c>
      <c r="I1513">
        <v>274058</v>
      </c>
      <c r="J1513">
        <v>5</v>
      </c>
      <c r="K1513" t="s">
        <v>907</v>
      </c>
      <c r="L1513" s="90">
        <f t="shared" si="23"/>
        <v>2.1058965102286401E-2</v>
      </c>
    </row>
    <row r="1514" spans="1:12" x14ac:dyDescent="0.3">
      <c r="A1514">
        <v>104</v>
      </c>
      <c r="B1514">
        <v>175</v>
      </c>
      <c r="C1514" t="s">
        <v>771</v>
      </c>
      <c r="D1514" t="s">
        <v>170</v>
      </c>
      <c r="E1514">
        <v>329</v>
      </c>
      <c r="F1514">
        <v>3087</v>
      </c>
      <c r="G1514">
        <v>0.10657596371882086</v>
      </c>
      <c r="H1514">
        <v>16620</v>
      </c>
      <c r="I1514">
        <v>274058</v>
      </c>
      <c r="J1514">
        <v>6</v>
      </c>
      <c r="K1514" t="s">
        <v>942</v>
      </c>
      <c r="L1514" s="90">
        <f t="shared" si="23"/>
        <v>1.9795427196149219E-2</v>
      </c>
    </row>
    <row r="1515" spans="1:12" x14ac:dyDescent="0.3">
      <c r="A1515">
        <v>104</v>
      </c>
      <c r="B1515">
        <v>304</v>
      </c>
      <c r="C1515" t="s">
        <v>771</v>
      </c>
      <c r="D1515" t="s">
        <v>170</v>
      </c>
      <c r="E1515">
        <v>293</v>
      </c>
      <c r="F1515">
        <v>2959</v>
      </c>
      <c r="G1515">
        <v>9.9019939168638049E-2</v>
      </c>
      <c r="H1515">
        <v>16620</v>
      </c>
      <c r="I1515">
        <v>274058</v>
      </c>
      <c r="J1515">
        <v>7</v>
      </c>
      <c r="K1515" t="s">
        <v>963</v>
      </c>
      <c r="L1515" s="90">
        <f t="shared" si="23"/>
        <v>1.7629362214199758E-2</v>
      </c>
    </row>
    <row r="1516" spans="1:12" x14ac:dyDescent="0.3">
      <c r="A1516">
        <v>104</v>
      </c>
      <c r="B1516">
        <v>191</v>
      </c>
      <c r="C1516" t="s">
        <v>771</v>
      </c>
      <c r="D1516" t="s">
        <v>170</v>
      </c>
      <c r="E1516">
        <v>218</v>
      </c>
      <c r="F1516">
        <v>1834</v>
      </c>
      <c r="G1516">
        <v>0.11886586695747001</v>
      </c>
      <c r="H1516">
        <v>16620</v>
      </c>
      <c r="I1516">
        <v>274058</v>
      </c>
      <c r="J1516">
        <v>8</v>
      </c>
      <c r="K1516" t="s">
        <v>947</v>
      </c>
      <c r="L1516" s="90">
        <f t="shared" si="23"/>
        <v>1.3116726835138388E-2</v>
      </c>
    </row>
    <row r="1517" spans="1:12" x14ac:dyDescent="0.3">
      <c r="A1517">
        <v>104</v>
      </c>
      <c r="B1517">
        <v>21</v>
      </c>
      <c r="C1517" t="s">
        <v>771</v>
      </c>
      <c r="D1517" t="s">
        <v>170</v>
      </c>
      <c r="E1517">
        <v>216</v>
      </c>
      <c r="F1517">
        <v>2951</v>
      </c>
      <c r="G1517">
        <v>7.3195526940020336E-2</v>
      </c>
      <c r="H1517">
        <v>16620</v>
      </c>
      <c r="I1517">
        <v>274058</v>
      </c>
      <c r="J1517">
        <v>9</v>
      </c>
      <c r="K1517" t="s">
        <v>965</v>
      </c>
      <c r="L1517" s="90">
        <f t="shared" si="23"/>
        <v>1.2996389891696752E-2</v>
      </c>
    </row>
    <row r="1518" spans="1:12" x14ac:dyDescent="0.3">
      <c r="A1518">
        <v>104</v>
      </c>
      <c r="B1518">
        <v>201</v>
      </c>
      <c r="C1518" t="s">
        <v>771</v>
      </c>
      <c r="D1518" t="s">
        <v>170</v>
      </c>
      <c r="E1518">
        <v>214</v>
      </c>
      <c r="F1518">
        <v>2794</v>
      </c>
      <c r="G1518">
        <v>7.6592698639942738E-2</v>
      </c>
      <c r="H1518">
        <v>16620</v>
      </c>
      <c r="I1518">
        <v>274058</v>
      </c>
      <c r="J1518">
        <v>10</v>
      </c>
      <c r="K1518" t="s">
        <v>911</v>
      </c>
      <c r="L1518" s="90">
        <f t="shared" si="23"/>
        <v>1.2876052948255114E-2</v>
      </c>
    </row>
    <row r="1519" spans="1:12" x14ac:dyDescent="0.3">
      <c r="A1519">
        <v>104</v>
      </c>
      <c r="B1519">
        <v>720</v>
      </c>
      <c r="C1519" t="s">
        <v>771</v>
      </c>
      <c r="D1519" t="s">
        <v>170</v>
      </c>
      <c r="E1519">
        <v>214</v>
      </c>
      <c r="F1519">
        <v>6425</v>
      </c>
      <c r="G1519">
        <v>3.330739299610895E-2</v>
      </c>
      <c r="H1519">
        <v>16620</v>
      </c>
      <c r="I1519">
        <v>274058</v>
      </c>
      <c r="J1519">
        <v>10</v>
      </c>
      <c r="K1519" t="s">
        <v>901</v>
      </c>
      <c r="L1519" s="90">
        <f t="shared" si="23"/>
        <v>1.2876052948255114E-2</v>
      </c>
    </row>
    <row r="1520" spans="1:12" x14ac:dyDescent="0.3">
      <c r="A1520">
        <v>104</v>
      </c>
      <c r="B1520">
        <v>53</v>
      </c>
      <c r="C1520" t="s">
        <v>771</v>
      </c>
      <c r="D1520" t="s">
        <v>170</v>
      </c>
      <c r="E1520">
        <v>212</v>
      </c>
      <c r="F1520">
        <v>2308</v>
      </c>
      <c r="G1520">
        <v>9.1854419410745236E-2</v>
      </c>
      <c r="H1520">
        <v>16620</v>
      </c>
      <c r="I1520">
        <v>274058</v>
      </c>
      <c r="J1520">
        <v>12</v>
      </c>
      <c r="K1520" t="s">
        <v>945</v>
      </c>
      <c r="L1520" s="90">
        <f t="shared" si="23"/>
        <v>1.2755716004813478E-2</v>
      </c>
    </row>
    <row r="1521" spans="1:12" x14ac:dyDescent="0.3">
      <c r="A1521">
        <v>104</v>
      </c>
      <c r="B1521">
        <v>24</v>
      </c>
      <c r="C1521" t="s">
        <v>771</v>
      </c>
      <c r="D1521" t="s">
        <v>170</v>
      </c>
      <c r="E1521">
        <v>198</v>
      </c>
      <c r="F1521">
        <v>1499</v>
      </c>
      <c r="G1521">
        <v>0.13208805870580387</v>
      </c>
      <c r="H1521">
        <v>16620</v>
      </c>
      <c r="I1521">
        <v>274058</v>
      </c>
      <c r="J1521">
        <v>13</v>
      </c>
      <c r="K1521" t="s">
        <v>948</v>
      </c>
      <c r="L1521" s="90">
        <f t="shared" si="23"/>
        <v>1.1913357400722021E-2</v>
      </c>
    </row>
    <row r="1522" spans="1:12" x14ac:dyDescent="0.3">
      <c r="A1522">
        <v>104</v>
      </c>
      <c r="B1522">
        <v>383</v>
      </c>
      <c r="C1522" t="s">
        <v>771</v>
      </c>
      <c r="D1522" t="s">
        <v>170</v>
      </c>
      <c r="E1522">
        <v>185</v>
      </c>
      <c r="F1522">
        <v>2219</v>
      </c>
      <c r="G1522">
        <v>8.337088778729157E-2</v>
      </c>
      <c r="H1522">
        <v>16620</v>
      </c>
      <c r="I1522">
        <v>274058</v>
      </c>
      <c r="J1522">
        <v>14</v>
      </c>
      <c r="K1522" t="s">
        <v>916</v>
      </c>
      <c r="L1522" s="90">
        <f t="shared" si="23"/>
        <v>1.1131167268351384E-2</v>
      </c>
    </row>
    <row r="1523" spans="1:12" x14ac:dyDescent="0.3">
      <c r="A1523">
        <v>104</v>
      </c>
      <c r="B1523">
        <v>45</v>
      </c>
      <c r="C1523" t="s">
        <v>771</v>
      </c>
      <c r="D1523" t="s">
        <v>170</v>
      </c>
      <c r="E1523">
        <v>174</v>
      </c>
      <c r="F1523">
        <v>2529</v>
      </c>
      <c r="G1523">
        <v>6.8801897983392646E-2</v>
      </c>
      <c r="H1523">
        <v>16620</v>
      </c>
      <c r="I1523">
        <v>274058</v>
      </c>
      <c r="J1523">
        <v>15</v>
      </c>
      <c r="K1523" t="s">
        <v>917</v>
      </c>
      <c r="L1523" s="90">
        <f t="shared" si="23"/>
        <v>1.0469314079422382E-2</v>
      </c>
    </row>
    <row r="1524" spans="1:12" x14ac:dyDescent="0.3">
      <c r="A1524">
        <v>104</v>
      </c>
      <c r="B1524">
        <v>693</v>
      </c>
      <c r="C1524" t="s">
        <v>771</v>
      </c>
      <c r="D1524" t="s">
        <v>170</v>
      </c>
      <c r="E1524">
        <v>167</v>
      </c>
      <c r="F1524">
        <v>2478</v>
      </c>
      <c r="G1524">
        <v>6.7393058918482643E-2</v>
      </c>
      <c r="H1524">
        <v>16620</v>
      </c>
      <c r="I1524">
        <v>274058</v>
      </c>
      <c r="J1524">
        <v>16</v>
      </c>
      <c r="K1524" t="s">
        <v>964</v>
      </c>
      <c r="L1524" s="90">
        <f t="shared" si="23"/>
        <v>1.0048134777376655E-2</v>
      </c>
    </row>
    <row r="1525" spans="1:12" x14ac:dyDescent="0.3">
      <c r="A1525">
        <v>104</v>
      </c>
      <c r="B1525">
        <v>166</v>
      </c>
      <c r="C1525" t="s">
        <v>771</v>
      </c>
      <c r="D1525" t="s">
        <v>170</v>
      </c>
      <c r="E1525">
        <v>166</v>
      </c>
      <c r="F1525">
        <v>1324</v>
      </c>
      <c r="G1525">
        <v>0.12537764350453173</v>
      </c>
      <c r="H1525">
        <v>16620</v>
      </c>
      <c r="I1525">
        <v>274058</v>
      </c>
      <c r="J1525">
        <v>17</v>
      </c>
      <c r="K1525" t="s">
        <v>966</v>
      </c>
      <c r="L1525" s="90">
        <f t="shared" si="23"/>
        <v>9.9879663056558366E-3</v>
      </c>
    </row>
    <row r="1526" spans="1:12" x14ac:dyDescent="0.3">
      <c r="A1526">
        <v>104</v>
      </c>
      <c r="B1526">
        <v>403</v>
      </c>
      <c r="C1526" t="s">
        <v>771</v>
      </c>
      <c r="D1526" t="s">
        <v>170</v>
      </c>
      <c r="E1526">
        <v>164</v>
      </c>
      <c r="F1526">
        <v>2072</v>
      </c>
      <c r="G1526">
        <v>7.9150579150579145E-2</v>
      </c>
      <c r="H1526">
        <v>16620</v>
      </c>
      <c r="I1526">
        <v>274058</v>
      </c>
      <c r="J1526">
        <v>18</v>
      </c>
      <c r="K1526" t="s">
        <v>974</v>
      </c>
      <c r="L1526" s="90">
        <f t="shared" si="23"/>
        <v>9.8676293622141989E-3</v>
      </c>
    </row>
    <row r="1527" spans="1:12" x14ac:dyDescent="0.3">
      <c r="A1527">
        <v>104</v>
      </c>
      <c r="B1527">
        <v>139</v>
      </c>
      <c r="C1527" t="s">
        <v>771</v>
      </c>
      <c r="D1527" t="s">
        <v>170</v>
      </c>
      <c r="E1527">
        <v>163</v>
      </c>
      <c r="F1527">
        <v>2502</v>
      </c>
      <c r="G1527">
        <v>6.5147881694644291E-2</v>
      </c>
      <c r="H1527">
        <v>16620</v>
      </c>
      <c r="I1527">
        <v>274058</v>
      </c>
      <c r="J1527">
        <v>19</v>
      </c>
      <c r="K1527" t="s">
        <v>913</v>
      </c>
      <c r="L1527" s="90">
        <f t="shared" si="23"/>
        <v>9.8074608904933809E-3</v>
      </c>
    </row>
    <row r="1528" spans="1:12" x14ac:dyDescent="0.3">
      <c r="A1528">
        <v>104</v>
      </c>
      <c r="B1528">
        <v>460</v>
      </c>
      <c r="C1528" t="s">
        <v>771</v>
      </c>
      <c r="D1528" t="s">
        <v>170</v>
      </c>
      <c r="E1528">
        <v>161</v>
      </c>
      <c r="F1528">
        <v>2906</v>
      </c>
      <c r="G1528">
        <v>5.5402615278733656E-2</v>
      </c>
      <c r="H1528">
        <v>16620</v>
      </c>
      <c r="I1528">
        <v>274058</v>
      </c>
      <c r="J1528">
        <v>20</v>
      </c>
      <c r="K1528" t="s">
        <v>922</v>
      </c>
      <c r="L1528" s="90">
        <f t="shared" si="23"/>
        <v>9.6871239470517449E-3</v>
      </c>
    </row>
    <row r="1529" spans="1:12" x14ac:dyDescent="0.3">
      <c r="A1529">
        <v>104</v>
      </c>
      <c r="B1529">
        <v>55</v>
      </c>
      <c r="C1529" t="s">
        <v>771</v>
      </c>
      <c r="D1529" t="s">
        <v>170</v>
      </c>
      <c r="E1529">
        <v>160</v>
      </c>
      <c r="F1529">
        <v>1100</v>
      </c>
      <c r="G1529">
        <v>0.14545454545454545</v>
      </c>
      <c r="H1529">
        <v>16620</v>
      </c>
      <c r="I1529">
        <v>274058</v>
      </c>
      <c r="J1529">
        <v>21</v>
      </c>
      <c r="K1529" t="s">
        <v>993</v>
      </c>
      <c r="L1529" s="90">
        <f t="shared" si="23"/>
        <v>9.6269554753309269E-3</v>
      </c>
    </row>
    <row r="1530" spans="1:12" x14ac:dyDescent="0.3">
      <c r="A1530">
        <v>104</v>
      </c>
      <c r="B1530">
        <v>141</v>
      </c>
      <c r="C1530" t="s">
        <v>771</v>
      </c>
      <c r="D1530" t="s">
        <v>170</v>
      </c>
      <c r="E1530">
        <v>147</v>
      </c>
      <c r="F1530">
        <v>1348</v>
      </c>
      <c r="G1530">
        <v>0.10905044510385757</v>
      </c>
      <c r="H1530">
        <v>16620</v>
      </c>
      <c r="I1530">
        <v>274058</v>
      </c>
      <c r="J1530">
        <v>22</v>
      </c>
      <c r="K1530" t="s">
        <v>977</v>
      </c>
      <c r="L1530" s="90">
        <f t="shared" si="23"/>
        <v>8.8447653429602896E-3</v>
      </c>
    </row>
    <row r="1531" spans="1:12" x14ac:dyDescent="0.3">
      <c r="A1531">
        <v>104</v>
      </c>
      <c r="B1531">
        <v>951</v>
      </c>
      <c r="C1531" t="s">
        <v>771</v>
      </c>
      <c r="D1531" t="s">
        <v>170</v>
      </c>
      <c r="E1531">
        <v>147</v>
      </c>
      <c r="F1531">
        <v>2471</v>
      </c>
      <c r="G1531">
        <v>5.9490084985835696E-2</v>
      </c>
      <c r="H1531">
        <v>16620</v>
      </c>
      <c r="I1531">
        <v>274058</v>
      </c>
      <c r="J1531">
        <v>22</v>
      </c>
      <c r="K1531" t="s">
        <v>949</v>
      </c>
      <c r="L1531" s="90">
        <f t="shared" si="23"/>
        <v>8.8447653429602896E-3</v>
      </c>
    </row>
    <row r="1532" spans="1:12" x14ac:dyDescent="0.3">
      <c r="A1532">
        <v>104</v>
      </c>
      <c r="B1532">
        <v>173</v>
      </c>
      <c r="C1532" t="s">
        <v>771</v>
      </c>
      <c r="D1532" t="s">
        <v>170</v>
      </c>
      <c r="E1532">
        <v>146</v>
      </c>
      <c r="F1532">
        <v>2166</v>
      </c>
      <c r="G1532">
        <v>6.7405355493998148E-2</v>
      </c>
      <c r="H1532">
        <v>16620</v>
      </c>
      <c r="I1532">
        <v>274058</v>
      </c>
      <c r="J1532">
        <v>24</v>
      </c>
      <c r="K1532" t="s">
        <v>944</v>
      </c>
      <c r="L1532" s="90">
        <f t="shared" si="23"/>
        <v>8.7845968712394699E-3</v>
      </c>
    </row>
    <row r="1533" spans="1:12" x14ac:dyDescent="0.3">
      <c r="A1533">
        <v>104</v>
      </c>
      <c r="B1533">
        <v>566</v>
      </c>
      <c r="C1533" t="s">
        <v>771</v>
      </c>
      <c r="D1533" t="s">
        <v>170</v>
      </c>
      <c r="E1533">
        <v>146</v>
      </c>
      <c r="F1533">
        <v>1279</v>
      </c>
      <c r="G1533">
        <v>0.11415168100078187</v>
      </c>
      <c r="H1533">
        <v>16620</v>
      </c>
      <c r="I1533">
        <v>274058</v>
      </c>
      <c r="J1533">
        <v>24</v>
      </c>
      <c r="K1533" t="s">
        <v>969</v>
      </c>
      <c r="L1533" s="90">
        <f t="shared" si="23"/>
        <v>8.7845968712394699E-3</v>
      </c>
    </row>
    <row r="1534" spans="1:12" x14ac:dyDescent="0.3">
      <c r="A1534">
        <v>104</v>
      </c>
      <c r="B1534">
        <v>321</v>
      </c>
      <c r="C1534" t="s">
        <v>771</v>
      </c>
      <c r="D1534" t="s">
        <v>170</v>
      </c>
      <c r="E1534">
        <v>145</v>
      </c>
      <c r="F1534">
        <v>1397</v>
      </c>
      <c r="G1534">
        <v>0.10379384395132427</v>
      </c>
      <c r="H1534">
        <v>16620</v>
      </c>
      <c r="I1534">
        <v>274058</v>
      </c>
      <c r="J1534">
        <v>26</v>
      </c>
      <c r="K1534" t="s">
        <v>1023</v>
      </c>
      <c r="L1534" s="90">
        <f t="shared" si="23"/>
        <v>8.7244283995186519E-3</v>
      </c>
    </row>
    <row r="1535" spans="1:12" x14ac:dyDescent="0.3">
      <c r="A1535">
        <v>104</v>
      </c>
      <c r="B1535">
        <v>463</v>
      </c>
      <c r="C1535" t="s">
        <v>771</v>
      </c>
      <c r="D1535" t="s">
        <v>170</v>
      </c>
      <c r="E1535">
        <v>143</v>
      </c>
      <c r="F1535">
        <v>2949</v>
      </c>
      <c r="G1535">
        <v>4.8491013903017972E-2</v>
      </c>
      <c r="H1535">
        <v>16620</v>
      </c>
      <c r="I1535">
        <v>274058</v>
      </c>
      <c r="J1535">
        <v>27</v>
      </c>
      <c r="K1535" t="s">
        <v>914</v>
      </c>
      <c r="L1535" s="90">
        <f t="shared" si="23"/>
        <v>8.6040914560770159E-3</v>
      </c>
    </row>
    <row r="1536" spans="1:12" x14ac:dyDescent="0.3">
      <c r="A1536">
        <v>104</v>
      </c>
      <c r="B1536">
        <v>221</v>
      </c>
      <c r="C1536" t="s">
        <v>771</v>
      </c>
      <c r="D1536" t="s">
        <v>170</v>
      </c>
      <c r="E1536">
        <v>138</v>
      </c>
      <c r="F1536">
        <v>3174</v>
      </c>
      <c r="G1536">
        <v>4.3478260869565216E-2</v>
      </c>
      <c r="H1536">
        <v>16620</v>
      </c>
      <c r="I1536">
        <v>274058</v>
      </c>
      <c r="J1536">
        <v>28</v>
      </c>
      <c r="K1536" t="s">
        <v>946</v>
      </c>
      <c r="L1536" s="90">
        <f t="shared" si="23"/>
        <v>8.3032490974729242E-3</v>
      </c>
    </row>
    <row r="1537" spans="1:12" x14ac:dyDescent="0.3">
      <c r="A1537">
        <v>104</v>
      </c>
      <c r="B1537">
        <v>249</v>
      </c>
      <c r="C1537" t="s">
        <v>771</v>
      </c>
      <c r="D1537" t="s">
        <v>170</v>
      </c>
      <c r="E1537">
        <v>138</v>
      </c>
      <c r="F1537">
        <v>1752</v>
      </c>
      <c r="G1537">
        <v>7.8767123287671229E-2</v>
      </c>
      <c r="H1537">
        <v>16620</v>
      </c>
      <c r="I1537">
        <v>274058</v>
      </c>
      <c r="J1537">
        <v>28</v>
      </c>
      <c r="K1537" t="s">
        <v>936</v>
      </c>
      <c r="L1537" s="90">
        <f t="shared" si="23"/>
        <v>8.3032490974729242E-3</v>
      </c>
    </row>
    <row r="1538" spans="1:12" x14ac:dyDescent="0.3">
      <c r="A1538">
        <v>104</v>
      </c>
      <c r="B1538">
        <v>751</v>
      </c>
      <c r="C1538" t="s">
        <v>771</v>
      </c>
      <c r="D1538" t="s">
        <v>170</v>
      </c>
      <c r="E1538">
        <v>135</v>
      </c>
      <c r="F1538">
        <v>2213</v>
      </c>
      <c r="G1538">
        <v>6.1003163126976956E-2</v>
      </c>
      <c r="H1538">
        <v>16620</v>
      </c>
      <c r="I1538">
        <v>274058</v>
      </c>
      <c r="J1538">
        <v>30</v>
      </c>
      <c r="K1538" t="s">
        <v>904</v>
      </c>
      <c r="L1538" s="90">
        <f t="shared" si="23"/>
        <v>8.1227436823104685E-3</v>
      </c>
    </row>
    <row r="1539" spans="1:12" x14ac:dyDescent="0.3">
      <c r="A1539">
        <v>3115</v>
      </c>
      <c r="B1539">
        <v>640</v>
      </c>
      <c r="C1539" t="s">
        <v>772</v>
      </c>
      <c r="D1539" t="s">
        <v>179</v>
      </c>
      <c r="E1539">
        <v>3787</v>
      </c>
      <c r="F1539">
        <v>6027</v>
      </c>
      <c r="G1539">
        <v>0.62833914053426243</v>
      </c>
      <c r="H1539">
        <v>39753</v>
      </c>
      <c r="I1539">
        <v>70579</v>
      </c>
      <c r="J1539">
        <v>1</v>
      </c>
      <c r="K1539" t="s">
        <v>900</v>
      </c>
      <c r="L1539" s="90">
        <f t="shared" ref="L1539:L1599" si="24">E1539/H1539</f>
        <v>9.5263250572283853E-2</v>
      </c>
    </row>
    <row r="1540" spans="1:12" x14ac:dyDescent="0.3">
      <c r="A1540">
        <v>3115</v>
      </c>
      <c r="B1540">
        <v>560</v>
      </c>
      <c r="C1540" t="s">
        <v>772</v>
      </c>
      <c r="D1540" t="s">
        <v>179</v>
      </c>
      <c r="E1540">
        <v>2885</v>
      </c>
      <c r="F1540">
        <v>4515</v>
      </c>
      <c r="G1540">
        <v>0.63898117386489484</v>
      </c>
      <c r="H1540">
        <v>39753</v>
      </c>
      <c r="I1540">
        <v>70579</v>
      </c>
      <c r="J1540">
        <v>2</v>
      </c>
      <c r="K1540" t="s">
        <v>902</v>
      </c>
      <c r="L1540" s="90">
        <f t="shared" si="24"/>
        <v>7.2573139134153392E-2</v>
      </c>
    </row>
    <row r="1541" spans="1:12" x14ac:dyDescent="0.3">
      <c r="A1541">
        <v>3115</v>
      </c>
      <c r="B1541">
        <v>720</v>
      </c>
      <c r="C1541" t="s">
        <v>772</v>
      </c>
      <c r="D1541" t="s">
        <v>179</v>
      </c>
      <c r="E1541">
        <v>1803</v>
      </c>
      <c r="F1541">
        <v>3739</v>
      </c>
      <c r="G1541">
        <v>0.48221449585450654</v>
      </c>
      <c r="H1541">
        <v>39753</v>
      </c>
      <c r="I1541">
        <v>70579</v>
      </c>
      <c r="J1541">
        <v>3</v>
      </c>
      <c r="K1541" t="s">
        <v>901</v>
      </c>
      <c r="L1541" s="90">
        <f t="shared" si="24"/>
        <v>4.5355067542072296E-2</v>
      </c>
    </row>
    <row r="1542" spans="1:12" x14ac:dyDescent="0.3">
      <c r="A1542">
        <v>3115</v>
      </c>
      <c r="B1542">
        <v>540</v>
      </c>
      <c r="C1542" t="s">
        <v>772</v>
      </c>
      <c r="D1542" t="s">
        <v>179</v>
      </c>
      <c r="E1542">
        <v>1498</v>
      </c>
      <c r="F1542">
        <v>2272</v>
      </c>
      <c r="G1542">
        <v>0.659330985915493</v>
      </c>
      <c r="H1542">
        <v>39753</v>
      </c>
      <c r="I1542">
        <v>70579</v>
      </c>
      <c r="J1542">
        <v>4</v>
      </c>
      <c r="K1542" t="s">
        <v>905</v>
      </c>
      <c r="L1542" s="90">
        <f t="shared" si="24"/>
        <v>3.7682690614544816E-2</v>
      </c>
    </row>
    <row r="1543" spans="1:12" x14ac:dyDescent="0.3">
      <c r="A1543">
        <v>3115</v>
      </c>
      <c r="B1543">
        <v>137</v>
      </c>
      <c r="C1543" t="s">
        <v>772</v>
      </c>
      <c r="D1543" t="s">
        <v>179</v>
      </c>
      <c r="E1543">
        <v>1247</v>
      </c>
      <c r="F1543">
        <v>3150</v>
      </c>
      <c r="G1543">
        <v>0.39587301587301588</v>
      </c>
      <c r="H1543">
        <v>39753</v>
      </c>
      <c r="I1543">
        <v>70579</v>
      </c>
      <c r="J1543">
        <v>5</v>
      </c>
      <c r="K1543" t="s">
        <v>906</v>
      </c>
      <c r="L1543" s="90">
        <f t="shared" si="24"/>
        <v>3.1368701733202525E-2</v>
      </c>
    </row>
    <row r="1544" spans="1:12" x14ac:dyDescent="0.3">
      <c r="A1544">
        <v>3115</v>
      </c>
      <c r="B1544">
        <v>194</v>
      </c>
      <c r="C1544" t="s">
        <v>772</v>
      </c>
      <c r="D1544" t="s">
        <v>179</v>
      </c>
      <c r="E1544">
        <v>857</v>
      </c>
      <c r="F1544">
        <v>2352</v>
      </c>
      <c r="G1544">
        <v>0.3643707482993197</v>
      </c>
      <c r="H1544">
        <v>39753</v>
      </c>
      <c r="I1544">
        <v>70579</v>
      </c>
      <c r="J1544">
        <v>6</v>
      </c>
      <c r="K1544" t="s">
        <v>907</v>
      </c>
      <c r="L1544" s="90">
        <f t="shared" si="24"/>
        <v>2.1558121399642794E-2</v>
      </c>
    </row>
    <row r="1545" spans="1:12" x14ac:dyDescent="0.3">
      <c r="A1545">
        <v>3115</v>
      </c>
      <c r="B1545">
        <v>710</v>
      </c>
      <c r="C1545" t="s">
        <v>772</v>
      </c>
      <c r="D1545" t="s">
        <v>179</v>
      </c>
      <c r="E1545">
        <v>593</v>
      </c>
      <c r="F1545">
        <v>918</v>
      </c>
      <c r="G1545">
        <v>0.64596949891067534</v>
      </c>
      <c r="H1545">
        <v>39753</v>
      </c>
      <c r="I1545">
        <v>70579</v>
      </c>
      <c r="J1545">
        <v>7</v>
      </c>
      <c r="K1545" t="s">
        <v>925</v>
      </c>
      <c r="L1545" s="90">
        <f t="shared" si="24"/>
        <v>1.4917113173848515E-2</v>
      </c>
    </row>
    <row r="1546" spans="1:12" x14ac:dyDescent="0.3">
      <c r="A1546">
        <v>3115</v>
      </c>
      <c r="B1546">
        <v>24</v>
      </c>
      <c r="C1546" t="s">
        <v>772</v>
      </c>
      <c r="D1546" t="s">
        <v>179</v>
      </c>
      <c r="E1546">
        <v>539</v>
      </c>
      <c r="F1546">
        <v>647</v>
      </c>
      <c r="G1546">
        <v>0.83307573415765068</v>
      </c>
      <c r="H1546">
        <v>39753</v>
      </c>
      <c r="I1546">
        <v>70579</v>
      </c>
      <c r="J1546">
        <v>8</v>
      </c>
      <c r="K1546" t="s">
        <v>948</v>
      </c>
      <c r="L1546" s="90">
        <f t="shared" si="24"/>
        <v>1.3558725127663322E-2</v>
      </c>
    </row>
    <row r="1547" spans="1:12" x14ac:dyDescent="0.3">
      <c r="A1547">
        <v>3115</v>
      </c>
      <c r="B1547">
        <v>174</v>
      </c>
      <c r="C1547" t="s">
        <v>772</v>
      </c>
      <c r="D1547" t="s">
        <v>179</v>
      </c>
      <c r="E1547">
        <v>473</v>
      </c>
      <c r="F1547">
        <v>614</v>
      </c>
      <c r="G1547">
        <v>0.77035830618892509</v>
      </c>
      <c r="H1547">
        <v>39753</v>
      </c>
      <c r="I1547">
        <v>70579</v>
      </c>
      <c r="J1547">
        <v>9</v>
      </c>
      <c r="K1547" t="s">
        <v>941</v>
      </c>
      <c r="L1547" s="90">
        <f t="shared" si="24"/>
        <v>1.1898473071214751E-2</v>
      </c>
    </row>
    <row r="1548" spans="1:12" x14ac:dyDescent="0.3">
      <c r="A1548">
        <v>3115</v>
      </c>
      <c r="B1548">
        <v>775</v>
      </c>
      <c r="C1548" t="s">
        <v>772</v>
      </c>
      <c r="D1548" t="s">
        <v>179</v>
      </c>
      <c r="E1548">
        <v>469</v>
      </c>
      <c r="F1548">
        <v>875</v>
      </c>
      <c r="G1548">
        <v>0.53600000000000003</v>
      </c>
      <c r="H1548">
        <v>39753</v>
      </c>
      <c r="I1548">
        <v>70579</v>
      </c>
      <c r="J1548">
        <v>10</v>
      </c>
      <c r="K1548" t="s">
        <v>915</v>
      </c>
      <c r="L1548" s="90">
        <f t="shared" si="24"/>
        <v>1.1797851734460293E-2</v>
      </c>
    </row>
    <row r="1549" spans="1:12" x14ac:dyDescent="0.3">
      <c r="A1549">
        <v>3115</v>
      </c>
      <c r="B1549">
        <v>460</v>
      </c>
      <c r="C1549" t="s">
        <v>772</v>
      </c>
      <c r="D1549" t="s">
        <v>179</v>
      </c>
      <c r="E1549">
        <v>468</v>
      </c>
      <c r="F1549">
        <v>987</v>
      </c>
      <c r="G1549">
        <v>0.47416413373860183</v>
      </c>
      <c r="H1549">
        <v>39753</v>
      </c>
      <c r="I1549">
        <v>70579</v>
      </c>
      <c r="J1549">
        <v>11</v>
      </c>
      <c r="K1549" t="s">
        <v>922</v>
      </c>
      <c r="L1549" s="90">
        <f t="shared" si="24"/>
        <v>1.1772696400271678E-2</v>
      </c>
    </row>
    <row r="1550" spans="1:12" x14ac:dyDescent="0.3">
      <c r="A1550">
        <v>3115</v>
      </c>
      <c r="B1550">
        <v>201</v>
      </c>
      <c r="C1550" t="s">
        <v>772</v>
      </c>
      <c r="D1550" t="s">
        <v>179</v>
      </c>
      <c r="E1550">
        <v>445</v>
      </c>
      <c r="F1550">
        <v>1038</v>
      </c>
      <c r="G1550">
        <v>0.42870905587668595</v>
      </c>
      <c r="H1550">
        <v>39753</v>
      </c>
      <c r="I1550">
        <v>70579</v>
      </c>
      <c r="J1550">
        <v>12</v>
      </c>
      <c r="K1550" t="s">
        <v>911</v>
      </c>
      <c r="L1550" s="90">
        <f t="shared" si="24"/>
        <v>1.1194123713933539E-2</v>
      </c>
    </row>
    <row r="1551" spans="1:12" x14ac:dyDescent="0.3">
      <c r="A1551">
        <v>3115</v>
      </c>
      <c r="B1551">
        <v>139</v>
      </c>
      <c r="C1551" t="s">
        <v>772</v>
      </c>
      <c r="D1551" t="s">
        <v>179</v>
      </c>
      <c r="E1551">
        <v>435</v>
      </c>
      <c r="F1551">
        <v>1235</v>
      </c>
      <c r="G1551">
        <v>0.35222672064777327</v>
      </c>
      <c r="H1551">
        <v>39753</v>
      </c>
      <c r="I1551">
        <v>70579</v>
      </c>
      <c r="J1551">
        <v>13</v>
      </c>
      <c r="K1551" t="s">
        <v>913</v>
      </c>
      <c r="L1551" s="90">
        <f t="shared" si="24"/>
        <v>1.0942570372047393E-2</v>
      </c>
    </row>
    <row r="1552" spans="1:12" x14ac:dyDescent="0.3">
      <c r="A1552">
        <v>3115</v>
      </c>
      <c r="B1552">
        <v>463</v>
      </c>
      <c r="C1552" t="s">
        <v>772</v>
      </c>
      <c r="D1552" t="s">
        <v>179</v>
      </c>
      <c r="E1552">
        <v>407</v>
      </c>
      <c r="F1552">
        <v>1065</v>
      </c>
      <c r="G1552">
        <v>0.38215962441314555</v>
      </c>
      <c r="H1552">
        <v>39753</v>
      </c>
      <c r="I1552">
        <v>70579</v>
      </c>
      <c r="J1552">
        <v>14</v>
      </c>
      <c r="K1552" t="s">
        <v>914</v>
      </c>
      <c r="L1552" s="90">
        <f t="shared" si="24"/>
        <v>1.0238221014766182E-2</v>
      </c>
    </row>
    <row r="1553" spans="1:12" x14ac:dyDescent="0.3">
      <c r="A1553">
        <v>3115</v>
      </c>
      <c r="B1553">
        <v>403</v>
      </c>
      <c r="C1553" t="s">
        <v>772</v>
      </c>
      <c r="D1553" t="s">
        <v>179</v>
      </c>
      <c r="E1553">
        <v>406</v>
      </c>
      <c r="F1553">
        <v>518</v>
      </c>
      <c r="G1553">
        <v>0.78378378378378377</v>
      </c>
      <c r="H1553">
        <v>39753</v>
      </c>
      <c r="I1553">
        <v>70579</v>
      </c>
      <c r="J1553">
        <v>15</v>
      </c>
      <c r="K1553" t="s">
        <v>974</v>
      </c>
      <c r="L1553" s="90">
        <f t="shared" si="24"/>
        <v>1.0213065680577567E-2</v>
      </c>
    </row>
    <row r="1554" spans="1:12" x14ac:dyDescent="0.3">
      <c r="A1554">
        <v>3115</v>
      </c>
      <c r="B1554">
        <v>140</v>
      </c>
      <c r="C1554" t="s">
        <v>772</v>
      </c>
      <c r="D1554" t="s">
        <v>179</v>
      </c>
      <c r="E1554">
        <v>404</v>
      </c>
      <c r="F1554">
        <v>1145</v>
      </c>
      <c r="G1554">
        <v>0.35283842794759823</v>
      </c>
      <c r="H1554">
        <v>39753</v>
      </c>
      <c r="I1554">
        <v>70579</v>
      </c>
      <c r="J1554">
        <v>16</v>
      </c>
      <c r="K1554" t="s">
        <v>910</v>
      </c>
      <c r="L1554" s="90">
        <f t="shared" si="24"/>
        <v>1.0162755012200337E-2</v>
      </c>
    </row>
    <row r="1555" spans="1:12" x14ac:dyDescent="0.3">
      <c r="A1555">
        <v>3115</v>
      </c>
      <c r="B1555">
        <v>175</v>
      </c>
      <c r="C1555" t="s">
        <v>772</v>
      </c>
      <c r="D1555" t="s">
        <v>179</v>
      </c>
      <c r="E1555">
        <v>398</v>
      </c>
      <c r="F1555">
        <v>616</v>
      </c>
      <c r="G1555">
        <v>0.64610389610389607</v>
      </c>
      <c r="H1555">
        <v>39753</v>
      </c>
      <c r="I1555">
        <v>70579</v>
      </c>
      <c r="J1555">
        <v>17</v>
      </c>
      <c r="K1555" t="s">
        <v>942</v>
      </c>
      <c r="L1555" s="90">
        <f t="shared" si="24"/>
        <v>1.0011823007068649E-2</v>
      </c>
    </row>
    <row r="1556" spans="1:12" x14ac:dyDescent="0.3">
      <c r="A1556">
        <v>3115</v>
      </c>
      <c r="B1556">
        <v>951</v>
      </c>
      <c r="C1556" t="s">
        <v>772</v>
      </c>
      <c r="D1556" t="s">
        <v>179</v>
      </c>
      <c r="E1556">
        <v>384</v>
      </c>
      <c r="F1556">
        <v>529</v>
      </c>
      <c r="G1556">
        <v>0.72589792060491498</v>
      </c>
      <c r="H1556">
        <v>39753</v>
      </c>
      <c r="I1556">
        <v>70579</v>
      </c>
      <c r="J1556">
        <v>18</v>
      </c>
      <c r="K1556" t="s">
        <v>949</v>
      </c>
      <c r="L1556" s="90">
        <f t="shared" si="24"/>
        <v>9.6596483284280433E-3</v>
      </c>
    </row>
    <row r="1557" spans="1:12" x14ac:dyDescent="0.3">
      <c r="A1557">
        <v>3115</v>
      </c>
      <c r="B1557">
        <v>173</v>
      </c>
      <c r="C1557" t="s">
        <v>772</v>
      </c>
      <c r="D1557" t="s">
        <v>179</v>
      </c>
      <c r="E1557">
        <v>380</v>
      </c>
      <c r="F1557">
        <v>542</v>
      </c>
      <c r="G1557">
        <v>0.70110701107011075</v>
      </c>
      <c r="H1557">
        <v>39753</v>
      </c>
      <c r="I1557">
        <v>70579</v>
      </c>
      <c r="J1557">
        <v>19</v>
      </c>
      <c r="K1557" t="s">
        <v>944</v>
      </c>
      <c r="L1557" s="90">
        <f t="shared" si="24"/>
        <v>9.5590269916735852E-3</v>
      </c>
    </row>
    <row r="1558" spans="1:12" x14ac:dyDescent="0.3">
      <c r="A1558">
        <v>3115</v>
      </c>
      <c r="B1558">
        <v>221</v>
      </c>
      <c r="C1558" t="s">
        <v>772</v>
      </c>
      <c r="D1558" t="s">
        <v>179</v>
      </c>
      <c r="E1558">
        <v>379</v>
      </c>
      <c r="F1558">
        <v>598</v>
      </c>
      <c r="G1558">
        <v>0.63377926421404684</v>
      </c>
      <c r="H1558">
        <v>39753</v>
      </c>
      <c r="I1558">
        <v>70579</v>
      </c>
      <c r="J1558">
        <v>20</v>
      </c>
      <c r="K1558" t="s">
        <v>946</v>
      </c>
      <c r="L1558" s="90">
        <f t="shared" si="24"/>
        <v>9.5338716574849703E-3</v>
      </c>
    </row>
    <row r="1559" spans="1:12" x14ac:dyDescent="0.3">
      <c r="A1559">
        <v>3115</v>
      </c>
      <c r="B1559">
        <v>133</v>
      </c>
      <c r="C1559" t="s">
        <v>772</v>
      </c>
      <c r="D1559" t="s">
        <v>179</v>
      </c>
      <c r="E1559">
        <v>365</v>
      </c>
      <c r="F1559">
        <v>709</v>
      </c>
      <c r="G1559">
        <v>0.51480959097320167</v>
      </c>
      <c r="H1559">
        <v>39753</v>
      </c>
      <c r="I1559">
        <v>70579</v>
      </c>
      <c r="J1559">
        <v>21</v>
      </c>
      <c r="K1559" t="s">
        <v>932</v>
      </c>
      <c r="L1559" s="90">
        <f t="shared" si="24"/>
        <v>9.1816969788443645E-3</v>
      </c>
    </row>
    <row r="1560" spans="1:12" x14ac:dyDescent="0.3">
      <c r="A1560">
        <v>3115</v>
      </c>
      <c r="B1560">
        <v>254</v>
      </c>
      <c r="C1560" t="s">
        <v>772</v>
      </c>
      <c r="D1560" t="s">
        <v>179</v>
      </c>
      <c r="E1560">
        <v>352</v>
      </c>
      <c r="F1560">
        <v>603</v>
      </c>
      <c r="G1560">
        <v>0.58374792703150913</v>
      </c>
      <c r="H1560">
        <v>39753</v>
      </c>
      <c r="I1560">
        <v>70579</v>
      </c>
      <c r="J1560">
        <v>22</v>
      </c>
      <c r="K1560" t="s">
        <v>923</v>
      </c>
      <c r="L1560" s="90">
        <f t="shared" si="24"/>
        <v>8.8546776343923737E-3</v>
      </c>
    </row>
    <row r="1561" spans="1:12" x14ac:dyDescent="0.3">
      <c r="A1561">
        <v>3115</v>
      </c>
      <c r="B1561">
        <v>301</v>
      </c>
      <c r="C1561" t="s">
        <v>772</v>
      </c>
      <c r="D1561" t="s">
        <v>179</v>
      </c>
      <c r="E1561">
        <v>346</v>
      </c>
      <c r="F1561">
        <v>535</v>
      </c>
      <c r="G1561">
        <v>0.64672897196261681</v>
      </c>
      <c r="H1561">
        <v>39753</v>
      </c>
      <c r="I1561">
        <v>70579</v>
      </c>
      <c r="J1561">
        <v>23</v>
      </c>
      <c r="K1561" t="s">
        <v>912</v>
      </c>
      <c r="L1561" s="90">
        <f t="shared" si="24"/>
        <v>8.7037456292606841E-3</v>
      </c>
    </row>
    <row r="1562" spans="1:12" x14ac:dyDescent="0.3">
      <c r="A1562">
        <v>3115</v>
      </c>
      <c r="B1562">
        <v>45</v>
      </c>
      <c r="C1562" t="s">
        <v>772</v>
      </c>
      <c r="D1562" t="s">
        <v>179</v>
      </c>
      <c r="E1562">
        <v>339</v>
      </c>
      <c r="F1562">
        <v>739</v>
      </c>
      <c r="G1562">
        <v>0.45872801082543979</v>
      </c>
      <c r="H1562">
        <v>39753</v>
      </c>
      <c r="I1562">
        <v>70579</v>
      </c>
      <c r="J1562">
        <v>24</v>
      </c>
      <c r="K1562" t="s">
        <v>917</v>
      </c>
      <c r="L1562" s="90">
        <f t="shared" si="24"/>
        <v>8.5276582899403812E-3</v>
      </c>
    </row>
    <row r="1563" spans="1:12" x14ac:dyDescent="0.3">
      <c r="A1563">
        <v>3115</v>
      </c>
      <c r="B1563">
        <v>53</v>
      </c>
      <c r="C1563" t="s">
        <v>772</v>
      </c>
      <c r="D1563" t="s">
        <v>179</v>
      </c>
      <c r="E1563">
        <v>331</v>
      </c>
      <c r="F1563">
        <v>500</v>
      </c>
      <c r="G1563">
        <v>0.66200000000000003</v>
      </c>
      <c r="H1563">
        <v>39753</v>
      </c>
      <c r="I1563">
        <v>70579</v>
      </c>
      <c r="J1563">
        <v>25</v>
      </c>
      <c r="K1563" t="s">
        <v>945</v>
      </c>
      <c r="L1563" s="90">
        <f t="shared" si="24"/>
        <v>8.3264156164314651E-3</v>
      </c>
    </row>
    <row r="1564" spans="1:12" x14ac:dyDescent="0.3">
      <c r="A1564">
        <v>3115</v>
      </c>
      <c r="B1564">
        <v>135</v>
      </c>
      <c r="C1564" t="s">
        <v>772</v>
      </c>
      <c r="D1564" t="s">
        <v>179</v>
      </c>
      <c r="E1564">
        <v>328</v>
      </c>
      <c r="F1564">
        <v>382</v>
      </c>
      <c r="G1564">
        <v>0.8586387434554974</v>
      </c>
      <c r="H1564">
        <v>39753</v>
      </c>
      <c r="I1564">
        <v>70579</v>
      </c>
      <c r="J1564">
        <v>26</v>
      </c>
      <c r="K1564" t="s">
        <v>1033</v>
      </c>
      <c r="L1564" s="90">
        <f t="shared" si="24"/>
        <v>8.2509496138656203E-3</v>
      </c>
    </row>
    <row r="1565" spans="1:12" x14ac:dyDescent="0.3">
      <c r="A1565">
        <v>3115</v>
      </c>
      <c r="B1565">
        <v>466</v>
      </c>
      <c r="C1565" t="s">
        <v>772</v>
      </c>
      <c r="D1565" t="s">
        <v>179</v>
      </c>
      <c r="E1565">
        <v>313</v>
      </c>
      <c r="F1565">
        <v>581</v>
      </c>
      <c r="G1565">
        <v>0.53872633390705682</v>
      </c>
      <c r="H1565">
        <v>39753</v>
      </c>
      <c r="I1565">
        <v>70579</v>
      </c>
      <c r="J1565">
        <v>27</v>
      </c>
      <c r="K1565" t="s">
        <v>935</v>
      </c>
      <c r="L1565" s="90">
        <f t="shared" si="24"/>
        <v>7.8736196010363996E-3</v>
      </c>
    </row>
    <row r="1566" spans="1:12" x14ac:dyDescent="0.3">
      <c r="A1566">
        <v>3115</v>
      </c>
      <c r="B1566">
        <v>282</v>
      </c>
      <c r="C1566" t="s">
        <v>772</v>
      </c>
      <c r="D1566" t="s">
        <v>179</v>
      </c>
      <c r="E1566">
        <v>302</v>
      </c>
      <c r="F1566">
        <v>689</v>
      </c>
      <c r="G1566">
        <v>0.43831640058055155</v>
      </c>
      <c r="H1566">
        <v>39753</v>
      </c>
      <c r="I1566">
        <v>70579</v>
      </c>
      <c r="J1566">
        <v>28</v>
      </c>
      <c r="K1566" t="s">
        <v>927</v>
      </c>
      <c r="L1566" s="90">
        <f t="shared" si="24"/>
        <v>7.5969109249616378E-3</v>
      </c>
    </row>
    <row r="1567" spans="1:12" x14ac:dyDescent="0.3">
      <c r="A1567">
        <v>3115</v>
      </c>
      <c r="B1567">
        <v>141</v>
      </c>
      <c r="C1567" t="s">
        <v>772</v>
      </c>
      <c r="D1567" t="s">
        <v>179</v>
      </c>
      <c r="E1567">
        <v>296</v>
      </c>
      <c r="F1567">
        <v>422</v>
      </c>
      <c r="G1567">
        <v>0.70142180094786732</v>
      </c>
      <c r="H1567">
        <v>39753</v>
      </c>
      <c r="I1567">
        <v>70579</v>
      </c>
      <c r="J1567">
        <v>29</v>
      </c>
      <c r="K1567" t="s">
        <v>977</v>
      </c>
      <c r="L1567" s="90">
        <f t="shared" si="24"/>
        <v>7.4459789198299499E-3</v>
      </c>
    </row>
    <row r="1568" spans="1:12" x14ac:dyDescent="0.3">
      <c r="A1568">
        <v>3115</v>
      </c>
      <c r="B1568">
        <v>190</v>
      </c>
      <c r="C1568" t="s">
        <v>772</v>
      </c>
      <c r="D1568" t="s">
        <v>179</v>
      </c>
      <c r="E1568">
        <v>293</v>
      </c>
      <c r="F1568">
        <v>513</v>
      </c>
      <c r="G1568">
        <v>0.57115009746588696</v>
      </c>
      <c r="H1568">
        <v>39753</v>
      </c>
      <c r="I1568">
        <v>70579</v>
      </c>
      <c r="J1568">
        <v>30</v>
      </c>
      <c r="K1568" t="s">
        <v>943</v>
      </c>
      <c r="L1568" s="90">
        <f t="shared" si="24"/>
        <v>7.3705129172641059E-3</v>
      </c>
    </row>
    <row r="1569" spans="1:12" x14ac:dyDescent="0.3">
      <c r="A1569">
        <v>138</v>
      </c>
      <c r="B1569">
        <v>640</v>
      </c>
      <c r="C1569" t="s">
        <v>876</v>
      </c>
      <c r="D1569" t="s">
        <v>160</v>
      </c>
      <c r="E1569">
        <v>2450</v>
      </c>
      <c r="F1569">
        <v>11366</v>
      </c>
      <c r="G1569">
        <v>0.21555516452577864</v>
      </c>
      <c r="H1569">
        <v>14791</v>
      </c>
      <c r="I1569">
        <v>129814</v>
      </c>
      <c r="J1569">
        <v>1</v>
      </c>
      <c r="K1569" t="s">
        <v>900</v>
      </c>
      <c r="L1569" s="90">
        <f t="shared" si="24"/>
        <v>0.1656412683388547</v>
      </c>
    </row>
    <row r="1570" spans="1:12" x14ac:dyDescent="0.3">
      <c r="A1570">
        <v>138</v>
      </c>
      <c r="B1570">
        <v>560</v>
      </c>
      <c r="C1570" t="s">
        <v>876</v>
      </c>
      <c r="D1570" t="s">
        <v>160</v>
      </c>
      <c r="E1570">
        <v>1718</v>
      </c>
      <c r="F1570">
        <v>7864</v>
      </c>
      <c r="G1570">
        <v>0.21846388606307224</v>
      </c>
      <c r="H1570">
        <v>14791</v>
      </c>
      <c r="I1570">
        <v>129814</v>
      </c>
      <c r="J1570">
        <v>2</v>
      </c>
      <c r="K1570" t="s">
        <v>902</v>
      </c>
      <c r="L1570" s="90">
        <f t="shared" si="24"/>
        <v>0.11615171388006219</v>
      </c>
    </row>
    <row r="1571" spans="1:12" x14ac:dyDescent="0.3">
      <c r="A1571">
        <v>138</v>
      </c>
      <c r="B1571">
        <v>540</v>
      </c>
      <c r="C1571" t="s">
        <v>876</v>
      </c>
      <c r="D1571" t="s">
        <v>160</v>
      </c>
      <c r="E1571">
        <v>831</v>
      </c>
      <c r="F1571">
        <v>4068</v>
      </c>
      <c r="G1571">
        <v>0.20427728613569321</v>
      </c>
      <c r="H1571">
        <v>14791</v>
      </c>
      <c r="I1571">
        <v>129814</v>
      </c>
      <c r="J1571">
        <v>3</v>
      </c>
      <c r="K1571" t="s">
        <v>905</v>
      </c>
      <c r="L1571" s="90">
        <f t="shared" si="24"/>
        <v>5.6182813873301332E-2</v>
      </c>
    </row>
    <row r="1572" spans="1:12" x14ac:dyDescent="0.3">
      <c r="A1572">
        <v>138</v>
      </c>
      <c r="B1572">
        <v>137</v>
      </c>
      <c r="C1572" t="s">
        <v>876</v>
      </c>
      <c r="D1572" t="s">
        <v>160</v>
      </c>
      <c r="E1572">
        <v>675</v>
      </c>
      <c r="F1572">
        <v>5782</v>
      </c>
      <c r="G1572">
        <v>0.11674161189899689</v>
      </c>
      <c r="H1572">
        <v>14791</v>
      </c>
      <c r="I1572">
        <v>129814</v>
      </c>
      <c r="J1572">
        <v>4</v>
      </c>
      <c r="K1572" t="s">
        <v>906</v>
      </c>
      <c r="L1572" s="90">
        <f t="shared" si="24"/>
        <v>4.5635859644378336E-2</v>
      </c>
    </row>
    <row r="1573" spans="1:12" x14ac:dyDescent="0.3">
      <c r="A1573">
        <v>138</v>
      </c>
      <c r="B1573">
        <v>194</v>
      </c>
      <c r="C1573" t="s">
        <v>876</v>
      </c>
      <c r="D1573" t="s">
        <v>160</v>
      </c>
      <c r="E1573">
        <v>449</v>
      </c>
      <c r="F1573">
        <v>5089</v>
      </c>
      <c r="G1573">
        <v>8.8229514639418347E-2</v>
      </c>
      <c r="H1573">
        <v>14791</v>
      </c>
      <c r="I1573">
        <v>129814</v>
      </c>
      <c r="J1573">
        <v>5</v>
      </c>
      <c r="K1573" t="s">
        <v>907</v>
      </c>
      <c r="L1573" s="90">
        <f t="shared" si="24"/>
        <v>3.0356297748630925E-2</v>
      </c>
    </row>
    <row r="1574" spans="1:12" x14ac:dyDescent="0.3">
      <c r="A1574">
        <v>138</v>
      </c>
      <c r="B1574">
        <v>139</v>
      </c>
      <c r="C1574" t="s">
        <v>876</v>
      </c>
      <c r="D1574" t="s">
        <v>160</v>
      </c>
      <c r="E1574">
        <v>407</v>
      </c>
      <c r="F1574">
        <v>2364</v>
      </c>
      <c r="G1574">
        <v>0.172165820642978</v>
      </c>
      <c r="H1574">
        <v>14791</v>
      </c>
      <c r="I1574">
        <v>129814</v>
      </c>
      <c r="J1574">
        <v>6</v>
      </c>
      <c r="K1574" t="s">
        <v>913</v>
      </c>
      <c r="L1574" s="90">
        <f t="shared" si="24"/>
        <v>2.7516733148536272E-2</v>
      </c>
    </row>
    <row r="1575" spans="1:12" x14ac:dyDescent="0.3">
      <c r="A1575">
        <v>138</v>
      </c>
      <c r="B1575">
        <v>463</v>
      </c>
      <c r="C1575" t="s">
        <v>876</v>
      </c>
      <c r="D1575" t="s">
        <v>160</v>
      </c>
      <c r="E1575">
        <v>339</v>
      </c>
      <c r="F1575">
        <v>2411</v>
      </c>
      <c r="G1575">
        <v>0.14060555785980922</v>
      </c>
      <c r="H1575">
        <v>14791</v>
      </c>
      <c r="I1575">
        <v>129814</v>
      </c>
      <c r="J1575">
        <v>7</v>
      </c>
      <c r="K1575" t="s">
        <v>914</v>
      </c>
      <c r="L1575" s="90">
        <f t="shared" si="24"/>
        <v>2.291934284362112E-2</v>
      </c>
    </row>
    <row r="1576" spans="1:12" x14ac:dyDescent="0.3">
      <c r="A1576">
        <v>138</v>
      </c>
      <c r="B1576">
        <v>720</v>
      </c>
      <c r="C1576" t="s">
        <v>876</v>
      </c>
      <c r="D1576" t="s">
        <v>160</v>
      </c>
      <c r="E1576">
        <v>334</v>
      </c>
      <c r="F1576">
        <v>6413</v>
      </c>
      <c r="G1576">
        <v>5.2081709028535789E-2</v>
      </c>
      <c r="H1576">
        <v>14791</v>
      </c>
      <c r="I1576">
        <v>129814</v>
      </c>
      <c r="J1576">
        <v>8</v>
      </c>
      <c r="K1576" t="s">
        <v>901</v>
      </c>
      <c r="L1576" s="90">
        <f t="shared" si="24"/>
        <v>2.2581299438847947E-2</v>
      </c>
    </row>
    <row r="1577" spans="1:12" x14ac:dyDescent="0.3">
      <c r="A1577">
        <v>138</v>
      </c>
      <c r="B1577">
        <v>383</v>
      </c>
      <c r="C1577" t="s">
        <v>876</v>
      </c>
      <c r="D1577" t="s">
        <v>160</v>
      </c>
      <c r="E1577">
        <v>261</v>
      </c>
      <c r="F1577">
        <v>1759</v>
      </c>
      <c r="G1577">
        <v>0.14837976122797045</v>
      </c>
      <c r="H1577">
        <v>14791</v>
      </c>
      <c r="I1577">
        <v>129814</v>
      </c>
      <c r="J1577">
        <v>9</v>
      </c>
      <c r="K1577" t="s">
        <v>916</v>
      </c>
      <c r="L1577" s="90">
        <f t="shared" si="24"/>
        <v>1.7645865729159625E-2</v>
      </c>
    </row>
    <row r="1578" spans="1:12" x14ac:dyDescent="0.3">
      <c r="A1578">
        <v>138</v>
      </c>
      <c r="B1578">
        <v>201</v>
      </c>
      <c r="C1578" t="s">
        <v>876</v>
      </c>
      <c r="D1578" t="s">
        <v>160</v>
      </c>
      <c r="E1578">
        <v>246</v>
      </c>
      <c r="F1578">
        <v>2562</v>
      </c>
      <c r="G1578">
        <v>9.6018735362997654E-2</v>
      </c>
      <c r="H1578">
        <v>14791</v>
      </c>
      <c r="I1578">
        <v>129814</v>
      </c>
      <c r="J1578">
        <v>10</v>
      </c>
      <c r="K1578" t="s">
        <v>911</v>
      </c>
      <c r="L1578" s="90">
        <f t="shared" si="24"/>
        <v>1.6631735514840106E-2</v>
      </c>
    </row>
    <row r="1579" spans="1:12" x14ac:dyDescent="0.3">
      <c r="A1579">
        <v>138</v>
      </c>
      <c r="B1579">
        <v>460</v>
      </c>
      <c r="C1579" t="s">
        <v>876</v>
      </c>
      <c r="D1579" t="s">
        <v>160</v>
      </c>
      <c r="E1579">
        <v>210</v>
      </c>
      <c r="F1579">
        <v>2023</v>
      </c>
      <c r="G1579">
        <v>0.10380622837370242</v>
      </c>
      <c r="H1579">
        <v>14791</v>
      </c>
      <c r="I1579">
        <v>129814</v>
      </c>
      <c r="J1579">
        <v>11</v>
      </c>
      <c r="K1579" t="s">
        <v>922</v>
      </c>
      <c r="L1579" s="90">
        <f t="shared" si="24"/>
        <v>1.419782300047326E-2</v>
      </c>
    </row>
    <row r="1580" spans="1:12" x14ac:dyDescent="0.3">
      <c r="A1580">
        <v>138</v>
      </c>
      <c r="B1580">
        <v>302</v>
      </c>
      <c r="C1580" t="s">
        <v>876</v>
      </c>
      <c r="D1580" t="s">
        <v>160</v>
      </c>
      <c r="E1580">
        <v>204</v>
      </c>
      <c r="F1580">
        <v>1644</v>
      </c>
      <c r="G1580">
        <v>0.12408759124087591</v>
      </c>
      <c r="H1580">
        <v>14791</v>
      </c>
      <c r="I1580">
        <v>129814</v>
      </c>
      <c r="J1580">
        <v>12</v>
      </c>
      <c r="K1580" t="s">
        <v>909</v>
      </c>
      <c r="L1580" s="90">
        <f t="shared" si="24"/>
        <v>1.3792170914745454E-2</v>
      </c>
    </row>
    <row r="1581" spans="1:12" x14ac:dyDescent="0.3">
      <c r="A1581">
        <v>138</v>
      </c>
      <c r="B1581">
        <v>244</v>
      </c>
      <c r="C1581" t="s">
        <v>876</v>
      </c>
      <c r="D1581" t="s">
        <v>160</v>
      </c>
      <c r="E1581">
        <v>192</v>
      </c>
      <c r="F1581">
        <v>1236</v>
      </c>
      <c r="G1581">
        <v>0.1553398058252427</v>
      </c>
      <c r="H1581">
        <v>14791</v>
      </c>
      <c r="I1581">
        <v>129814</v>
      </c>
      <c r="J1581">
        <v>13</v>
      </c>
      <c r="K1581" t="s">
        <v>921</v>
      </c>
      <c r="L1581" s="90">
        <f t="shared" si="24"/>
        <v>1.2980866743289838E-2</v>
      </c>
    </row>
    <row r="1582" spans="1:12" x14ac:dyDescent="0.3">
      <c r="A1582">
        <v>138</v>
      </c>
      <c r="B1582">
        <v>140</v>
      </c>
      <c r="C1582" t="s">
        <v>876</v>
      </c>
      <c r="D1582" t="s">
        <v>160</v>
      </c>
      <c r="E1582">
        <v>191</v>
      </c>
      <c r="F1582">
        <v>1574</v>
      </c>
      <c r="G1582">
        <v>0.12134688691232529</v>
      </c>
      <c r="H1582">
        <v>14791</v>
      </c>
      <c r="I1582">
        <v>129814</v>
      </c>
      <c r="J1582">
        <v>14</v>
      </c>
      <c r="K1582" t="s">
        <v>910</v>
      </c>
      <c r="L1582" s="90">
        <f t="shared" si="24"/>
        <v>1.2913258062335203E-2</v>
      </c>
    </row>
    <row r="1583" spans="1:12" x14ac:dyDescent="0.3">
      <c r="A1583">
        <v>138</v>
      </c>
      <c r="B1583">
        <v>141</v>
      </c>
      <c r="C1583" t="s">
        <v>876</v>
      </c>
      <c r="D1583" t="s">
        <v>160</v>
      </c>
      <c r="E1583">
        <v>186</v>
      </c>
      <c r="F1583">
        <v>660</v>
      </c>
      <c r="G1583">
        <v>0.2818181818181818</v>
      </c>
      <c r="H1583">
        <v>14791</v>
      </c>
      <c r="I1583">
        <v>129814</v>
      </c>
      <c r="J1583">
        <v>15</v>
      </c>
      <c r="K1583" t="s">
        <v>977</v>
      </c>
      <c r="L1583" s="90">
        <f t="shared" si="24"/>
        <v>1.257521465756203E-2</v>
      </c>
    </row>
    <row r="1584" spans="1:12" x14ac:dyDescent="0.3">
      <c r="A1584">
        <v>138</v>
      </c>
      <c r="B1584">
        <v>249</v>
      </c>
      <c r="C1584" t="s">
        <v>876</v>
      </c>
      <c r="D1584" t="s">
        <v>160</v>
      </c>
      <c r="E1584">
        <v>168</v>
      </c>
      <c r="F1584">
        <v>1054</v>
      </c>
      <c r="G1584">
        <v>0.15939278937381404</v>
      </c>
      <c r="H1584">
        <v>14791</v>
      </c>
      <c r="I1584">
        <v>129814</v>
      </c>
      <c r="J1584">
        <v>16</v>
      </c>
      <c r="K1584" t="s">
        <v>936</v>
      </c>
      <c r="L1584" s="90">
        <f t="shared" si="24"/>
        <v>1.1358258400378608E-2</v>
      </c>
    </row>
    <row r="1585" spans="1:12" x14ac:dyDescent="0.3">
      <c r="A1585">
        <v>138</v>
      </c>
      <c r="B1585">
        <v>301</v>
      </c>
      <c r="C1585" t="s">
        <v>876</v>
      </c>
      <c r="D1585" t="s">
        <v>160</v>
      </c>
      <c r="E1585">
        <v>155</v>
      </c>
      <c r="F1585">
        <v>1737</v>
      </c>
      <c r="G1585">
        <v>8.9234312032239499E-2</v>
      </c>
      <c r="H1585">
        <v>14791</v>
      </c>
      <c r="I1585">
        <v>129814</v>
      </c>
      <c r="J1585">
        <v>17</v>
      </c>
      <c r="K1585" t="s">
        <v>912</v>
      </c>
      <c r="L1585" s="90">
        <f t="shared" si="24"/>
        <v>1.0479345547968359E-2</v>
      </c>
    </row>
    <row r="1586" spans="1:12" x14ac:dyDescent="0.3">
      <c r="A1586">
        <v>138</v>
      </c>
      <c r="B1586">
        <v>254</v>
      </c>
      <c r="C1586" t="s">
        <v>876</v>
      </c>
      <c r="D1586" t="s">
        <v>160</v>
      </c>
      <c r="E1586">
        <v>154</v>
      </c>
      <c r="F1586">
        <v>1166</v>
      </c>
      <c r="G1586">
        <v>0.13207547169811321</v>
      </c>
      <c r="H1586">
        <v>14791</v>
      </c>
      <c r="I1586">
        <v>129814</v>
      </c>
      <c r="J1586">
        <v>18</v>
      </c>
      <c r="K1586" t="s">
        <v>923</v>
      </c>
      <c r="L1586" s="90">
        <f t="shared" si="24"/>
        <v>1.0411736867013724E-2</v>
      </c>
    </row>
    <row r="1587" spans="1:12" x14ac:dyDescent="0.3">
      <c r="A1587">
        <v>138</v>
      </c>
      <c r="B1587">
        <v>204</v>
      </c>
      <c r="C1587" t="s">
        <v>876</v>
      </c>
      <c r="D1587" t="s">
        <v>160</v>
      </c>
      <c r="E1587">
        <v>146</v>
      </c>
      <c r="F1587">
        <v>797</v>
      </c>
      <c r="G1587">
        <v>0.18318695106649938</v>
      </c>
      <c r="H1587">
        <v>14791</v>
      </c>
      <c r="I1587">
        <v>129814</v>
      </c>
      <c r="J1587">
        <v>19</v>
      </c>
      <c r="K1587" t="s">
        <v>961</v>
      </c>
      <c r="L1587" s="90">
        <f t="shared" si="24"/>
        <v>9.8708674193766482E-3</v>
      </c>
    </row>
    <row r="1588" spans="1:12" x14ac:dyDescent="0.3">
      <c r="A1588">
        <v>138</v>
      </c>
      <c r="B1588">
        <v>420</v>
      </c>
      <c r="C1588" t="s">
        <v>876</v>
      </c>
      <c r="D1588" t="s">
        <v>160</v>
      </c>
      <c r="E1588">
        <v>117</v>
      </c>
      <c r="F1588">
        <v>1232</v>
      </c>
      <c r="G1588">
        <v>9.4967532467532464E-2</v>
      </c>
      <c r="H1588">
        <v>14791</v>
      </c>
      <c r="I1588">
        <v>129814</v>
      </c>
      <c r="J1588">
        <v>20</v>
      </c>
      <c r="K1588" t="s">
        <v>928</v>
      </c>
      <c r="L1588" s="90">
        <f t="shared" si="24"/>
        <v>7.9102156716922452E-3</v>
      </c>
    </row>
    <row r="1589" spans="1:12" x14ac:dyDescent="0.3">
      <c r="A1589">
        <v>138</v>
      </c>
      <c r="B1589">
        <v>45</v>
      </c>
      <c r="C1589" t="s">
        <v>876</v>
      </c>
      <c r="D1589" t="s">
        <v>160</v>
      </c>
      <c r="E1589">
        <v>113</v>
      </c>
      <c r="F1589">
        <v>1865</v>
      </c>
      <c r="G1589">
        <v>6.058981233243968E-2</v>
      </c>
      <c r="H1589">
        <v>14791</v>
      </c>
      <c r="I1589">
        <v>129814</v>
      </c>
      <c r="J1589">
        <v>21</v>
      </c>
      <c r="K1589" t="s">
        <v>917</v>
      </c>
      <c r="L1589" s="90">
        <f t="shared" si="24"/>
        <v>7.6397809478737071E-3</v>
      </c>
    </row>
    <row r="1590" spans="1:12" x14ac:dyDescent="0.3">
      <c r="A1590">
        <v>138</v>
      </c>
      <c r="B1590">
        <v>775</v>
      </c>
      <c r="C1590" t="s">
        <v>876</v>
      </c>
      <c r="D1590" t="s">
        <v>160</v>
      </c>
      <c r="E1590">
        <v>113</v>
      </c>
      <c r="F1590">
        <v>1365</v>
      </c>
      <c r="G1590">
        <v>8.2783882783882781E-2</v>
      </c>
      <c r="H1590">
        <v>14791</v>
      </c>
      <c r="I1590">
        <v>129814</v>
      </c>
      <c r="J1590">
        <v>21</v>
      </c>
      <c r="K1590" t="s">
        <v>915</v>
      </c>
      <c r="L1590" s="90">
        <f t="shared" si="24"/>
        <v>7.6397809478737071E-3</v>
      </c>
    </row>
    <row r="1591" spans="1:12" x14ac:dyDescent="0.3">
      <c r="A1591">
        <v>138</v>
      </c>
      <c r="B1591">
        <v>351</v>
      </c>
      <c r="C1591" t="s">
        <v>876</v>
      </c>
      <c r="D1591" t="s">
        <v>160</v>
      </c>
      <c r="E1591">
        <v>112</v>
      </c>
      <c r="F1591">
        <v>811</v>
      </c>
      <c r="G1591">
        <v>0.13810110974106041</v>
      </c>
      <c r="H1591">
        <v>14791</v>
      </c>
      <c r="I1591">
        <v>129814</v>
      </c>
      <c r="J1591">
        <v>23</v>
      </c>
      <c r="K1591" t="s">
        <v>937</v>
      </c>
      <c r="L1591" s="90">
        <f t="shared" si="24"/>
        <v>7.5721722669190722E-3</v>
      </c>
    </row>
    <row r="1592" spans="1:12" x14ac:dyDescent="0.3">
      <c r="A1592">
        <v>138</v>
      </c>
      <c r="B1592">
        <v>133</v>
      </c>
      <c r="C1592" t="s">
        <v>876</v>
      </c>
      <c r="D1592" t="s">
        <v>160</v>
      </c>
      <c r="E1592">
        <v>111</v>
      </c>
      <c r="F1592">
        <v>1061</v>
      </c>
      <c r="G1592">
        <v>0.10461828463713478</v>
      </c>
      <c r="H1592">
        <v>14791</v>
      </c>
      <c r="I1592">
        <v>129814</v>
      </c>
      <c r="J1592">
        <v>24</v>
      </c>
      <c r="K1592" t="s">
        <v>932</v>
      </c>
      <c r="L1592" s="90">
        <f t="shared" si="24"/>
        <v>7.5045635859644381E-3</v>
      </c>
    </row>
    <row r="1593" spans="1:12" x14ac:dyDescent="0.3">
      <c r="A1593">
        <v>138</v>
      </c>
      <c r="B1593">
        <v>663</v>
      </c>
      <c r="C1593" t="s">
        <v>876</v>
      </c>
      <c r="D1593" t="s">
        <v>160</v>
      </c>
      <c r="E1593">
        <v>103</v>
      </c>
      <c r="F1593">
        <v>729</v>
      </c>
      <c r="G1593">
        <v>0.1412894375857339</v>
      </c>
      <c r="H1593">
        <v>14791</v>
      </c>
      <c r="I1593">
        <v>129814</v>
      </c>
      <c r="J1593">
        <v>25</v>
      </c>
      <c r="K1593" t="s">
        <v>952</v>
      </c>
      <c r="L1593" s="90">
        <f t="shared" si="24"/>
        <v>6.9636941383273612E-3</v>
      </c>
    </row>
    <row r="1594" spans="1:12" x14ac:dyDescent="0.3">
      <c r="A1594">
        <v>138</v>
      </c>
      <c r="B1594">
        <v>263</v>
      </c>
      <c r="C1594" t="s">
        <v>876</v>
      </c>
      <c r="D1594" t="s">
        <v>160</v>
      </c>
      <c r="E1594">
        <v>97</v>
      </c>
      <c r="F1594">
        <v>654</v>
      </c>
      <c r="G1594">
        <v>0.14831804281345565</v>
      </c>
      <c r="H1594">
        <v>14791</v>
      </c>
      <c r="I1594">
        <v>129814</v>
      </c>
      <c r="J1594">
        <v>26</v>
      </c>
      <c r="K1594" t="s">
        <v>939</v>
      </c>
      <c r="L1594" s="90">
        <f t="shared" si="24"/>
        <v>6.5580420525995541E-3</v>
      </c>
    </row>
    <row r="1595" spans="1:12" x14ac:dyDescent="0.3">
      <c r="A1595">
        <v>138</v>
      </c>
      <c r="B1595">
        <v>247</v>
      </c>
      <c r="C1595" t="s">
        <v>876</v>
      </c>
      <c r="D1595" t="s">
        <v>160</v>
      </c>
      <c r="E1595">
        <v>93</v>
      </c>
      <c r="F1595">
        <v>965</v>
      </c>
      <c r="G1595">
        <v>9.6373056994818657E-2</v>
      </c>
      <c r="H1595">
        <v>14791</v>
      </c>
      <c r="I1595">
        <v>129814</v>
      </c>
      <c r="J1595">
        <v>27</v>
      </c>
      <c r="K1595" t="s">
        <v>933</v>
      </c>
      <c r="L1595" s="90">
        <f t="shared" si="24"/>
        <v>6.2876073287810152E-3</v>
      </c>
    </row>
    <row r="1596" spans="1:12" x14ac:dyDescent="0.3">
      <c r="A1596">
        <v>138</v>
      </c>
      <c r="B1596">
        <v>347</v>
      </c>
      <c r="C1596" t="s">
        <v>876</v>
      </c>
      <c r="D1596" t="s">
        <v>160</v>
      </c>
      <c r="E1596">
        <v>93</v>
      </c>
      <c r="F1596">
        <v>998</v>
      </c>
      <c r="G1596">
        <v>9.3186372745490978E-2</v>
      </c>
      <c r="H1596">
        <v>14791</v>
      </c>
      <c r="I1596">
        <v>129814</v>
      </c>
      <c r="J1596">
        <v>27</v>
      </c>
      <c r="K1596" t="s">
        <v>920</v>
      </c>
      <c r="L1596" s="90">
        <f t="shared" si="24"/>
        <v>6.2876073287810152E-3</v>
      </c>
    </row>
    <row r="1597" spans="1:12" x14ac:dyDescent="0.3">
      <c r="A1597">
        <v>138</v>
      </c>
      <c r="B1597">
        <v>425</v>
      </c>
      <c r="C1597" t="s">
        <v>876</v>
      </c>
      <c r="D1597" t="s">
        <v>160</v>
      </c>
      <c r="E1597">
        <v>93</v>
      </c>
      <c r="F1597">
        <v>793</v>
      </c>
      <c r="G1597">
        <v>0.11727616645649433</v>
      </c>
      <c r="H1597">
        <v>14791</v>
      </c>
      <c r="I1597">
        <v>129814</v>
      </c>
      <c r="J1597">
        <v>27</v>
      </c>
      <c r="K1597" t="s">
        <v>934</v>
      </c>
      <c r="L1597" s="90">
        <f t="shared" si="24"/>
        <v>6.2876073287810152E-3</v>
      </c>
    </row>
    <row r="1598" spans="1:12" x14ac:dyDescent="0.3">
      <c r="A1598">
        <v>138</v>
      </c>
      <c r="B1598">
        <v>282</v>
      </c>
      <c r="C1598" t="s">
        <v>876</v>
      </c>
      <c r="D1598" t="s">
        <v>160</v>
      </c>
      <c r="E1598">
        <v>91</v>
      </c>
      <c r="F1598">
        <v>1009</v>
      </c>
      <c r="G1598">
        <v>9.0188305252725476E-2</v>
      </c>
      <c r="H1598">
        <v>14791</v>
      </c>
      <c r="I1598">
        <v>129814</v>
      </c>
      <c r="J1598">
        <v>30</v>
      </c>
      <c r="K1598" t="s">
        <v>927</v>
      </c>
      <c r="L1598" s="90">
        <f t="shared" si="24"/>
        <v>6.1523899668717462E-3</v>
      </c>
    </row>
    <row r="1599" spans="1:12" x14ac:dyDescent="0.3">
      <c r="A1599">
        <v>138</v>
      </c>
      <c r="B1599">
        <v>422</v>
      </c>
      <c r="C1599" t="s">
        <v>876</v>
      </c>
      <c r="D1599" t="s">
        <v>160</v>
      </c>
      <c r="E1599">
        <v>91</v>
      </c>
      <c r="F1599">
        <v>764</v>
      </c>
      <c r="G1599">
        <v>0.11910994764397906</v>
      </c>
      <c r="H1599">
        <v>14791</v>
      </c>
      <c r="I1599">
        <v>129814</v>
      </c>
      <c r="J1599">
        <v>30</v>
      </c>
      <c r="K1599" t="s">
        <v>938</v>
      </c>
      <c r="L1599" s="90">
        <f t="shared" si="24"/>
        <v>6.1523899668717462E-3</v>
      </c>
    </row>
  </sheetData>
  <sheetProtection algorithmName="SHA-512" hashValue="SzVGybOoJ+yoGvZ+piucz022ryDOq2UJG9pUWkEWNPCxaotPV13rC+5BvZos6t4fuqq93A5cFjjQUuDg7NEarw==" saltValue="yZhTE30dWweUqk0tzSzk+Q==" spinCount="100000" sheet="1" objects="1" scenarios="1"/>
  <autoFilter ref="A1:L1" xr:uid="{5903B6EA-DB0E-4E60-86CE-2D5DB848E12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E29AB-814E-44BD-B009-9555D459F6AE}">
  <sheetPr>
    <tabColor theme="0" tint="-0.14999847407452621"/>
  </sheetPr>
  <dimension ref="A1:L881"/>
  <sheetViews>
    <sheetView workbookViewId="0">
      <pane ySplit="1" topLeftCell="A2" activePane="bottomLeft" state="frozen"/>
      <selection activeCell="A5" sqref="A5"/>
      <selection pane="bottomLeft" activeCell="A533" sqref="A533"/>
    </sheetView>
  </sheetViews>
  <sheetFormatPr defaultRowHeight="14.4" x14ac:dyDescent="0.3"/>
  <cols>
    <col min="1" max="1" width="13" customWidth="1"/>
    <col min="2" max="2" width="28" customWidth="1"/>
    <col min="3" max="3" width="21" customWidth="1"/>
    <col min="4" max="4" width="41" customWidth="1"/>
    <col min="5" max="5" width="20" customWidth="1"/>
    <col min="6" max="6" width="13" customWidth="1"/>
    <col min="7" max="7" width="15" customWidth="1"/>
    <col min="8" max="8" width="14" customWidth="1"/>
    <col min="9" max="9" width="13" customWidth="1"/>
    <col min="10" max="10" width="41" customWidth="1"/>
  </cols>
  <sheetData>
    <row r="1" spans="1:12" x14ac:dyDescent="0.3">
      <c r="A1" t="s">
        <v>889</v>
      </c>
      <c r="B1" t="s">
        <v>1034</v>
      </c>
      <c r="C1" t="s">
        <v>1035</v>
      </c>
      <c r="D1" t="s">
        <v>1036</v>
      </c>
      <c r="E1" t="s">
        <v>1037</v>
      </c>
      <c r="F1" t="s">
        <v>1038</v>
      </c>
      <c r="G1" t="s">
        <v>1039</v>
      </c>
      <c r="H1" t="s">
        <v>1040</v>
      </c>
      <c r="I1" t="s">
        <v>1041</v>
      </c>
      <c r="J1" t="s">
        <v>891</v>
      </c>
    </row>
    <row r="2" spans="1:12" x14ac:dyDescent="0.3">
      <c r="A2">
        <v>1</v>
      </c>
      <c r="B2" t="s">
        <v>447</v>
      </c>
      <c r="C2">
        <v>967</v>
      </c>
      <c r="D2" t="s">
        <v>1042</v>
      </c>
      <c r="E2">
        <v>5890</v>
      </c>
      <c r="F2">
        <v>1</v>
      </c>
      <c r="G2">
        <v>1618</v>
      </c>
      <c r="H2">
        <v>0.16417657045840409</v>
      </c>
      <c r="I2">
        <v>0.59765142150803463</v>
      </c>
      <c r="J2" t="s">
        <v>713</v>
      </c>
      <c r="K2">
        <f>'Top Communities'!C2/'Top Communities'!E2</f>
        <v>0.16417657045840409</v>
      </c>
      <c r="L2">
        <f>C2/G2</f>
        <v>0.59765142150803463</v>
      </c>
    </row>
    <row r="3" spans="1:12" x14ac:dyDescent="0.3">
      <c r="A3">
        <v>1</v>
      </c>
      <c r="B3" t="s">
        <v>171</v>
      </c>
      <c r="C3">
        <v>920</v>
      </c>
      <c r="D3" t="s">
        <v>1043</v>
      </c>
      <c r="E3">
        <v>5890</v>
      </c>
      <c r="F3">
        <v>2</v>
      </c>
      <c r="G3">
        <v>1624</v>
      </c>
      <c r="H3">
        <v>0.15619694397283532</v>
      </c>
      <c r="I3">
        <v>0.56650246305418717</v>
      </c>
      <c r="J3" t="s">
        <v>713</v>
      </c>
    </row>
    <row r="4" spans="1:12" x14ac:dyDescent="0.3">
      <c r="A4">
        <v>1</v>
      </c>
      <c r="B4" t="s">
        <v>349</v>
      </c>
      <c r="C4">
        <v>655</v>
      </c>
      <c r="D4" t="s">
        <v>1044</v>
      </c>
      <c r="E4">
        <v>5890</v>
      </c>
      <c r="F4">
        <v>3</v>
      </c>
      <c r="G4">
        <v>7980</v>
      </c>
      <c r="H4">
        <v>0.11120543293718166</v>
      </c>
      <c r="I4">
        <v>8.2080200501253128E-2</v>
      </c>
      <c r="J4" t="s">
        <v>713</v>
      </c>
    </row>
    <row r="5" spans="1:12" x14ac:dyDescent="0.3">
      <c r="A5">
        <v>1</v>
      </c>
      <c r="B5" t="s">
        <v>539</v>
      </c>
      <c r="C5">
        <v>582</v>
      </c>
      <c r="D5" t="s">
        <v>1045</v>
      </c>
      <c r="E5">
        <v>5890</v>
      </c>
      <c r="F5">
        <v>4</v>
      </c>
      <c r="G5">
        <v>1000</v>
      </c>
      <c r="H5">
        <v>9.8811544991511041E-2</v>
      </c>
      <c r="I5">
        <v>0.58199999999999996</v>
      </c>
      <c r="J5" t="s">
        <v>713</v>
      </c>
    </row>
    <row r="6" spans="1:12" x14ac:dyDescent="0.3">
      <c r="A6">
        <v>1</v>
      </c>
      <c r="B6" t="s">
        <v>418</v>
      </c>
      <c r="C6">
        <v>294</v>
      </c>
      <c r="D6" t="s">
        <v>1046</v>
      </c>
      <c r="E6">
        <v>5890</v>
      </c>
      <c r="F6">
        <v>5</v>
      </c>
      <c r="G6">
        <v>642</v>
      </c>
      <c r="H6">
        <v>4.99151103565365E-2</v>
      </c>
      <c r="I6">
        <v>0.45794392523364486</v>
      </c>
      <c r="J6" t="s">
        <v>713</v>
      </c>
    </row>
    <row r="7" spans="1:12" x14ac:dyDescent="0.3">
      <c r="A7">
        <v>1</v>
      </c>
      <c r="B7" t="s">
        <v>335</v>
      </c>
      <c r="C7">
        <v>181</v>
      </c>
      <c r="D7" t="s">
        <v>1047</v>
      </c>
      <c r="E7">
        <v>5890</v>
      </c>
      <c r="F7">
        <v>6</v>
      </c>
      <c r="G7">
        <v>671</v>
      </c>
      <c r="H7">
        <v>3.0730050933786078E-2</v>
      </c>
      <c r="I7">
        <v>0.26974664679582711</v>
      </c>
      <c r="J7" t="s">
        <v>713</v>
      </c>
    </row>
    <row r="8" spans="1:12" x14ac:dyDescent="0.3">
      <c r="A8">
        <v>1</v>
      </c>
      <c r="B8" t="s">
        <v>1048</v>
      </c>
      <c r="C8">
        <v>169</v>
      </c>
      <c r="D8" t="s">
        <v>1049</v>
      </c>
      <c r="E8">
        <v>5890</v>
      </c>
      <c r="F8">
        <v>7</v>
      </c>
      <c r="G8">
        <v>362</v>
      </c>
      <c r="H8">
        <v>2.8692699490662138E-2</v>
      </c>
      <c r="I8">
        <v>0.46685082872928174</v>
      </c>
      <c r="J8" t="s">
        <v>713</v>
      </c>
    </row>
    <row r="9" spans="1:12" x14ac:dyDescent="0.3">
      <c r="A9">
        <v>1</v>
      </c>
      <c r="B9" t="s">
        <v>321</v>
      </c>
      <c r="C9">
        <v>162</v>
      </c>
      <c r="D9" t="s">
        <v>1050</v>
      </c>
      <c r="E9">
        <v>5890</v>
      </c>
      <c r="F9">
        <v>8</v>
      </c>
      <c r="G9">
        <v>680</v>
      </c>
      <c r="H9">
        <v>2.7504244482173174E-2</v>
      </c>
      <c r="I9">
        <v>0.23823529411764705</v>
      </c>
      <c r="J9" t="s">
        <v>713</v>
      </c>
    </row>
    <row r="10" spans="1:12" x14ac:dyDescent="0.3">
      <c r="A10">
        <v>1</v>
      </c>
      <c r="B10" t="s">
        <v>530</v>
      </c>
      <c r="C10">
        <v>146</v>
      </c>
      <c r="D10" t="s">
        <v>1051</v>
      </c>
      <c r="E10">
        <v>5890</v>
      </c>
      <c r="F10">
        <v>9</v>
      </c>
      <c r="G10">
        <v>578</v>
      </c>
      <c r="H10">
        <v>2.4787775891341256E-2</v>
      </c>
      <c r="I10">
        <v>0.25259515570934254</v>
      </c>
      <c r="J10" t="s">
        <v>713</v>
      </c>
    </row>
    <row r="11" spans="1:12" x14ac:dyDescent="0.3">
      <c r="A11">
        <v>1</v>
      </c>
      <c r="B11" t="s">
        <v>646</v>
      </c>
      <c r="C11">
        <v>144</v>
      </c>
      <c r="D11" t="s">
        <v>1052</v>
      </c>
      <c r="E11">
        <v>5890</v>
      </c>
      <c r="F11">
        <v>10</v>
      </c>
      <c r="G11">
        <v>299</v>
      </c>
      <c r="H11">
        <v>2.4448217317487267E-2</v>
      </c>
      <c r="I11">
        <v>0.48160535117056857</v>
      </c>
      <c r="J11" t="s">
        <v>713</v>
      </c>
    </row>
    <row r="12" spans="1:12" x14ac:dyDescent="0.3">
      <c r="A12">
        <v>1</v>
      </c>
      <c r="B12" t="s">
        <v>446</v>
      </c>
      <c r="C12">
        <v>136</v>
      </c>
      <c r="D12" t="s">
        <v>1053</v>
      </c>
      <c r="E12">
        <v>5890</v>
      </c>
      <c r="F12">
        <v>11</v>
      </c>
      <c r="G12">
        <v>256</v>
      </c>
      <c r="H12">
        <v>2.3089983022071308E-2</v>
      </c>
      <c r="I12">
        <v>0.53125</v>
      </c>
      <c r="J12" t="s">
        <v>713</v>
      </c>
    </row>
    <row r="13" spans="1:12" x14ac:dyDescent="0.3">
      <c r="A13">
        <v>1</v>
      </c>
      <c r="B13" t="s">
        <v>234</v>
      </c>
      <c r="C13">
        <v>111</v>
      </c>
      <c r="D13" t="s">
        <v>1054</v>
      </c>
      <c r="E13">
        <v>5890</v>
      </c>
      <c r="F13">
        <v>12</v>
      </c>
      <c r="G13">
        <v>269</v>
      </c>
      <c r="H13">
        <v>1.8845500848896433E-2</v>
      </c>
      <c r="I13">
        <v>0.41263940520446096</v>
      </c>
      <c r="J13" t="s">
        <v>713</v>
      </c>
    </row>
    <row r="14" spans="1:12" x14ac:dyDescent="0.3">
      <c r="A14">
        <v>1</v>
      </c>
      <c r="B14" t="s">
        <v>448</v>
      </c>
      <c r="C14">
        <v>70</v>
      </c>
      <c r="D14" t="s">
        <v>1055</v>
      </c>
      <c r="E14">
        <v>5890</v>
      </c>
      <c r="F14">
        <v>13</v>
      </c>
      <c r="G14">
        <v>231</v>
      </c>
      <c r="H14">
        <v>1.1884550084889643E-2</v>
      </c>
      <c r="I14">
        <v>0.30303030303030304</v>
      </c>
      <c r="J14" t="s">
        <v>713</v>
      </c>
    </row>
    <row r="15" spans="1:12" x14ac:dyDescent="0.3">
      <c r="A15">
        <v>1</v>
      </c>
      <c r="B15" t="s">
        <v>371</v>
      </c>
      <c r="C15">
        <v>68</v>
      </c>
      <c r="D15" t="s">
        <v>1056</v>
      </c>
      <c r="E15">
        <v>5890</v>
      </c>
      <c r="F15">
        <v>14</v>
      </c>
      <c r="G15">
        <v>1406</v>
      </c>
      <c r="H15">
        <v>1.1544991511035654E-2</v>
      </c>
      <c r="I15">
        <v>4.8364153627311522E-2</v>
      </c>
      <c r="J15" t="s">
        <v>713</v>
      </c>
    </row>
    <row r="16" spans="1:12" x14ac:dyDescent="0.3">
      <c r="A16">
        <v>1</v>
      </c>
      <c r="B16" t="s">
        <v>419</v>
      </c>
      <c r="C16">
        <v>66</v>
      </c>
      <c r="D16" t="s">
        <v>1057</v>
      </c>
      <c r="E16">
        <v>5890</v>
      </c>
      <c r="F16">
        <v>15</v>
      </c>
      <c r="G16">
        <v>5641</v>
      </c>
      <c r="H16">
        <v>1.1205432937181663E-2</v>
      </c>
      <c r="I16">
        <v>1.1700053182059918E-2</v>
      </c>
      <c r="J16" t="s">
        <v>713</v>
      </c>
    </row>
    <row r="17" spans="1:10" x14ac:dyDescent="0.3">
      <c r="A17">
        <v>2</v>
      </c>
      <c r="B17" t="s">
        <v>187</v>
      </c>
      <c r="C17">
        <v>223</v>
      </c>
      <c r="D17" t="s">
        <v>1058</v>
      </c>
      <c r="E17">
        <v>514</v>
      </c>
      <c r="F17">
        <v>1</v>
      </c>
      <c r="G17">
        <v>1365</v>
      </c>
      <c r="H17">
        <v>0.43385214007782102</v>
      </c>
      <c r="I17">
        <v>0.16336996336996337</v>
      </c>
      <c r="J17" t="s">
        <v>930</v>
      </c>
    </row>
    <row r="18" spans="1:10" x14ac:dyDescent="0.3">
      <c r="A18">
        <v>2</v>
      </c>
      <c r="B18" t="s">
        <v>494</v>
      </c>
      <c r="C18">
        <v>119</v>
      </c>
      <c r="D18" t="s">
        <v>1059</v>
      </c>
      <c r="E18">
        <v>514</v>
      </c>
      <c r="F18">
        <v>2</v>
      </c>
      <c r="G18">
        <v>838</v>
      </c>
      <c r="H18">
        <v>0.23151750972762647</v>
      </c>
      <c r="I18">
        <v>0.14200477326968974</v>
      </c>
      <c r="J18" t="s">
        <v>930</v>
      </c>
    </row>
    <row r="19" spans="1:10" x14ac:dyDescent="0.3">
      <c r="A19">
        <v>2</v>
      </c>
      <c r="B19" t="s">
        <v>320</v>
      </c>
      <c r="C19">
        <v>42</v>
      </c>
      <c r="D19" t="s">
        <v>1060</v>
      </c>
      <c r="E19">
        <v>514</v>
      </c>
      <c r="F19">
        <v>3</v>
      </c>
      <c r="G19">
        <v>2230</v>
      </c>
      <c r="H19">
        <v>8.171206225680934E-2</v>
      </c>
      <c r="I19">
        <v>1.883408071748879E-2</v>
      </c>
      <c r="J19" t="s">
        <v>930</v>
      </c>
    </row>
    <row r="20" spans="1:10" x14ac:dyDescent="0.3">
      <c r="A20">
        <v>2</v>
      </c>
      <c r="B20" t="s">
        <v>674</v>
      </c>
      <c r="C20">
        <v>30</v>
      </c>
      <c r="D20" t="s">
        <v>1061</v>
      </c>
      <c r="E20">
        <v>514</v>
      </c>
      <c r="F20">
        <v>4</v>
      </c>
      <c r="G20">
        <v>993</v>
      </c>
      <c r="H20">
        <v>5.8365758754863814E-2</v>
      </c>
      <c r="I20">
        <v>3.0211480362537766E-2</v>
      </c>
      <c r="J20" t="s">
        <v>930</v>
      </c>
    </row>
    <row r="21" spans="1:10" x14ac:dyDescent="0.3">
      <c r="A21">
        <v>2</v>
      </c>
      <c r="B21" t="s">
        <v>533</v>
      </c>
      <c r="C21">
        <v>14</v>
      </c>
      <c r="D21" t="s">
        <v>1062</v>
      </c>
      <c r="E21">
        <v>514</v>
      </c>
      <c r="F21">
        <v>5</v>
      </c>
      <c r="G21">
        <v>130</v>
      </c>
      <c r="H21">
        <v>2.7237354085603113E-2</v>
      </c>
      <c r="I21">
        <v>0.1076923076923077</v>
      </c>
      <c r="J21" t="s">
        <v>930</v>
      </c>
    </row>
    <row r="22" spans="1:10" x14ac:dyDescent="0.3">
      <c r="A22">
        <v>2</v>
      </c>
      <c r="B22" t="s">
        <v>196</v>
      </c>
      <c r="C22">
        <v>11</v>
      </c>
      <c r="D22" t="s">
        <v>1063</v>
      </c>
      <c r="E22">
        <v>514</v>
      </c>
      <c r="F22">
        <v>6.5</v>
      </c>
      <c r="G22">
        <v>321</v>
      </c>
      <c r="H22">
        <v>2.1400778210116732E-2</v>
      </c>
      <c r="I22">
        <v>3.4267912772585667E-2</v>
      </c>
      <c r="J22" t="s">
        <v>930</v>
      </c>
    </row>
    <row r="23" spans="1:10" x14ac:dyDescent="0.3">
      <c r="A23">
        <v>2</v>
      </c>
      <c r="B23" t="s">
        <v>597</v>
      </c>
      <c r="C23">
        <v>11</v>
      </c>
      <c r="D23" t="s">
        <v>1064</v>
      </c>
      <c r="E23">
        <v>514</v>
      </c>
      <c r="F23">
        <v>6.5</v>
      </c>
      <c r="G23">
        <v>385</v>
      </c>
      <c r="H23">
        <v>2.1400778210116732E-2</v>
      </c>
      <c r="I23">
        <v>2.8571428571428571E-2</v>
      </c>
      <c r="J23" t="s">
        <v>930</v>
      </c>
    </row>
    <row r="24" spans="1:10" x14ac:dyDescent="0.3">
      <c r="A24">
        <v>2</v>
      </c>
      <c r="B24" t="s">
        <v>504</v>
      </c>
      <c r="C24">
        <v>9</v>
      </c>
      <c r="D24" t="s">
        <v>1065</v>
      </c>
      <c r="E24">
        <v>514</v>
      </c>
      <c r="F24">
        <v>8</v>
      </c>
      <c r="G24">
        <v>84</v>
      </c>
      <c r="H24">
        <v>1.7509727626459144E-2</v>
      </c>
      <c r="I24">
        <v>0.10714285714285714</v>
      </c>
      <c r="J24" t="s">
        <v>930</v>
      </c>
    </row>
    <row r="25" spans="1:10" x14ac:dyDescent="0.3">
      <c r="A25">
        <v>2</v>
      </c>
      <c r="B25" t="s">
        <v>178</v>
      </c>
      <c r="C25">
        <v>6</v>
      </c>
      <c r="D25" t="s">
        <v>1066</v>
      </c>
      <c r="E25">
        <v>514</v>
      </c>
      <c r="F25">
        <v>9</v>
      </c>
      <c r="G25">
        <v>455</v>
      </c>
      <c r="H25">
        <v>1.1673151750972763E-2</v>
      </c>
      <c r="I25">
        <v>1.3186813186813187E-2</v>
      </c>
      <c r="J25" t="s">
        <v>930</v>
      </c>
    </row>
    <row r="26" spans="1:10" x14ac:dyDescent="0.3">
      <c r="A26">
        <v>2</v>
      </c>
      <c r="B26" t="s">
        <v>199</v>
      </c>
      <c r="C26">
        <v>5</v>
      </c>
      <c r="D26" t="s">
        <v>1067</v>
      </c>
      <c r="E26">
        <v>514</v>
      </c>
      <c r="F26">
        <v>10</v>
      </c>
      <c r="G26">
        <v>436</v>
      </c>
      <c r="H26">
        <v>9.727626459143969E-3</v>
      </c>
      <c r="I26">
        <v>1.1467889908256881E-2</v>
      </c>
      <c r="J26" t="s">
        <v>930</v>
      </c>
    </row>
    <row r="27" spans="1:10" x14ac:dyDescent="0.3">
      <c r="A27">
        <v>2</v>
      </c>
      <c r="B27" t="s">
        <v>306</v>
      </c>
      <c r="C27">
        <v>4</v>
      </c>
      <c r="D27" t="s">
        <v>1068</v>
      </c>
      <c r="E27">
        <v>514</v>
      </c>
      <c r="F27">
        <v>11.5</v>
      </c>
      <c r="G27">
        <v>210</v>
      </c>
      <c r="H27">
        <v>7.7821011673151752E-3</v>
      </c>
      <c r="I27">
        <v>1.9047619047619049E-2</v>
      </c>
      <c r="J27" t="s">
        <v>930</v>
      </c>
    </row>
    <row r="28" spans="1:10" x14ac:dyDescent="0.3">
      <c r="A28">
        <v>2</v>
      </c>
      <c r="B28" t="s">
        <v>444</v>
      </c>
      <c r="C28">
        <v>4</v>
      </c>
      <c r="D28" t="s">
        <v>1069</v>
      </c>
      <c r="E28">
        <v>514</v>
      </c>
      <c r="F28">
        <v>11.5</v>
      </c>
      <c r="G28">
        <v>65</v>
      </c>
      <c r="H28">
        <v>7.7821011673151752E-3</v>
      </c>
      <c r="I28">
        <v>6.1538461538461542E-2</v>
      </c>
      <c r="J28" t="s">
        <v>930</v>
      </c>
    </row>
    <row r="29" spans="1:10" x14ac:dyDescent="0.3">
      <c r="A29">
        <v>2</v>
      </c>
      <c r="B29" t="s">
        <v>314</v>
      </c>
      <c r="C29">
        <v>3</v>
      </c>
      <c r="D29" t="s">
        <v>1070</v>
      </c>
      <c r="E29">
        <v>514</v>
      </c>
      <c r="F29">
        <v>13.5</v>
      </c>
      <c r="G29">
        <v>4690</v>
      </c>
      <c r="H29">
        <v>5.8365758754863814E-3</v>
      </c>
      <c r="I29">
        <v>6.3965884861407255E-4</v>
      </c>
      <c r="J29" t="s">
        <v>930</v>
      </c>
    </row>
    <row r="30" spans="1:10" x14ac:dyDescent="0.3">
      <c r="A30">
        <v>2</v>
      </c>
      <c r="B30" t="s">
        <v>362</v>
      </c>
      <c r="C30">
        <v>3</v>
      </c>
      <c r="D30" t="s">
        <v>1071</v>
      </c>
      <c r="E30">
        <v>514</v>
      </c>
      <c r="F30">
        <v>13.5</v>
      </c>
      <c r="G30">
        <v>339</v>
      </c>
      <c r="H30">
        <v>5.8365758754863814E-3</v>
      </c>
      <c r="I30">
        <v>8.8495575221238937E-3</v>
      </c>
      <c r="J30" t="s">
        <v>930</v>
      </c>
    </row>
    <row r="31" spans="1:10" x14ac:dyDescent="0.3">
      <c r="A31">
        <v>4</v>
      </c>
      <c r="B31" t="s">
        <v>583</v>
      </c>
      <c r="C31">
        <v>13255</v>
      </c>
      <c r="D31" t="s">
        <v>1072</v>
      </c>
      <c r="E31">
        <v>43174</v>
      </c>
      <c r="F31">
        <v>1</v>
      </c>
      <c r="G31">
        <v>18733</v>
      </c>
      <c r="H31">
        <v>0.30701348033538706</v>
      </c>
      <c r="I31">
        <v>0.7075748678802114</v>
      </c>
      <c r="J31" t="s">
        <v>716</v>
      </c>
    </row>
    <row r="32" spans="1:10" x14ac:dyDescent="0.3">
      <c r="A32">
        <v>4</v>
      </c>
      <c r="B32" t="s">
        <v>255</v>
      </c>
      <c r="C32">
        <v>4075</v>
      </c>
      <c r="D32" t="s">
        <v>1073</v>
      </c>
      <c r="E32">
        <v>43174</v>
      </c>
      <c r="F32">
        <v>2</v>
      </c>
      <c r="G32">
        <v>7077</v>
      </c>
      <c r="H32">
        <v>9.4385509797563355E-2</v>
      </c>
      <c r="I32">
        <v>0.57580895859827608</v>
      </c>
      <c r="J32" t="s">
        <v>716</v>
      </c>
    </row>
    <row r="33" spans="1:10" x14ac:dyDescent="0.3">
      <c r="A33">
        <v>4</v>
      </c>
      <c r="B33" t="s">
        <v>657</v>
      </c>
      <c r="C33">
        <v>2227</v>
      </c>
      <c r="D33" t="s">
        <v>1074</v>
      </c>
      <c r="E33">
        <v>43174</v>
      </c>
      <c r="F33">
        <v>3</v>
      </c>
      <c r="G33">
        <v>4527</v>
      </c>
      <c r="H33">
        <v>5.158197063047204E-2</v>
      </c>
      <c r="I33">
        <v>0.49193726529710624</v>
      </c>
      <c r="J33" t="s">
        <v>716</v>
      </c>
    </row>
    <row r="34" spans="1:10" x14ac:dyDescent="0.3">
      <c r="A34">
        <v>4</v>
      </c>
      <c r="B34" t="s">
        <v>649</v>
      </c>
      <c r="C34">
        <v>2101</v>
      </c>
      <c r="D34" t="s">
        <v>1075</v>
      </c>
      <c r="E34">
        <v>43174</v>
      </c>
      <c r="F34">
        <v>4</v>
      </c>
      <c r="G34">
        <v>3211</v>
      </c>
      <c r="H34">
        <v>4.8663547505443092E-2</v>
      </c>
      <c r="I34">
        <v>0.65431329803799443</v>
      </c>
      <c r="J34" t="s">
        <v>716</v>
      </c>
    </row>
    <row r="35" spans="1:10" x14ac:dyDescent="0.3">
      <c r="A35">
        <v>4</v>
      </c>
      <c r="B35" t="s">
        <v>358</v>
      </c>
      <c r="C35">
        <v>1928</v>
      </c>
      <c r="D35" t="s">
        <v>1076</v>
      </c>
      <c r="E35">
        <v>43174</v>
      </c>
      <c r="F35">
        <v>5</v>
      </c>
      <c r="G35">
        <v>5221</v>
      </c>
      <c r="H35">
        <v>4.4656506230601752E-2</v>
      </c>
      <c r="I35">
        <v>0.36927791610802529</v>
      </c>
      <c r="J35" t="s">
        <v>716</v>
      </c>
    </row>
    <row r="36" spans="1:10" x14ac:dyDescent="0.3">
      <c r="A36">
        <v>4</v>
      </c>
      <c r="B36" t="s">
        <v>167</v>
      </c>
      <c r="C36">
        <v>1545</v>
      </c>
      <c r="D36" t="s">
        <v>1077</v>
      </c>
      <c r="E36">
        <v>43174</v>
      </c>
      <c r="F36">
        <v>6</v>
      </c>
      <c r="G36">
        <v>2296</v>
      </c>
      <c r="H36">
        <v>3.5785426414045488E-2</v>
      </c>
      <c r="I36">
        <v>0.67290940766550522</v>
      </c>
      <c r="J36" t="s">
        <v>716</v>
      </c>
    </row>
    <row r="37" spans="1:10" x14ac:dyDescent="0.3">
      <c r="A37">
        <v>4</v>
      </c>
      <c r="B37" t="s">
        <v>290</v>
      </c>
      <c r="C37">
        <v>1483</v>
      </c>
      <c r="D37" t="s">
        <v>1078</v>
      </c>
      <c r="E37">
        <v>43174</v>
      </c>
      <c r="F37">
        <v>7</v>
      </c>
      <c r="G37">
        <v>2011</v>
      </c>
      <c r="H37">
        <v>3.4349376939824892E-2</v>
      </c>
      <c r="I37">
        <v>0.7374440576827449</v>
      </c>
      <c r="J37" t="s">
        <v>716</v>
      </c>
    </row>
    <row r="38" spans="1:10" x14ac:dyDescent="0.3">
      <c r="A38">
        <v>4</v>
      </c>
      <c r="B38" t="s">
        <v>393</v>
      </c>
      <c r="C38">
        <v>1380</v>
      </c>
      <c r="D38" t="s">
        <v>1079</v>
      </c>
      <c r="E38">
        <v>43174</v>
      </c>
      <c r="F38">
        <v>8</v>
      </c>
      <c r="G38">
        <v>2166</v>
      </c>
      <c r="H38">
        <v>3.1963681845555196E-2</v>
      </c>
      <c r="I38">
        <v>0.63711911357340723</v>
      </c>
      <c r="J38" t="s">
        <v>716</v>
      </c>
    </row>
    <row r="39" spans="1:10" x14ac:dyDescent="0.3">
      <c r="A39">
        <v>4</v>
      </c>
      <c r="B39" t="s">
        <v>391</v>
      </c>
      <c r="C39">
        <v>982</v>
      </c>
      <c r="D39" t="s">
        <v>1080</v>
      </c>
      <c r="E39">
        <v>43174</v>
      </c>
      <c r="F39">
        <v>9</v>
      </c>
      <c r="G39">
        <v>1248</v>
      </c>
      <c r="H39">
        <v>2.2745170704590725E-2</v>
      </c>
      <c r="I39">
        <v>0.78685897435897434</v>
      </c>
      <c r="J39" t="s">
        <v>716</v>
      </c>
    </row>
    <row r="40" spans="1:10" x14ac:dyDescent="0.3">
      <c r="A40">
        <v>4</v>
      </c>
      <c r="B40" t="s">
        <v>670</v>
      </c>
      <c r="C40">
        <v>858</v>
      </c>
      <c r="D40" t="s">
        <v>1081</v>
      </c>
      <c r="E40">
        <v>43174</v>
      </c>
      <c r="F40">
        <v>10</v>
      </c>
      <c r="G40">
        <v>1451</v>
      </c>
      <c r="H40">
        <v>1.9873071756149534E-2</v>
      </c>
      <c r="I40">
        <v>0.5913163335630599</v>
      </c>
      <c r="J40" t="s">
        <v>716</v>
      </c>
    </row>
    <row r="41" spans="1:10" x14ac:dyDescent="0.3">
      <c r="A41">
        <v>4</v>
      </c>
      <c r="B41" t="s">
        <v>567</v>
      </c>
      <c r="C41">
        <v>770</v>
      </c>
      <c r="D41" t="s">
        <v>1082</v>
      </c>
      <c r="E41">
        <v>43174</v>
      </c>
      <c r="F41">
        <v>11</v>
      </c>
      <c r="G41">
        <v>1688</v>
      </c>
      <c r="H41">
        <v>1.7834807986288045E-2</v>
      </c>
      <c r="I41">
        <v>0.45616113744075831</v>
      </c>
      <c r="J41" t="s">
        <v>716</v>
      </c>
    </row>
    <row r="42" spans="1:10" x14ac:dyDescent="0.3">
      <c r="A42">
        <v>4</v>
      </c>
      <c r="B42" t="s">
        <v>370</v>
      </c>
      <c r="C42">
        <v>752</v>
      </c>
      <c r="D42" t="s">
        <v>1083</v>
      </c>
      <c r="E42">
        <v>43174</v>
      </c>
      <c r="F42">
        <v>12</v>
      </c>
      <c r="G42">
        <v>1107</v>
      </c>
      <c r="H42">
        <v>1.7417890396998193E-2</v>
      </c>
      <c r="I42">
        <v>0.67931345980126467</v>
      </c>
      <c r="J42" t="s">
        <v>716</v>
      </c>
    </row>
    <row r="43" spans="1:10" x14ac:dyDescent="0.3">
      <c r="A43">
        <v>4</v>
      </c>
      <c r="B43" t="s">
        <v>312</v>
      </c>
      <c r="C43">
        <v>691</v>
      </c>
      <c r="D43" t="s">
        <v>1084</v>
      </c>
      <c r="E43">
        <v>43174</v>
      </c>
      <c r="F43">
        <v>13</v>
      </c>
      <c r="G43">
        <v>1125</v>
      </c>
      <c r="H43">
        <v>1.6005003011071477E-2</v>
      </c>
      <c r="I43">
        <v>0.61422222222222222</v>
      </c>
      <c r="J43" t="s">
        <v>716</v>
      </c>
    </row>
    <row r="44" spans="1:10" x14ac:dyDescent="0.3">
      <c r="A44">
        <v>4</v>
      </c>
      <c r="B44" t="s">
        <v>202</v>
      </c>
      <c r="C44">
        <v>573</v>
      </c>
      <c r="D44" t="s">
        <v>1085</v>
      </c>
      <c r="E44">
        <v>43174</v>
      </c>
      <c r="F44">
        <v>14</v>
      </c>
      <c r="G44">
        <v>1339</v>
      </c>
      <c r="H44">
        <v>1.327187659239357E-2</v>
      </c>
      <c r="I44">
        <v>0.42793129200896191</v>
      </c>
      <c r="J44" t="s">
        <v>716</v>
      </c>
    </row>
    <row r="45" spans="1:10" x14ac:dyDescent="0.3">
      <c r="A45">
        <v>4</v>
      </c>
      <c r="B45" t="s">
        <v>302</v>
      </c>
      <c r="C45">
        <v>569</v>
      </c>
      <c r="D45" t="s">
        <v>1086</v>
      </c>
      <c r="E45">
        <v>43174</v>
      </c>
      <c r="F45">
        <v>15</v>
      </c>
      <c r="G45">
        <v>1742</v>
      </c>
      <c r="H45">
        <v>1.3179228239218048E-2</v>
      </c>
      <c r="I45">
        <v>0.32663605051664751</v>
      </c>
      <c r="J45" t="s">
        <v>716</v>
      </c>
    </row>
    <row r="46" spans="1:10" x14ac:dyDescent="0.3">
      <c r="A46">
        <v>5</v>
      </c>
      <c r="B46" t="s">
        <v>333</v>
      </c>
      <c r="C46">
        <v>1603</v>
      </c>
      <c r="D46" t="s">
        <v>1087</v>
      </c>
      <c r="E46">
        <v>4624</v>
      </c>
      <c r="F46">
        <v>1</v>
      </c>
      <c r="G46">
        <v>2409</v>
      </c>
      <c r="H46">
        <v>0.34666955017301038</v>
      </c>
      <c r="I46">
        <v>0.66542133665421332</v>
      </c>
      <c r="J46" t="s">
        <v>715</v>
      </c>
    </row>
    <row r="47" spans="1:10" x14ac:dyDescent="0.3">
      <c r="A47">
        <v>5</v>
      </c>
      <c r="B47" t="s">
        <v>604</v>
      </c>
      <c r="C47">
        <v>451</v>
      </c>
      <c r="D47" t="s">
        <v>1088</v>
      </c>
      <c r="E47">
        <v>4624</v>
      </c>
      <c r="F47">
        <v>2</v>
      </c>
      <c r="G47">
        <v>724</v>
      </c>
      <c r="H47">
        <v>9.7534602076124563E-2</v>
      </c>
      <c r="I47">
        <v>0.6229281767955801</v>
      </c>
      <c r="J47" t="s">
        <v>715</v>
      </c>
    </row>
    <row r="48" spans="1:10" x14ac:dyDescent="0.3">
      <c r="A48">
        <v>5</v>
      </c>
      <c r="B48" t="s">
        <v>548</v>
      </c>
      <c r="C48">
        <v>217</v>
      </c>
      <c r="D48" t="s">
        <v>1089</v>
      </c>
      <c r="E48">
        <v>4624</v>
      </c>
      <c r="F48">
        <v>3</v>
      </c>
      <c r="G48">
        <v>405</v>
      </c>
      <c r="H48">
        <v>4.6929065743944634E-2</v>
      </c>
      <c r="I48">
        <v>0.53580246913580243</v>
      </c>
      <c r="J48" t="s">
        <v>715</v>
      </c>
    </row>
    <row r="49" spans="1:10" x14ac:dyDescent="0.3">
      <c r="A49">
        <v>5</v>
      </c>
      <c r="B49" t="s">
        <v>208</v>
      </c>
      <c r="C49">
        <v>174</v>
      </c>
      <c r="D49" t="s">
        <v>1090</v>
      </c>
      <c r="E49">
        <v>4624</v>
      </c>
      <c r="F49">
        <v>4</v>
      </c>
      <c r="G49">
        <v>291</v>
      </c>
      <c r="H49">
        <v>3.7629757785467129E-2</v>
      </c>
      <c r="I49">
        <v>0.59793814432989689</v>
      </c>
      <c r="J49" t="s">
        <v>715</v>
      </c>
    </row>
    <row r="50" spans="1:10" x14ac:dyDescent="0.3">
      <c r="A50">
        <v>5</v>
      </c>
      <c r="B50" t="s">
        <v>485</v>
      </c>
      <c r="C50">
        <v>132</v>
      </c>
      <c r="D50" t="s">
        <v>1091</v>
      </c>
      <c r="E50">
        <v>4624</v>
      </c>
      <c r="F50">
        <v>5</v>
      </c>
      <c r="G50">
        <v>228</v>
      </c>
      <c r="H50">
        <v>2.8546712802768166E-2</v>
      </c>
      <c r="I50">
        <v>0.57894736842105265</v>
      </c>
      <c r="J50" t="s">
        <v>715</v>
      </c>
    </row>
    <row r="51" spans="1:10" x14ac:dyDescent="0.3">
      <c r="A51">
        <v>5</v>
      </c>
      <c r="B51" t="s">
        <v>494</v>
      </c>
      <c r="C51">
        <v>121</v>
      </c>
      <c r="D51" t="s">
        <v>1059</v>
      </c>
      <c r="E51">
        <v>4624</v>
      </c>
      <c r="F51">
        <v>6</v>
      </c>
      <c r="G51">
        <v>838</v>
      </c>
      <c r="H51">
        <v>2.6167820069204151E-2</v>
      </c>
      <c r="I51">
        <v>0.14439140811455847</v>
      </c>
      <c r="J51" t="s">
        <v>715</v>
      </c>
    </row>
    <row r="52" spans="1:10" x14ac:dyDescent="0.3">
      <c r="A52">
        <v>5</v>
      </c>
      <c r="B52" t="s">
        <v>306</v>
      </c>
      <c r="C52">
        <v>118</v>
      </c>
      <c r="D52" t="s">
        <v>1068</v>
      </c>
      <c r="E52">
        <v>4624</v>
      </c>
      <c r="F52">
        <v>7</v>
      </c>
      <c r="G52">
        <v>210</v>
      </c>
      <c r="H52">
        <v>2.5519031141868511E-2</v>
      </c>
      <c r="I52">
        <v>0.56190476190476191</v>
      </c>
      <c r="J52" t="s">
        <v>715</v>
      </c>
    </row>
    <row r="53" spans="1:10" x14ac:dyDescent="0.3">
      <c r="A53">
        <v>5</v>
      </c>
      <c r="B53" t="s">
        <v>562</v>
      </c>
      <c r="C53">
        <v>114</v>
      </c>
      <c r="D53" t="s">
        <v>1092</v>
      </c>
      <c r="E53">
        <v>4624</v>
      </c>
      <c r="F53">
        <v>8</v>
      </c>
      <c r="G53">
        <v>336</v>
      </c>
      <c r="H53">
        <v>2.4653979238754325E-2</v>
      </c>
      <c r="I53">
        <v>0.3392857142857143</v>
      </c>
      <c r="J53" t="s">
        <v>715</v>
      </c>
    </row>
    <row r="54" spans="1:10" x14ac:dyDescent="0.3">
      <c r="A54">
        <v>5</v>
      </c>
      <c r="B54" t="s">
        <v>435</v>
      </c>
      <c r="C54">
        <v>105</v>
      </c>
      <c r="D54" t="s">
        <v>1093</v>
      </c>
      <c r="E54">
        <v>4624</v>
      </c>
      <c r="F54">
        <v>9</v>
      </c>
      <c r="G54">
        <v>201</v>
      </c>
      <c r="H54">
        <v>2.2707612456747406E-2</v>
      </c>
      <c r="I54">
        <v>0.52238805970149249</v>
      </c>
      <c r="J54" t="s">
        <v>715</v>
      </c>
    </row>
    <row r="55" spans="1:10" x14ac:dyDescent="0.3">
      <c r="A55">
        <v>5</v>
      </c>
      <c r="B55" t="s">
        <v>259</v>
      </c>
      <c r="C55">
        <v>104</v>
      </c>
      <c r="D55" t="s">
        <v>1094</v>
      </c>
      <c r="E55">
        <v>4624</v>
      </c>
      <c r="F55">
        <v>10.5</v>
      </c>
      <c r="G55">
        <v>202</v>
      </c>
      <c r="H55">
        <v>2.2491349480968859E-2</v>
      </c>
      <c r="I55">
        <v>0.51485148514851486</v>
      </c>
      <c r="J55" t="s">
        <v>715</v>
      </c>
    </row>
    <row r="56" spans="1:10" x14ac:dyDescent="0.3">
      <c r="A56">
        <v>5</v>
      </c>
      <c r="B56" t="s">
        <v>583</v>
      </c>
      <c r="C56">
        <v>104</v>
      </c>
      <c r="D56" t="s">
        <v>1072</v>
      </c>
      <c r="E56">
        <v>4624</v>
      </c>
      <c r="F56">
        <v>10.5</v>
      </c>
      <c r="G56">
        <v>18733</v>
      </c>
      <c r="H56">
        <v>2.2491349480968859E-2</v>
      </c>
      <c r="I56">
        <v>5.5517002081887576E-3</v>
      </c>
      <c r="J56" t="s">
        <v>715</v>
      </c>
    </row>
    <row r="57" spans="1:10" x14ac:dyDescent="0.3">
      <c r="A57">
        <v>5</v>
      </c>
      <c r="B57" t="s">
        <v>241</v>
      </c>
      <c r="C57">
        <v>92</v>
      </c>
      <c r="D57" t="s">
        <v>1095</v>
      </c>
      <c r="E57">
        <v>4624</v>
      </c>
      <c r="F57">
        <v>12.5</v>
      </c>
      <c r="G57">
        <v>162</v>
      </c>
      <c r="H57">
        <v>1.9896193771626297E-2</v>
      </c>
      <c r="I57">
        <v>0.5679012345679012</v>
      </c>
      <c r="J57" t="s">
        <v>715</v>
      </c>
    </row>
    <row r="58" spans="1:10" x14ac:dyDescent="0.3">
      <c r="A58">
        <v>5</v>
      </c>
      <c r="B58" t="s">
        <v>323</v>
      </c>
      <c r="C58">
        <v>92</v>
      </c>
      <c r="D58" t="s">
        <v>1096</v>
      </c>
      <c r="E58">
        <v>4624</v>
      </c>
      <c r="F58">
        <v>12.5</v>
      </c>
      <c r="G58">
        <v>151</v>
      </c>
      <c r="H58">
        <v>1.9896193771626297E-2</v>
      </c>
      <c r="I58">
        <v>0.60927152317880795</v>
      </c>
      <c r="J58" t="s">
        <v>715</v>
      </c>
    </row>
    <row r="59" spans="1:10" x14ac:dyDescent="0.3">
      <c r="A59">
        <v>5</v>
      </c>
      <c r="B59" t="s">
        <v>187</v>
      </c>
      <c r="C59">
        <v>76</v>
      </c>
      <c r="D59" t="s">
        <v>1058</v>
      </c>
      <c r="E59">
        <v>4624</v>
      </c>
      <c r="F59">
        <v>14</v>
      </c>
      <c r="G59">
        <v>1365</v>
      </c>
      <c r="H59">
        <v>1.6435986159169549E-2</v>
      </c>
      <c r="I59">
        <v>5.5677655677655681E-2</v>
      </c>
      <c r="J59" t="s">
        <v>715</v>
      </c>
    </row>
    <row r="60" spans="1:10" x14ac:dyDescent="0.3">
      <c r="A60">
        <v>8</v>
      </c>
      <c r="B60" t="s">
        <v>330</v>
      </c>
      <c r="C60">
        <v>265</v>
      </c>
      <c r="D60" t="s">
        <v>1097</v>
      </c>
      <c r="E60">
        <v>1026</v>
      </c>
      <c r="F60">
        <v>1</v>
      </c>
      <c r="G60">
        <v>686</v>
      </c>
      <c r="H60">
        <v>0.25828460038986356</v>
      </c>
      <c r="I60">
        <v>0.38629737609329445</v>
      </c>
      <c r="J60" t="s">
        <v>733</v>
      </c>
    </row>
    <row r="61" spans="1:10" x14ac:dyDescent="0.3">
      <c r="A61">
        <v>8</v>
      </c>
      <c r="B61" t="s">
        <v>380</v>
      </c>
      <c r="C61">
        <v>73</v>
      </c>
      <c r="D61" t="s">
        <v>1098</v>
      </c>
      <c r="E61">
        <v>1026</v>
      </c>
      <c r="F61">
        <v>2</v>
      </c>
      <c r="G61">
        <v>661</v>
      </c>
      <c r="H61">
        <v>7.1150097465886936E-2</v>
      </c>
      <c r="I61">
        <v>0.11043872919818457</v>
      </c>
      <c r="J61" t="s">
        <v>733</v>
      </c>
    </row>
    <row r="62" spans="1:10" x14ac:dyDescent="0.3">
      <c r="A62">
        <v>8</v>
      </c>
      <c r="B62" t="s">
        <v>506</v>
      </c>
      <c r="C62">
        <v>72</v>
      </c>
      <c r="D62" t="s">
        <v>1099</v>
      </c>
      <c r="E62">
        <v>1026</v>
      </c>
      <c r="F62">
        <v>3</v>
      </c>
      <c r="G62">
        <v>6040</v>
      </c>
      <c r="H62">
        <v>7.0175438596491224E-2</v>
      </c>
      <c r="I62">
        <v>1.1920529801324504E-2</v>
      </c>
      <c r="J62" t="s">
        <v>733</v>
      </c>
    </row>
    <row r="63" spans="1:10" x14ac:dyDescent="0.3">
      <c r="A63">
        <v>8</v>
      </c>
      <c r="B63" t="s">
        <v>547</v>
      </c>
      <c r="C63">
        <v>63</v>
      </c>
      <c r="D63" t="s">
        <v>1100</v>
      </c>
      <c r="E63">
        <v>1026</v>
      </c>
      <c r="F63">
        <v>4</v>
      </c>
      <c r="G63">
        <v>156</v>
      </c>
      <c r="H63">
        <v>6.1403508771929821E-2</v>
      </c>
      <c r="I63">
        <v>0.40384615384615385</v>
      </c>
      <c r="J63" t="s">
        <v>733</v>
      </c>
    </row>
    <row r="64" spans="1:10" x14ac:dyDescent="0.3">
      <c r="A64">
        <v>8</v>
      </c>
      <c r="B64" t="s">
        <v>361</v>
      </c>
      <c r="C64">
        <v>49</v>
      </c>
      <c r="D64" t="s">
        <v>1101</v>
      </c>
      <c r="E64">
        <v>1026</v>
      </c>
      <c r="F64">
        <v>5</v>
      </c>
      <c r="G64">
        <v>114</v>
      </c>
      <c r="H64">
        <v>4.7758284600389861E-2</v>
      </c>
      <c r="I64">
        <v>0.42982456140350878</v>
      </c>
      <c r="J64" t="s">
        <v>733</v>
      </c>
    </row>
    <row r="65" spans="1:10" x14ac:dyDescent="0.3">
      <c r="A65">
        <v>8</v>
      </c>
      <c r="B65" t="s">
        <v>1102</v>
      </c>
      <c r="C65">
        <v>39</v>
      </c>
      <c r="D65" t="s">
        <v>1103</v>
      </c>
      <c r="E65">
        <v>1026</v>
      </c>
      <c r="F65">
        <v>6</v>
      </c>
      <c r="G65">
        <v>61</v>
      </c>
      <c r="H65">
        <v>3.8011695906432746E-2</v>
      </c>
      <c r="I65">
        <v>0.63934426229508201</v>
      </c>
      <c r="J65" t="s">
        <v>733</v>
      </c>
    </row>
    <row r="66" spans="1:10" x14ac:dyDescent="0.3">
      <c r="A66">
        <v>8</v>
      </c>
      <c r="B66" t="s">
        <v>1104</v>
      </c>
      <c r="C66">
        <v>37</v>
      </c>
      <c r="D66" t="s">
        <v>1105</v>
      </c>
      <c r="E66">
        <v>1026</v>
      </c>
      <c r="F66">
        <v>7</v>
      </c>
      <c r="G66">
        <v>70</v>
      </c>
      <c r="H66">
        <v>3.6062378167641324E-2</v>
      </c>
      <c r="I66">
        <v>0.52857142857142858</v>
      </c>
      <c r="J66" t="s">
        <v>733</v>
      </c>
    </row>
    <row r="67" spans="1:10" x14ac:dyDescent="0.3">
      <c r="A67">
        <v>8</v>
      </c>
      <c r="B67" t="s">
        <v>184</v>
      </c>
      <c r="C67">
        <v>35</v>
      </c>
      <c r="D67" t="s">
        <v>1106</v>
      </c>
      <c r="E67">
        <v>1026</v>
      </c>
      <c r="F67">
        <v>8</v>
      </c>
      <c r="G67">
        <v>66</v>
      </c>
      <c r="H67">
        <v>3.4113060428849901E-2</v>
      </c>
      <c r="I67">
        <v>0.53030303030303028</v>
      </c>
      <c r="J67" t="s">
        <v>733</v>
      </c>
    </row>
    <row r="68" spans="1:10" x14ac:dyDescent="0.3">
      <c r="A68">
        <v>8</v>
      </c>
      <c r="B68" t="s">
        <v>383</v>
      </c>
      <c r="C68">
        <v>31</v>
      </c>
      <c r="D68" t="s">
        <v>1107</v>
      </c>
      <c r="E68">
        <v>1026</v>
      </c>
      <c r="F68">
        <v>9</v>
      </c>
      <c r="G68">
        <v>563</v>
      </c>
      <c r="H68">
        <v>3.0214424951267055E-2</v>
      </c>
      <c r="I68">
        <v>5.5062166962699825E-2</v>
      </c>
      <c r="J68" t="s">
        <v>733</v>
      </c>
    </row>
    <row r="69" spans="1:10" x14ac:dyDescent="0.3">
      <c r="A69">
        <v>8</v>
      </c>
      <c r="B69" t="s">
        <v>586</v>
      </c>
      <c r="C69">
        <v>27</v>
      </c>
      <c r="D69" t="s">
        <v>1108</v>
      </c>
      <c r="E69">
        <v>1026</v>
      </c>
      <c r="F69">
        <v>10</v>
      </c>
      <c r="G69">
        <v>138</v>
      </c>
      <c r="H69">
        <v>2.6315789473684209E-2</v>
      </c>
      <c r="I69">
        <v>0.19565217391304349</v>
      </c>
      <c r="J69" t="s">
        <v>733</v>
      </c>
    </row>
    <row r="70" spans="1:10" x14ac:dyDescent="0.3">
      <c r="A70">
        <v>8</v>
      </c>
      <c r="B70" t="s">
        <v>540</v>
      </c>
      <c r="C70">
        <v>24</v>
      </c>
      <c r="D70" t="s">
        <v>1109</v>
      </c>
      <c r="E70">
        <v>1026</v>
      </c>
      <c r="F70">
        <v>11</v>
      </c>
      <c r="G70">
        <v>79</v>
      </c>
      <c r="H70">
        <v>2.3391812865497075E-2</v>
      </c>
      <c r="I70">
        <v>0.30379746835443039</v>
      </c>
      <c r="J70" t="s">
        <v>733</v>
      </c>
    </row>
    <row r="71" spans="1:10" x14ac:dyDescent="0.3">
      <c r="A71">
        <v>8</v>
      </c>
      <c r="B71" t="s">
        <v>436</v>
      </c>
      <c r="C71">
        <v>19</v>
      </c>
      <c r="D71" t="s">
        <v>1110</v>
      </c>
      <c r="E71">
        <v>1026</v>
      </c>
      <c r="F71">
        <v>12.5</v>
      </c>
      <c r="G71">
        <v>52</v>
      </c>
      <c r="H71">
        <v>1.8518518518518517E-2</v>
      </c>
      <c r="I71">
        <v>0.36538461538461536</v>
      </c>
      <c r="J71" t="s">
        <v>733</v>
      </c>
    </row>
    <row r="72" spans="1:10" x14ac:dyDescent="0.3">
      <c r="A72">
        <v>8</v>
      </c>
      <c r="B72" t="s">
        <v>497</v>
      </c>
      <c r="C72">
        <v>19</v>
      </c>
      <c r="D72" t="s">
        <v>1111</v>
      </c>
      <c r="E72">
        <v>1026</v>
      </c>
      <c r="F72">
        <v>12.5</v>
      </c>
      <c r="G72">
        <v>72</v>
      </c>
      <c r="H72">
        <v>1.8518518518518517E-2</v>
      </c>
      <c r="I72">
        <v>0.2638888888888889</v>
      </c>
      <c r="J72" t="s">
        <v>733</v>
      </c>
    </row>
    <row r="73" spans="1:10" x14ac:dyDescent="0.3">
      <c r="A73">
        <v>22</v>
      </c>
      <c r="B73" t="s">
        <v>216</v>
      </c>
      <c r="C73">
        <v>2185</v>
      </c>
      <c r="D73" t="s">
        <v>1112</v>
      </c>
      <c r="E73">
        <v>47220</v>
      </c>
      <c r="F73">
        <v>1</v>
      </c>
      <c r="G73">
        <v>17016</v>
      </c>
      <c r="H73">
        <v>4.6272765777213044E-2</v>
      </c>
      <c r="I73">
        <v>0.12840855665256229</v>
      </c>
      <c r="J73" t="s">
        <v>727</v>
      </c>
    </row>
    <row r="74" spans="1:10" x14ac:dyDescent="0.3">
      <c r="A74">
        <v>22</v>
      </c>
      <c r="B74" t="s">
        <v>275</v>
      </c>
      <c r="C74">
        <v>1581</v>
      </c>
      <c r="D74" t="s">
        <v>1113</v>
      </c>
      <c r="E74">
        <v>47220</v>
      </c>
      <c r="F74">
        <v>2</v>
      </c>
      <c r="G74">
        <v>8901</v>
      </c>
      <c r="H74">
        <v>3.3481575603557814E-2</v>
      </c>
      <c r="I74">
        <v>0.17762049207954161</v>
      </c>
      <c r="J74" t="s">
        <v>727</v>
      </c>
    </row>
    <row r="75" spans="1:10" x14ac:dyDescent="0.3">
      <c r="A75">
        <v>22</v>
      </c>
      <c r="B75" t="s">
        <v>372</v>
      </c>
      <c r="C75">
        <v>1179</v>
      </c>
      <c r="D75" t="s">
        <v>1114</v>
      </c>
      <c r="E75">
        <v>47220</v>
      </c>
      <c r="F75">
        <v>3</v>
      </c>
      <c r="G75">
        <v>3433</v>
      </c>
      <c r="H75">
        <v>2.496823379923761E-2</v>
      </c>
      <c r="I75">
        <v>0.34343140110690357</v>
      </c>
      <c r="J75" t="s">
        <v>727</v>
      </c>
    </row>
    <row r="76" spans="1:10" x14ac:dyDescent="0.3">
      <c r="A76">
        <v>22</v>
      </c>
      <c r="B76" t="s">
        <v>276</v>
      </c>
      <c r="C76">
        <v>1011</v>
      </c>
      <c r="D76" t="s">
        <v>1115</v>
      </c>
      <c r="E76">
        <v>47220</v>
      </c>
      <c r="F76">
        <v>4</v>
      </c>
      <c r="G76">
        <v>6070</v>
      </c>
      <c r="H76">
        <v>2.1410419313850064E-2</v>
      </c>
      <c r="I76">
        <v>0.16655683690280065</v>
      </c>
      <c r="J76" t="s">
        <v>727</v>
      </c>
    </row>
    <row r="77" spans="1:10" x14ac:dyDescent="0.3">
      <c r="A77">
        <v>22</v>
      </c>
      <c r="B77" t="s">
        <v>228</v>
      </c>
      <c r="C77">
        <v>947</v>
      </c>
      <c r="D77" t="s">
        <v>1116</v>
      </c>
      <c r="E77">
        <v>47220</v>
      </c>
      <c r="F77">
        <v>5</v>
      </c>
      <c r="G77">
        <v>3078</v>
      </c>
      <c r="H77">
        <v>2.0055061414654806E-2</v>
      </c>
      <c r="I77">
        <v>0.30766731643924627</v>
      </c>
      <c r="J77" t="s">
        <v>727</v>
      </c>
    </row>
    <row r="78" spans="1:10" x14ac:dyDescent="0.3">
      <c r="A78">
        <v>22</v>
      </c>
      <c r="B78" t="s">
        <v>528</v>
      </c>
      <c r="C78">
        <v>943</v>
      </c>
      <c r="D78" t="s">
        <v>1117</v>
      </c>
      <c r="E78">
        <v>47220</v>
      </c>
      <c r="F78">
        <v>6</v>
      </c>
      <c r="G78">
        <v>3188</v>
      </c>
      <c r="H78">
        <v>1.9970351545955105E-2</v>
      </c>
      <c r="I78">
        <v>0.29579673776662485</v>
      </c>
      <c r="J78" t="s">
        <v>727</v>
      </c>
    </row>
    <row r="79" spans="1:10" x14ac:dyDescent="0.3">
      <c r="A79">
        <v>22</v>
      </c>
      <c r="B79" t="s">
        <v>369</v>
      </c>
      <c r="C79">
        <v>931</v>
      </c>
      <c r="D79" t="s">
        <v>1118</v>
      </c>
      <c r="E79">
        <v>47220</v>
      </c>
      <c r="F79">
        <v>7</v>
      </c>
      <c r="G79">
        <v>3899</v>
      </c>
      <c r="H79">
        <v>1.9716221939855994E-2</v>
      </c>
      <c r="I79">
        <v>0.23877917414721722</v>
      </c>
      <c r="J79" t="s">
        <v>727</v>
      </c>
    </row>
    <row r="80" spans="1:10" x14ac:dyDescent="0.3">
      <c r="A80">
        <v>22</v>
      </c>
      <c r="B80" t="s">
        <v>531</v>
      </c>
      <c r="C80">
        <v>824</v>
      </c>
      <c r="D80" t="s">
        <v>1119</v>
      </c>
      <c r="E80">
        <v>47220</v>
      </c>
      <c r="F80">
        <v>8</v>
      </c>
      <c r="G80">
        <v>3753</v>
      </c>
      <c r="H80">
        <v>1.7450232952138923E-2</v>
      </c>
      <c r="I80">
        <v>0.21955768718358645</v>
      </c>
      <c r="J80" t="s">
        <v>727</v>
      </c>
    </row>
    <row r="81" spans="1:10" x14ac:dyDescent="0.3">
      <c r="A81">
        <v>22</v>
      </c>
      <c r="B81" t="s">
        <v>648</v>
      </c>
      <c r="C81">
        <v>814</v>
      </c>
      <c r="D81" t="s">
        <v>1120</v>
      </c>
      <c r="E81">
        <v>47220</v>
      </c>
      <c r="F81">
        <v>9</v>
      </c>
      <c r="G81">
        <v>2817</v>
      </c>
      <c r="H81">
        <v>1.7238458280389665E-2</v>
      </c>
      <c r="I81">
        <v>0.28895988640397585</v>
      </c>
      <c r="J81" t="s">
        <v>727</v>
      </c>
    </row>
    <row r="82" spans="1:10" x14ac:dyDescent="0.3">
      <c r="A82">
        <v>22</v>
      </c>
      <c r="B82" t="s">
        <v>515</v>
      </c>
      <c r="C82">
        <v>733</v>
      </c>
      <c r="D82" t="s">
        <v>1121</v>
      </c>
      <c r="E82">
        <v>47220</v>
      </c>
      <c r="F82">
        <v>10</v>
      </c>
      <c r="G82">
        <v>9876</v>
      </c>
      <c r="H82">
        <v>1.5523083439220669E-2</v>
      </c>
      <c r="I82">
        <v>7.4220332118266508E-2</v>
      </c>
      <c r="J82" t="s">
        <v>727</v>
      </c>
    </row>
    <row r="83" spans="1:10" x14ac:dyDescent="0.3">
      <c r="A83">
        <v>22</v>
      </c>
      <c r="B83" t="s">
        <v>235</v>
      </c>
      <c r="C83">
        <v>671</v>
      </c>
      <c r="D83" t="s">
        <v>1122</v>
      </c>
      <c r="E83">
        <v>47220</v>
      </c>
      <c r="F83">
        <v>11</v>
      </c>
      <c r="G83">
        <v>7103</v>
      </c>
      <c r="H83">
        <v>1.4210080474375265E-2</v>
      </c>
      <c r="I83">
        <v>9.4467126566239623E-2</v>
      </c>
      <c r="J83" t="s">
        <v>727</v>
      </c>
    </row>
    <row r="84" spans="1:10" x14ac:dyDescent="0.3">
      <c r="A84">
        <v>22</v>
      </c>
      <c r="B84" t="s">
        <v>226</v>
      </c>
      <c r="C84">
        <v>586</v>
      </c>
      <c r="D84" t="s">
        <v>1123</v>
      </c>
      <c r="E84">
        <v>47220</v>
      </c>
      <c r="F84">
        <v>12</v>
      </c>
      <c r="G84">
        <v>14548</v>
      </c>
      <c r="H84">
        <v>1.2409995764506566E-2</v>
      </c>
      <c r="I84">
        <v>4.0280450921088812E-2</v>
      </c>
      <c r="J84" t="s">
        <v>727</v>
      </c>
    </row>
    <row r="85" spans="1:10" x14ac:dyDescent="0.3">
      <c r="A85">
        <v>22</v>
      </c>
      <c r="B85" t="s">
        <v>269</v>
      </c>
      <c r="C85">
        <v>580</v>
      </c>
      <c r="D85" t="s">
        <v>1124</v>
      </c>
      <c r="E85">
        <v>47220</v>
      </c>
      <c r="F85">
        <v>13</v>
      </c>
      <c r="G85">
        <v>2903</v>
      </c>
      <c r="H85">
        <v>1.228293096145701E-2</v>
      </c>
      <c r="I85">
        <v>0.19979331725800895</v>
      </c>
      <c r="J85" t="s">
        <v>727</v>
      </c>
    </row>
    <row r="86" spans="1:10" x14ac:dyDescent="0.3">
      <c r="A86">
        <v>22</v>
      </c>
      <c r="B86" t="s">
        <v>488</v>
      </c>
      <c r="C86">
        <v>492</v>
      </c>
      <c r="D86" t="s">
        <v>1125</v>
      </c>
      <c r="E86">
        <v>47220</v>
      </c>
      <c r="F86">
        <v>14</v>
      </c>
      <c r="G86">
        <v>3526</v>
      </c>
      <c r="H86">
        <v>1.0419313850063533E-2</v>
      </c>
      <c r="I86">
        <v>0.13953488372093023</v>
      </c>
      <c r="J86" t="s">
        <v>727</v>
      </c>
    </row>
    <row r="87" spans="1:10" x14ac:dyDescent="0.3">
      <c r="A87">
        <v>22</v>
      </c>
      <c r="B87" t="s">
        <v>409</v>
      </c>
      <c r="C87">
        <v>487</v>
      </c>
      <c r="D87" t="s">
        <v>1126</v>
      </c>
      <c r="E87">
        <v>47220</v>
      </c>
      <c r="F87">
        <v>15</v>
      </c>
      <c r="G87">
        <v>2952</v>
      </c>
      <c r="H87">
        <v>1.0313426514188904E-2</v>
      </c>
      <c r="I87">
        <v>0.16497289972899729</v>
      </c>
      <c r="J87" t="s">
        <v>727</v>
      </c>
    </row>
    <row r="88" spans="1:10" x14ac:dyDescent="0.3">
      <c r="A88">
        <v>25</v>
      </c>
      <c r="B88" t="s">
        <v>226</v>
      </c>
      <c r="C88">
        <v>5828</v>
      </c>
      <c r="D88" t="s">
        <v>1123</v>
      </c>
      <c r="E88">
        <v>11478</v>
      </c>
      <c r="F88">
        <v>1</v>
      </c>
      <c r="G88">
        <v>14548</v>
      </c>
      <c r="H88">
        <v>0.50775396410524487</v>
      </c>
      <c r="I88">
        <v>0.4006048941435249</v>
      </c>
      <c r="J88" t="s">
        <v>761</v>
      </c>
    </row>
    <row r="89" spans="1:10" x14ac:dyDescent="0.3">
      <c r="A89">
        <v>25</v>
      </c>
      <c r="B89" t="s">
        <v>223</v>
      </c>
      <c r="C89">
        <v>613</v>
      </c>
      <c r="D89" t="s">
        <v>1127</v>
      </c>
      <c r="E89">
        <v>11478</v>
      </c>
      <c r="F89">
        <v>2</v>
      </c>
      <c r="G89">
        <v>2641</v>
      </c>
      <c r="H89">
        <v>5.3406516814776095E-2</v>
      </c>
      <c r="I89">
        <v>0.23210904960242332</v>
      </c>
      <c r="J89" t="s">
        <v>761</v>
      </c>
    </row>
    <row r="90" spans="1:10" x14ac:dyDescent="0.3">
      <c r="A90">
        <v>25</v>
      </c>
      <c r="B90" t="s">
        <v>669</v>
      </c>
      <c r="C90">
        <v>492</v>
      </c>
      <c r="D90" t="s">
        <v>1128</v>
      </c>
      <c r="E90">
        <v>11478</v>
      </c>
      <c r="F90">
        <v>3</v>
      </c>
      <c r="G90">
        <v>1839</v>
      </c>
      <c r="H90">
        <v>4.2864610559330892E-2</v>
      </c>
      <c r="I90">
        <v>0.26753670473083196</v>
      </c>
      <c r="J90" t="s">
        <v>761</v>
      </c>
    </row>
    <row r="91" spans="1:10" x14ac:dyDescent="0.3">
      <c r="A91">
        <v>25</v>
      </c>
      <c r="B91" t="s">
        <v>285</v>
      </c>
      <c r="C91">
        <v>467</v>
      </c>
      <c r="D91" t="s">
        <v>1129</v>
      </c>
      <c r="E91">
        <v>11478</v>
      </c>
      <c r="F91">
        <v>4</v>
      </c>
      <c r="G91">
        <v>1579</v>
      </c>
      <c r="H91">
        <v>4.0686530754486847E-2</v>
      </c>
      <c r="I91">
        <v>0.29575680810639643</v>
      </c>
      <c r="J91" t="s">
        <v>761</v>
      </c>
    </row>
    <row r="92" spans="1:10" x14ac:dyDescent="0.3">
      <c r="A92">
        <v>25</v>
      </c>
      <c r="B92" t="s">
        <v>596</v>
      </c>
      <c r="C92">
        <v>413</v>
      </c>
      <c r="D92" t="s">
        <v>1130</v>
      </c>
      <c r="E92">
        <v>11478</v>
      </c>
      <c r="F92">
        <v>5</v>
      </c>
      <c r="G92">
        <v>6932</v>
      </c>
      <c r="H92">
        <v>3.59818783760237E-2</v>
      </c>
      <c r="I92">
        <v>5.9578765147143685E-2</v>
      </c>
      <c r="J92" t="s">
        <v>761</v>
      </c>
    </row>
    <row r="93" spans="1:10" x14ac:dyDescent="0.3">
      <c r="A93">
        <v>25</v>
      </c>
      <c r="B93" t="s">
        <v>153</v>
      </c>
      <c r="C93">
        <v>324</v>
      </c>
      <c r="D93" t="s">
        <v>1131</v>
      </c>
      <c r="E93">
        <v>11478</v>
      </c>
      <c r="F93">
        <v>6</v>
      </c>
      <c r="G93">
        <v>1965</v>
      </c>
      <c r="H93">
        <v>2.8227914270778882E-2</v>
      </c>
      <c r="I93">
        <v>0.16488549618320611</v>
      </c>
      <c r="J93" t="s">
        <v>761</v>
      </c>
    </row>
    <row r="94" spans="1:10" x14ac:dyDescent="0.3">
      <c r="A94">
        <v>25</v>
      </c>
      <c r="B94" t="s">
        <v>588</v>
      </c>
      <c r="C94">
        <v>293</v>
      </c>
      <c r="D94" t="s">
        <v>1132</v>
      </c>
      <c r="E94">
        <v>11478</v>
      </c>
      <c r="F94">
        <v>7</v>
      </c>
      <c r="G94">
        <v>3540</v>
      </c>
      <c r="H94">
        <v>2.5527095312772259E-2</v>
      </c>
      <c r="I94">
        <v>8.2768361581920899E-2</v>
      </c>
      <c r="J94" t="s">
        <v>761</v>
      </c>
    </row>
    <row r="95" spans="1:10" x14ac:dyDescent="0.3">
      <c r="A95">
        <v>25</v>
      </c>
      <c r="B95" t="s">
        <v>526</v>
      </c>
      <c r="C95">
        <v>256</v>
      </c>
      <c r="D95" t="s">
        <v>1133</v>
      </c>
      <c r="E95">
        <v>11478</v>
      </c>
      <c r="F95">
        <v>8</v>
      </c>
      <c r="G95">
        <v>2399</v>
      </c>
      <c r="H95">
        <v>2.2303537201603066E-2</v>
      </c>
      <c r="I95">
        <v>0.1067111296373489</v>
      </c>
      <c r="J95" t="s">
        <v>761</v>
      </c>
    </row>
    <row r="96" spans="1:10" x14ac:dyDescent="0.3">
      <c r="A96">
        <v>25</v>
      </c>
      <c r="B96" t="s">
        <v>633</v>
      </c>
      <c r="C96">
        <v>227</v>
      </c>
      <c r="D96" t="s">
        <v>1134</v>
      </c>
      <c r="E96">
        <v>11478</v>
      </c>
      <c r="F96">
        <v>9</v>
      </c>
      <c r="G96">
        <v>916</v>
      </c>
      <c r="H96">
        <v>1.9776964627983968E-2</v>
      </c>
      <c r="I96">
        <v>0.24781659388646288</v>
      </c>
      <c r="J96" t="s">
        <v>761</v>
      </c>
    </row>
    <row r="97" spans="1:10" x14ac:dyDescent="0.3">
      <c r="A97">
        <v>25</v>
      </c>
      <c r="B97" t="s">
        <v>342</v>
      </c>
      <c r="C97">
        <v>205</v>
      </c>
      <c r="D97" t="s">
        <v>1135</v>
      </c>
      <c r="E97">
        <v>11478</v>
      </c>
      <c r="F97">
        <v>10</v>
      </c>
      <c r="G97">
        <v>1208</v>
      </c>
      <c r="H97">
        <v>1.7860254399721207E-2</v>
      </c>
      <c r="I97">
        <v>0.16970198675496689</v>
      </c>
      <c r="J97" t="s">
        <v>761</v>
      </c>
    </row>
    <row r="98" spans="1:10" x14ac:dyDescent="0.3">
      <c r="A98">
        <v>25</v>
      </c>
      <c r="B98" t="s">
        <v>516</v>
      </c>
      <c r="C98">
        <v>204</v>
      </c>
      <c r="D98" t="s">
        <v>1136</v>
      </c>
      <c r="E98">
        <v>11478</v>
      </c>
      <c r="F98">
        <v>11</v>
      </c>
      <c r="G98">
        <v>3753</v>
      </c>
      <c r="H98">
        <v>1.7773131207527444E-2</v>
      </c>
      <c r="I98">
        <v>5.4356514788169462E-2</v>
      </c>
      <c r="J98" t="s">
        <v>761</v>
      </c>
    </row>
    <row r="99" spans="1:10" x14ac:dyDescent="0.3">
      <c r="A99">
        <v>25</v>
      </c>
      <c r="B99" t="s">
        <v>420</v>
      </c>
      <c r="C99">
        <v>158</v>
      </c>
      <c r="D99" t="s">
        <v>1137</v>
      </c>
      <c r="E99">
        <v>11478</v>
      </c>
      <c r="F99">
        <v>12</v>
      </c>
      <c r="G99">
        <v>2987</v>
      </c>
      <c r="H99">
        <v>1.3765464366614393E-2</v>
      </c>
      <c r="I99">
        <v>5.2895882156009377E-2</v>
      </c>
      <c r="J99" t="s">
        <v>761</v>
      </c>
    </row>
    <row r="100" spans="1:10" x14ac:dyDescent="0.3">
      <c r="A100">
        <v>25</v>
      </c>
      <c r="B100" t="s">
        <v>517</v>
      </c>
      <c r="C100">
        <v>148</v>
      </c>
      <c r="D100" t="s">
        <v>1138</v>
      </c>
      <c r="E100">
        <v>11478</v>
      </c>
      <c r="F100">
        <v>13</v>
      </c>
      <c r="G100">
        <v>1960</v>
      </c>
      <c r="H100">
        <v>1.2894232444676773E-2</v>
      </c>
      <c r="I100">
        <v>7.5510204081632656E-2</v>
      </c>
      <c r="J100" t="s">
        <v>761</v>
      </c>
    </row>
    <row r="101" spans="1:10" x14ac:dyDescent="0.3">
      <c r="A101">
        <v>25</v>
      </c>
      <c r="B101" t="s">
        <v>354</v>
      </c>
      <c r="C101">
        <v>144</v>
      </c>
      <c r="D101" t="s">
        <v>1139</v>
      </c>
      <c r="E101">
        <v>11478</v>
      </c>
      <c r="F101">
        <v>14</v>
      </c>
      <c r="G101">
        <v>1406</v>
      </c>
      <c r="H101">
        <v>1.2545739675901725E-2</v>
      </c>
      <c r="I101">
        <v>0.10241820768136557</v>
      </c>
      <c r="J101" t="s">
        <v>761</v>
      </c>
    </row>
    <row r="102" spans="1:10" x14ac:dyDescent="0.3">
      <c r="A102">
        <v>25</v>
      </c>
      <c r="B102" t="s">
        <v>193</v>
      </c>
      <c r="C102">
        <v>130</v>
      </c>
      <c r="D102" t="s">
        <v>1140</v>
      </c>
      <c r="E102">
        <v>11478</v>
      </c>
      <c r="F102">
        <v>15</v>
      </c>
      <c r="G102">
        <v>579</v>
      </c>
      <c r="H102">
        <v>1.1326014985189058E-2</v>
      </c>
      <c r="I102">
        <v>0.22452504317789293</v>
      </c>
      <c r="J102" t="s">
        <v>761</v>
      </c>
    </row>
    <row r="103" spans="1:10" x14ac:dyDescent="0.3">
      <c r="A103">
        <v>39</v>
      </c>
      <c r="B103" t="s">
        <v>367</v>
      </c>
      <c r="C103">
        <v>1897</v>
      </c>
      <c r="D103" t="s">
        <v>1141</v>
      </c>
      <c r="E103">
        <v>16825</v>
      </c>
      <c r="F103">
        <v>1</v>
      </c>
      <c r="G103">
        <v>2336</v>
      </c>
      <c r="H103">
        <v>0.11274888558692422</v>
      </c>
      <c r="I103">
        <v>0.81207191780821919</v>
      </c>
      <c r="J103" t="s">
        <v>729</v>
      </c>
    </row>
    <row r="104" spans="1:10" x14ac:dyDescent="0.3">
      <c r="A104">
        <v>39</v>
      </c>
      <c r="B104" t="s">
        <v>576</v>
      </c>
      <c r="C104">
        <v>1187</v>
      </c>
      <c r="D104" t="s">
        <v>1142</v>
      </c>
      <c r="E104">
        <v>16825</v>
      </c>
      <c r="F104">
        <v>2</v>
      </c>
      <c r="G104">
        <v>1444</v>
      </c>
      <c r="H104">
        <v>7.0549777117384846E-2</v>
      </c>
      <c r="I104">
        <v>0.82202216066481992</v>
      </c>
      <c r="J104" t="s">
        <v>729</v>
      </c>
    </row>
    <row r="105" spans="1:10" x14ac:dyDescent="0.3">
      <c r="A105">
        <v>39</v>
      </c>
      <c r="B105" t="s">
        <v>655</v>
      </c>
      <c r="C105">
        <v>936</v>
      </c>
      <c r="D105" t="s">
        <v>1143</v>
      </c>
      <c r="E105">
        <v>16825</v>
      </c>
      <c r="F105">
        <v>3</v>
      </c>
      <c r="G105">
        <v>1165</v>
      </c>
      <c r="H105">
        <v>5.5631500742942049E-2</v>
      </c>
      <c r="I105">
        <v>0.80343347639484974</v>
      </c>
      <c r="J105" t="s">
        <v>729</v>
      </c>
    </row>
    <row r="106" spans="1:10" x14ac:dyDescent="0.3">
      <c r="A106">
        <v>39</v>
      </c>
      <c r="B106" t="s">
        <v>240</v>
      </c>
      <c r="C106">
        <v>910</v>
      </c>
      <c r="D106" t="s">
        <v>1144</v>
      </c>
      <c r="E106">
        <v>16825</v>
      </c>
      <c r="F106">
        <v>4</v>
      </c>
      <c r="G106">
        <v>1200</v>
      </c>
      <c r="H106">
        <v>5.4086181277860329E-2</v>
      </c>
      <c r="I106">
        <v>0.7583333333333333</v>
      </c>
      <c r="J106" t="s">
        <v>729</v>
      </c>
    </row>
    <row r="107" spans="1:10" x14ac:dyDescent="0.3">
      <c r="A107">
        <v>39</v>
      </c>
      <c r="B107" t="s">
        <v>345</v>
      </c>
      <c r="C107">
        <v>882</v>
      </c>
      <c r="D107" t="s">
        <v>1145</v>
      </c>
      <c r="E107">
        <v>16825</v>
      </c>
      <c r="F107">
        <v>5</v>
      </c>
      <c r="G107">
        <v>1120</v>
      </c>
      <c r="H107">
        <v>5.2421991084695391E-2</v>
      </c>
      <c r="I107">
        <v>0.78749999999999998</v>
      </c>
      <c r="J107" t="s">
        <v>729</v>
      </c>
    </row>
    <row r="108" spans="1:10" x14ac:dyDescent="0.3">
      <c r="A108">
        <v>39</v>
      </c>
      <c r="B108" t="s">
        <v>222</v>
      </c>
      <c r="C108">
        <v>796</v>
      </c>
      <c r="D108" t="s">
        <v>1146</v>
      </c>
      <c r="E108">
        <v>16825</v>
      </c>
      <c r="F108">
        <v>6</v>
      </c>
      <c r="G108">
        <v>1050</v>
      </c>
      <c r="H108">
        <v>4.7310549777117385E-2</v>
      </c>
      <c r="I108">
        <v>0.75809523809523804</v>
      </c>
      <c r="J108" t="s">
        <v>729</v>
      </c>
    </row>
    <row r="109" spans="1:10" x14ac:dyDescent="0.3">
      <c r="A109">
        <v>39</v>
      </c>
      <c r="B109" t="s">
        <v>563</v>
      </c>
      <c r="C109">
        <v>637</v>
      </c>
      <c r="D109" t="s">
        <v>1147</v>
      </c>
      <c r="E109">
        <v>16825</v>
      </c>
      <c r="F109">
        <v>7</v>
      </c>
      <c r="G109">
        <v>858</v>
      </c>
      <c r="H109">
        <v>3.7860326894502229E-2</v>
      </c>
      <c r="I109">
        <v>0.74242424242424243</v>
      </c>
      <c r="J109" t="s">
        <v>729</v>
      </c>
    </row>
    <row r="110" spans="1:10" x14ac:dyDescent="0.3">
      <c r="A110">
        <v>39</v>
      </c>
      <c r="B110" t="s">
        <v>408</v>
      </c>
      <c r="C110">
        <v>628</v>
      </c>
      <c r="D110" t="s">
        <v>1148</v>
      </c>
      <c r="E110">
        <v>16825</v>
      </c>
      <c r="F110">
        <v>8</v>
      </c>
      <c r="G110">
        <v>1994</v>
      </c>
      <c r="H110">
        <v>3.7325408618127789E-2</v>
      </c>
      <c r="I110">
        <v>0.31494483450351052</v>
      </c>
      <c r="J110" t="s">
        <v>729</v>
      </c>
    </row>
    <row r="111" spans="1:10" x14ac:dyDescent="0.3">
      <c r="A111">
        <v>39</v>
      </c>
      <c r="B111" t="s">
        <v>686</v>
      </c>
      <c r="C111">
        <v>614</v>
      </c>
      <c r="D111" t="s">
        <v>1149</v>
      </c>
      <c r="E111">
        <v>16825</v>
      </c>
      <c r="F111">
        <v>9</v>
      </c>
      <c r="G111">
        <v>766</v>
      </c>
      <c r="H111">
        <v>3.649331352154532E-2</v>
      </c>
      <c r="I111">
        <v>0.80156657963446476</v>
      </c>
      <c r="J111" t="s">
        <v>729</v>
      </c>
    </row>
    <row r="112" spans="1:10" x14ac:dyDescent="0.3">
      <c r="A112">
        <v>39</v>
      </c>
      <c r="B112" t="s">
        <v>407</v>
      </c>
      <c r="C112">
        <v>505</v>
      </c>
      <c r="D112" t="s">
        <v>1150</v>
      </c>
      <c r="E112">
        <v>16825</v>
      </c>
      <c r="F112">
        <v>10</v>
      </c>
      <c r="G112">
        <v>722</v>
      </c>
      <c r="H112">
        <v>3.0014858841010402E-2</v>
      </c>
      <c r="I112">
        <v>0.69944598337950137</v>
      </c>
      <c r="J112" t="s">
        <v>729</v>
      </c>
    </row>
    <row r="113" spans="1:10" x14ac:dyDescent="0.3">
      <c r="A113">
        <v>39</v>
      </c>
      <c r="B113" t="s">
        <v>288</v>
      </c>
      <c r="C113">
        <v>500</v>
      </c>
      <c r="D113" t="s">
        <v>1151</v>
      </c>
      <c r="E113">
        <v>16825</v>
      </c>
      <c r="F113">
        <v>11</v>
      </c>
      <c r="G113">
        <v>2388</v>
      </c>
      <c r="H113">
        <v>2.9717682020802376E-2</v>
      </c>
      <c r="I113">
        <v>0.20938023450586266</v>
      </c>
      <c r="J113" t="s">
        <v>729</v>
      </c>
    </row>
    <row r="114" spans="1:10" x14ac:dyDescent="0.3">
      <c r="A114">
        <v>39</v>
      </c>
      <c r="B114" t="s">
        <v>495</v>
      </c>
      <c r="C114">
        <v>480</v>
      </c>
      <c r="D114" t="s">
        <v>1152</v>
      </c>
      <c r="E114">
        <v>16825</v>
      </c>
      <c r="F114">
        <v>12</v>
      </c>
      <c r="G114">
        <v>618</v>
      </c>
      <c r="H114">
        <v>2.8528974739970282E-2</v>
      </c>
      <c r="I114">
        <v>0.77669902912621358</v>
      </c>
      <c r="J114" t="s">
        <v>729</v>
      </c>
    </row>
    <row r="115" spans="1:10" x14ac:dyDescent="0.3">
      <c r="A115">
        <v>39</v>
      </c>
      <c r="B115" t="s">
        <v>541</v>
      </c>
      <c r="C115">
        <v>478</v>
      </c>
      <c r="D115" t="s">
        <v>1153</v>
      </c>
      <c r="E115">
        <v>16825</v>
      </c>
      <c r="F115">
        <v>13</v>
      </c>
      <c r="G115">
        <v>1041</v>
      </c>
      <c r="H115">
        <v>2.8410104011887073E-2</v>
      </c>
      <c r="I115">
        <v>0.45917387127761766</v>
      </c>
      <c r="J115" t="s">
        <v>729</v>
      </c>
    </row>
    <row r="116" spans="1:10" x14ac:dyDescent="0.3">
      <c r="A116">
        <v>39</v>
      </c>
      <c r="B116" t="s">
        <v>247</v>
      </c>
      <c r="C116">
        <v>370</v>
      </c>
      <c r="D116" t="s">
        <v>1154</v>
      </c>
      <c r="E116">
        <v>16825</v>
      </c>
      <c r="F116">
        <v>14</v>
      </c>
      <c r="G116">
        <v>471</v>
      </c>
      <c r="H116">
        <v>2.1991084695393761E-2</v>
      </c>
      <c r="I116">
        <v>0.78556263269639071</v>
      </c>
      <c r="J116" t="s">
        <v>729</v>
      </c>
    </row>
    <row r="117" spans="1:10" x14ac:dyDescent="0.3">
      <c r="A117">
        <v>39</v>
      </c>
      <c r="B117" t="s">
        <v>301</v>
      </c>
      <c r="C117">
        <v>330</v>
      </c>
      <c r="D117" t="s">
        <v>1155</v>
      </c>
      <c r="E117">
        <v>16825</v>
      </c>
      <c r="F117">
        <v>15</v>
      </c>
      <c r="G117">
        <v>438</v>
      </c>
      <c r="H117">
        <v>1.9613670133729569E-2</v>
      </c>
      <c r="I117">
        <v>0.75342465753424659</v>
      </c>
      <c r="J117" t="s">
        <v>729</v>
      </c>
    </row>
    <row r="118" spans="1:10" x14ac:dyDescent="0.3">
      <c r="A118">
        <v>40</v>
      </c>
      <c r="B118" t="s">
        <v>288</v>
      </c>
      <c r="C118">
        <v>1288</v>
      </c>
      <c r="D118" t="s">
        <v>1151</v>
      </c>
      <c r="E118">
        <v>4813</v>
      </c>
      <c r="F118">
        <v>1</v>
      </c>
      <c r="G118">
        <v>2388</v>
      </c>
      <c r="H118">
        <v>0.26760856014959483</v>
      </c>
      <c r="I118">
        <v>0.53936348408710222</v>
      </c>
      <c r="J118" t="s">
        <v>734</v>
      </c>
    </row>
    <row r="119" spans="1:10" x14ac:dyDescent="0.3">
      <c r="A119">
        <v>40</v>
      </c>
      <c r="B119" t="s">
        <v>408</v>
      </c>
      <c r="C119">
        <v>808</v>
      </c>
      <c r="D119" t="s">
        <v>1148</v>
      </c>
      <c r="E119">
        <v>4813</v>
      </c>
      <c r="F119">
        <v>2</v>
      </c>
      <c r="G119">
        <v>1994</v>
      </c>
      <c r="H119">
        <v>0.16787866195719925</v>
      </c>
      <c r="I119">
        <v>0.40521564694082246</v>
      </c>
      <c r="J119" t="s">
        <v>734</v>
      </c>
    </row>
    <row r="120" spans="1:10" x14ac:dyDescent="0.3">
      <c r="A120">
        <v>40</v>
      </c>
      <c r="B120" t="s">
        <v>310</v>
      </c>
      <c r="C120">
        <v>806</v>
      </c>
      <c r="D120" t="s">
        <v>1156</v>
      </c>
      <c r="E120">
        <v>4813</v>
      </c>
      <c r="F120">
        <v>3</v>
      </c>
      <c r="G120">
        <v>1278</v>
      </c>
      <c r="H120">
        <v>0.16746312071473093</v>
      </c>
      <c r="I120">
        <v>0.63067292644757433</v>
      </c>
      <c r="J120" t="s">
        <v>734</v>
      </c>
    </row>
    <row r="121" spans="1:10" x14ac:dyDescent="0.3">
      <c r="A121">
        <v>40</v>
      </c>
      <c r="B121" t="s">
        <v>233</v>
      </c>
      <c r="C121">
        <v>434</v>
      </c>
      <c r="D121" t="s">
        <v>1157</v>
      </c>
      <c r="E121">
        <v>4813</v>
      </c>
      <c r="F121">
        <v>4</v>
      </c>
      <c r="G121">
        <v>1617</v>
      </c>
      <c r="H121">
        <v>9.0172449615624345E-2</v>
      </c>
      <c r="I121">
        <v>0.26839826839826841</v>
      </c>
      <c r="J121" t="s">
        <v>734</v>
      </c>
    </row>
    <row r="122" spans="1:10" x14ac:dyDescent="0.3">
      <c r="A122">
        <v>40</v>
      </c>
      <c r="B122" t="s">
        <v>511</v>
      </c>
      <c r="C122">
        <v>294</v>
      </c>
      <c r="D122" t="s">
        <v>1158</v>
      </c>
      <c r="E122">
        <v>4813</v>
      </c>
      <c r="F122">
        <v>5</v>
      </c>
      <c r="G122">
        <v>550</v>
      </c>
      <c r="H122">
        <v>6.1084562642842302E-2</v>
      </c>
      <c r="I122">
        <v>0.53454545454545455</v>
      </c>
      <c r="J122" t="s">
        <v>734</v>
      </c>
    </row>
    <row r="123" spans="1:10" x14ac:dyDescent="0.3">
      <c r="A123">
        <v>40</v>
      </c>
      <c r="B123" t="s">
        <v>470</v>
      </c>
      <c r="C123">
        <v>189</v>
      </c>
      <c r="D123" t="s">
        <v>1159</v>
      </c>
      <c r="E123">
        <v>4813</v>
      </c>
      <c r="F123">
        <v>6</v>
      </c>
      <c r="G123">
        <v>354</v>
      </c>
      <c r="H123">
        <v>3.9268647413255767E-2</v>
      </c>
      <c r="I123">
        <v>0.53389830508474578</v>
      </c>
      <c r="J123" t="s">
        <v>734</v>
      </c>
    </row>
    <row r="124" spans="1:10" x14ac:dyDescent="0.3">
      <c r="A124">
        <v>40</v>
      </c>
      <c r="B124" t="s">
        <v>541</v>
      </c>
      <c r="C124">
        <v>89</v>
      </c>
      <c r="D124" t="s">
        <v>1153</v>
      </c>
      <c r="E124">
        <v>4813</v>
      </c>
      <c r="F124">
        <v>7</v>
      </c>
      <c r="G124">
        <v>1041</v>
      </c>
      <c r="H124">
        <v>1.8491585289840018E-2</v>
      </c>
      <c r="I124">
        <v>8.5494716618635933E-2</v>
      </c>
      <c r="J124" t="s">
        <v>734</v>
      </c>
    </row>
    <row r="125" spans="1:10" x14ac:dyDescent="0.3">
      <c r="A125">
        <v>40</v>
      </c>
      <c r="B125" t="s">
        <v>316</v>
      </c>
      <c r="C125">
        <v>62</v>
      </c>
      <c r="D125" t="s">
        <v>1160</v>
      </c>
      <c r="E125">
        <v>4813</v>
      </c>
      <c r="F125">
        <v>8</v>
      </c>
      <c r="G125">
        <v>352</v>
      </c>
      <c r="H125">
        <v>1.2881778516517764E-2</v>
      </c>
      <c r="I125">
        <v>0.17613636363636365</v>
      </c>
      <c r="J125" t="s">
        <v>734</v>
      </c>
    </row>
    <row r="126" spans="1:10" x14ac:dyDescent="0.3">
      <c r="A126">
        <v>40</v>
      </c>
      <c r="B126" t="s">
        <v>367</v>
      </c>
      <c r="C126">
        <v>52</v>
      </c>
      <c r="D126" t="s">
        <v>1141</v>
      </c>
      <c r="E126">
        <v>4813</v>
      </c>
      <c r="F126">
        <v>9</v>
      </c>
      <c r="G126">
        <v>2336</v>
      </c>
      <c r="H126">
        <v>1.0804072304176189E-2</v>
      </c>
      <c r="I126">
        <v>2.2260273972602738E-2</v>
      </c>
      <c r="J126" t="s">
        <v>734</v>
      </c>
    </row>
    <row r="127" spans="1:10" x14ac:dyDescent="0.3">
      <c r="A127">
        <v>40</v>
      </c>
      <c r="B127" t="s">
        <v>437</v>
      </c>
      <c r="C127">
        <v>45</v>
      </c>
      <c r="D127" t="s">
        <v>1161</v>
      </c>
      <c r="E127">
        <v>4813</v>
      </c>
      <c r="F127">
        <v>10</v>
      </c>
      <c r="G127">
        <v>89</v>
      </c>
      <c r="H127">
        <v>9.3496779555370876E-3</v>
      </c>
      <c r="I127">
        <v>0.5056179775280899</v>
      </c>
      <c r="J127" t="s">
        <v>734</v>
      </c>
    </row>
    <row r="128" spans="1:10" x14ac:dyDescent="0.3">
      <c r="A128">
        <v>40</v>
      </c>
      <c r="B128" t="s">
        <v>239</v>
      </c>
      <c r="C128">
        <v>41</v>
      </c>
      <c r="D128" t="s">
        <v>1162</v>
      </c>
      <c r="E128">
        <v>4813</v>
      </c>
      <c r="F128">
        <v>11</v>
      </c>
      <c r="G128">
        <v>112</v>
      </c>
      <c r="H128">
        <v>8.5185954706004565E-3</v>
      </c>
      <c r="I128">
        <v>0.36607142857142855</v>
      </c>
      <c r="J128" t="s">
        <v>734</v>
      </c>
    </row>
    <row r="129" spans="1:10" x14ac:dyDescent="0.3">
      <c r="A129">
        <v>40</v>
      </c>
      <c r="B129" t="s">
        <v>639</v>
      </c>
      <c r="C129">
        <v>35</v>
      </c>
      <c r="D129" t="s">
        <v>1163</v>
      </c>
      <c r="E129">
        <v>4813</v>
      </c>
      <c r="F129">
        <v>12</v>
      </c>
      <c r="G129">
        <v>71</v>
      </c>
      <c r="H129">
        <v>7.2719717431955124E-3</v>
      </c>
      <c r="I129">
        <v>0.49295774647887325</v>
      </c>
      <c r="J129" t="s">
        <v>734</v>
      </c>
    </row>
    <row r="130" spans="1:10" x14ac:dyDescent="0.3">
      <c r="A130">
        <v>40</v>
      </c>
      <c r="B130" t="s">
        <v>295</v>
      </c>
      <c r="C130">
        <v>34</v>
      </c>
      <c r="D130" t="s">
        <v>1164</v>
      </c>
      <c r="E130">
        <v>4813</v>
      </c>
      <c r="F130">
        <v>14</v>
      </c>
      <c r="G130">
        <v>577</v>
      </c>
      <c r="H130">
        <v>7.0642011219613551E-3</v>
      </c>
      <c r="I130">
        <v>5.8925476603119586E-2</v>
      </c>
      <c r="J130" t="s">
        <v>734</v>
      </c>
    </row>
    <row r="131" spans="1:10" x14ac:dyDescent="0.3">
      <c r="A131">
        <v>40</v>
      </c>
      <c r="B131" t="s">
        <v>407</v>
      </c>
      <c r="C131">
        <v>34</v>
      </c>
      <c r="D131" t="s">
        <v>1150</v>
      </c>
      <c r="E131">
        <v>4813</v>
      </c>
      <c r="F131">
        <v>14</v>
      </c>
      <c r="G131">
        <v>722</v>
      </c>
      <c r="H131">
        <v>7.0642011219613551E-3</v>
      </c>
      <c r="I131">
        <v>4.7091412742382273E-2</v>
      </c>
      <c r="J131" t="s">
        <v>734</v>
      </c>
    </row>
    <row r="132" spans="1:10" x14ac:dyDescent="0.3">
      <c r="A132">
        <v>40</v>
      </c>
      <c r="B132" t="s">
        <v>680</v>
      </c>
      <c r="C132">
        <v>34</v>
      </c>
      <c r="D132" t="s">
        <v>1165</v>
      </c>
      <c r="E132">
        <v>4813</v>
      </c>
      <c r="F132">
        <v>14</v>
      </c>
      <c r="G132">
        <v>58</v>
      </c>
      <c r="H132">
        <v>7.0642011219613551E-3</v>
      </c>
      <c r="I132">
        <v>0.58620689655172409</v>
      </c>
      <c r="J132" t="s">
        <v>734</v>
      </c>
    </row>
    <row r="133" spans="1:10" x14ac:dyDescent="0.3">
      <c r="A133">
        <v>42</v>
      </c>
      <c r="B133" t="s">
        <v>276</v>
      </c>
      <c r="C133">
        <v>722</v>
      </c>
      <c r="D133" t="s">
        <v>1115</v>
      </c>
      <c r="E133">
        <v>3263</v>
      </c>
      <c r="F133">
        <v>1</v>
      </c>
      <c r="G133">
        <v>6070</v>
      </c>
      <c r="H133">
        <v>0.22126877106956788</v>
      </c>
      <c r="I133">
        <v>0.11894563426688633</v>
      </c>
      <c r="J133" t="s">
        <v>858</v>
      </c>
    </row>
    <row r="134" spans="1:10" x14ac:dyDescent="0.3">
      <c r="A134">
        <v>42</v>
      </c>
      <c r="B134" t="s">
        <v>515</v>
      </c>
      <c r="C134">
        <v>546</v>
      </c>
      <c r="D134" t="s">
        <v>1121</v>
      </c>
      <c r="E134">
        <v>3263</v>
      </c>
      <c r="F134">
        <v>2</v>
      </c>
      <c r="G134">
        <v>9876</v>
      </c>
      <c r="H134">
        <v>0.16733067729083664</v>
      </c>
      <c r="I134">
        <v>5.5285540704738761E-2</v>
      </c>
      <c r="J134" t="s">
        <v>858</v>
      </c>
    </row>
    <row r="135" spans="1:10" x14ac:dyDescent="0.3">
      <c r="A135">
        <v>42</v>
      </c>
      <c r="B135" t="s">
        <v>275</v>
      </c>
      <c r="C135">
        <v>463</v>
      </c>
      <c r="D135" t="s">
        <v>1113</v>
      </c>
      <c r="E135">
        <v>3263</v>
      </c>
      <c r="F135">
        <v>3</v>
      </c>
      <c r="G135">
        <v>8901</v>
      </c>
      <c r="H135">
        <v>0.14189396261109408</v>
      </c>
      <c r="I135">
        <v>5.2016627345242109E-2</v>
      </c>
      <c r="J135" t="s">
        <v>858</v>
      </c>
    </row>
    <row r="136" spans="1:10" x14ac:dyDescent="0.3">
      <c r="A136">
        <v>42</v>
      </c>
      <c r="B136" t="s">
        <v>409</v>
      </c>
      <c r="C136">
        <v>262</v>
      </c>
      <c r="D136" t="s">
        <v>1126</v>
      </c>
      <c r="E136">
        <v>3263</v>
      </c>
      <c r="F136">
        <v>4</v>
      </c>
      <c r="G136">
        <v>2952</v>
      </c>
      <c r="H136">
        <v>8.0294207784247631E-2</v>
      </c>
      <c r="I136">
        <v>8.8753387533875336E-2</v>
      </c>
      <c r="J136" t="s">
        <v>858</v>
      </c>
    </row>
    <row r="137" spans="1:10" x14ac:dyDescent="0.3">
      <c r="A137">
        <v>42</v>
      </c>
      <c r="B137" t="s">
        <v>226</v>
      </c>
      <c r="C137">
        <v>121</v>
      </c>
      <c r="D137" t="s">
        <v>1123</v>
      </c>
      <c r="E137">
        <v>3263</v>
      </c>
      <c r="F137">
        <v>5</v>
      </c>
      <c r="G137">
        <v>14548</v>
      </c>
      <c r="H137">
        <v>3.7082439472877718E-2</v>
      </c>
      <c r="I137">
        <v>8.3172944734671433E-3</v>
      </c>
      <c r="J137" t="s">
        <v>858</v>
      </c>
    </row>
    <row r="138" spans="1:10" x14ac:dyDescent="0.3">
      <c r="A138">
        <v>42</v>
      </c>
      <c r="B138" t="s">
        <v>596</v>
      </c>
      <c r="C138">
        <v>100</v>
      </c>
      <c r="D138" t="s">
        <v>1130</v>
      </c>
      <c r="E138">
        <v>3263</v>
      </c>
      <c r="F138">
        <v>6</v>
      </c>
      <c r="G138">
        <v>6932</v>
      </c>
      <c r="H138">
        <v>3.0646644192460926E-2</v>
      </c>
      <c r="I138">
        <v>1.4425851125216388E-2</v>
      </c>
      <c r="J138" t="s">
        <v>858</v>
      </c>
    </row>
    <row r="139" spans="1:10" x14ac:dyDescent="0.3">
      <c r="A139">
        <v>42</v>
      </c>
      <c r="B139" t="s">
        <v>369</v>
      </c>
      <c r="C139">
        <v>97</v>
      </c>
      <c r="D139" t="s">
        <v>1118</v>
      </c>
      <c r="E139">
        <v>3263</v>
      </c>
      <c r="F139">
        <v>7</v>
      </c>
      <c r="G139">
        <v>3899</v>
      </c>
      <c r="H139">
        <v>2.9727244866687097E-2</v>
      </c>
      <c r="I139">
        <v>2.4878173890741217E-2</v>
      </c>
      <c r="J139" t="s">
        <v>858</v>
      </c>
    </row>
    <row r="140" spans="1:10" x14ac:dyDescent="0.3">
      <c r="A140">
        <v>42</v>
      </c>
      <c r="B140" t="s">
        <v>216</v>
      </c>
      <c r="C140">
        <v>94</v>
      </c>
      <c r="D140" t="s">
        <v>1112</v>
      </c>
      <c r="E140">
        <v>3263</v>
      </c>
      <c r="F140">
        <v>8</v>
      </c>
      <c r="G140">
        <v>17016</v>
      </c>
      <c r="H140">
        <v>2.8807845540913271E-2</v>
      </c>
      <c r="I140">
        <v>5.5242125058768219E-3</v>
      </c>
      <c r="J140" t="s">
        <v>858</v>
      </c>
    </row>
    <row r="141" spans="1:10" x14ac:dyDescent="0.3">
      <c r="A141">
        <v>42</v>
      </c>
      <c r="B141" t="s">
        <v>186</v>
      </c>
      <c r="C141">
        <v>64</v>
      </c>
      <c r="D141" t="s">
        <v>1166</v>
      </c>
      <c r="E141">
        <v>3263</v>
      </c>
      <c r="F141">
        <v>9</v>
      </c>
      <c r="G141">
        <v>12604</v>
      </c>
      <c r="H141">
        <v>1.9613852283174991E-2</v>
      </c>
      <c r="I141">
        <v>5.0777530942557915E-3</v>
      </c>
      <c r="J141" t="s">
        <v>858</v>
      </c>
    </row>
    <row r="142" spans="1:10" x14ac:dyDescent="0.3">
      <c r="A142">
        <v>42</v>
      </c>
      <c r="B142" t="s">
        <v>429</v>
      </c>
      <c r="C142">
        <v>49</v>
      </c>
      <c r="D142" t="s">
        <v>1167</v>
      </c>
      <c r="E142">
        <v>3263</v>
      </c>
      <c r="F142">
        <v>10.5</v>
      </c>
      <c r="G142">
        <v>2271</v>
      </c>
      <c r="H142">
        <v>1.5016855654305853E-2</v>
      </c>
      <c r="I142">
        <v>2.1576398062527521E-2</v>
      </c>
      <c r="J142" t="s">
        <v>858</v>
      </c>
    </row>
    <row r="143" spans="1:10" x14ac:dyDescent="0.3">
      <c r="A143">
        <v>42</v>
      </c>
      <c r="B143" t="s">
        <v>516</v>
      </c>
      <c r="C143">
        <v>49</v>
      </c>
      <c r="D143" t="s">
        <v>1136</v>
      </c>
      <c r="E143">
        <v>3263</v>
      </c>
      <c r="F143">
        <v>10.5</v>
      </c>
      <c r="G143">
        <v>3753</v>
      </c>
      <c r="H143">
        <v>1.5016855654305853E-2</v>
      </c>
      <c r="I143">
        <v>1.3056221689315214E-2</v>
      </c>
      <c r="J143" t="s">
        <v>858</v>
      </c>
    </row>
    <row r="144" spans="1:10" x14ac:dyDescent="0.3">
      <c r="A144">
        <v>42</v>
      </c>
      <c r="B144" t="s">
        <v>349</v>
      </c>
      <c r="C144">
        <v>45</v>
      </c>
      <c r="D144" t="s">
        <v>1044</v>
      </c>
      <c r="E144">
        <v>3263</v>
      </c>
      <c r="F144">
        <v>12</v>
      </c>
      <c r="G144">
        <v>7980</v>
      </c>
      <c r="H144">
        <v>1.3790989886607416E-2</v>
      </c>
      <c r="I144">
        <v>5.6390977443609019E-3</v>
      </c>
      <c r="J144" t="s">
        <v>858</v>
      </c>
    </row>
    <row r="145" spans="1:10" x14ac:dyDescent="0.3">
      <c r="A145">
        <v>42</v>
      </c>
      <c r="B145" t="s">
        <v>220</v>
      </c>
      <c r="C145">
        <v>37</v>
      </c>
      <c r="D145" t="s">
        <v>1168</v>
      </c>
      <c r="E145">
        <v>3263</v>
      </c>
      <c r="F145">
        <v>13</v>
      </c>
      <c r="G145">
        <v>4205</v>
      </c>
      <c r="H145">
        <v>1.1339258351210543E-2</v>
      </c>
      <c r="I145">
        <v>8.7990487514863266E-3</v>
      </c>
      <c r="J145" t="s">
        <v>858</v>
      </c>
    </row>
    <row r="146" spans="1:10" x14ac:dyDescent="0.3">
      <c r="A146">
        <v>42</v>
      </c>
      <c r="B146" t="s">
        <v>588</v>
      </c>
      <c r="C146">
        <v>30</v>
      </c>
      <c r="D146" t="s">
        <v>1132</v>
      </c>
      <c r="E146">
        <v>3263</v>
      </c>
      <c r="F146">
        <v>14</v>
      </c>
      <c r="G146">
        <v>3540</v>
      </c>
      <c r="H146">
        <v>9.1939932577382779E-3</v>
      </c>
      <c r="I146">
        <v>8.4745762711864406E-3</v>
      </c>
      <c r="J146" t="s">
        <v>858</v>
      </c>
    </row>
    <row r="147" spans="1:10" x14ac:dyDescent="0.3">
      <c r="A147">
        <v>42</v>
      </c>
      <c r="B147" t="s">
        <v>379</v>
      </c>
      <c r="C147">
        <v>28</v>
      </c>
      <c r="D147" t="s">
        <v>1169</v>
      </c>
      <c r="E147">
        <v>3263</v>
      </c>
      <c r="F147">
        <v>15</v>
      </c>
      <c r="G147">
        <v>9420</v>
      </c>
      <c r="H147">
        <v>8.5810603738890583E-3</v>
      </c>
      <c r="I147">
        <v>2.9723991507431E-3</v>
      </c>
      <c r="J147" t="s">
        <v>858</v>
      </c>
    </row>
    <row r="148" spans="1:10" x14ac:dyDescent="0.3">
      <c r="A148">
        <v>46</v>
      </c>
      <c r="B148" t="s">
        <v>275</v>
      </c>
      <c r="C148">
        <v>293</v>
      </c>
      <c r="D148" t="s">
        <v>1113</v>
      </c>
      <c r="E148">
        <v>13242</v>
      </c>
      <c r="F148">
        <v>1</v>
      </c>
      <c r="G148">
        <v>8901</v>
      </c>
      <c r="H148">
        <v>2.2126566983839299E-2</v>
      </c>
      <c r="I148">
        <v>3.2917649702280644E-2</v>
      </c>
      <c r="J148" t="s">
        <v>724</v>
      </c>
    </row>
    <row r="149" spans="1:10" x14ac:dyDescent="0.3">
      <c r="A149">
        <v>46</v>
      </c>
      <c r="B149" t="s">
        <v>226</v>
      </c>
      <c r="C149">
        <v>231</v>
      </c>
      <c r="D149" t="s">
        <v>1123</v>
      </c>
      <c r="E149">
        <v>13242</v>
      </c>
      <c r="F149">
        <v>2</v>
      </c>
      <c r="G149">
        <v>14548</v>
      </c>
      <c r="H149">
        <v>1.744449478930675E-2</v>
      </c>
      <c r="I149">
        <v>1.5878471267528182E-2</v>
      </c>
      <c r="J149" t="s">
        <v>724</v>
      </c>
    </row>
    <row r="150" spans="1:10" x14ac:dyDescent="0.3">
      <c r="A150">
        <v>46</v>
      </c>
      <c r="B150" t="s">
        <v>216</v>
      </c>
      <c r="C150">
        <v>208</v>
      </c>
      <c r="D150" t="s">
        <v>1112</v>
      </c>
      <c r="E150">
        <v>13242</v>
      </c>
      <c r="F150">
        <v>3</v>
      </c>
      <c r="G150">
        <v>17016</v>
      </c>
      <c r="H150">
        <v>1.5707597039722097E-2</v>
      </c>
      <c r="I150">
        <v>1.2223789374706159E-2</v>
      </c>
      <c r="J150" t="s">
        <v>724</v>
      </c>
    </row>
    <row r="151" spans="1:10" x14ac:dyDescent="0.3">
      <c r="A151">
        <v>46</v>
      </c>
      <c r="B151" t="s">
        <v>276</v>
      </c>
      <c r="C151">
        <v>183</v>
      </c>
      <c r="D151" t="s">
        <v>1115</v>
      </c>
      <c r="E151">
        <v>13242</v>
      </c>
      <c r="F151">
        <v>4</v>
      </c>
      <c r="G151">
        <v>6070</v>
      </c>
      <c r="H151">
        <v>1.3819664703217037E-2</v>
      </c>
      <c r="I151">
        <v>3.014827018121911E-2</v>
      </c>
      <c r="J151" t="s">
        <v>724</v>
      </c>
    </row>
    <row r="152" spans="1:10" x14ac:dyDescent="0.3">
      <c r="A152">
        <v>46</v>
      </c>
      <c r="B152" t="s">
        <v>379</v>
      </c>
      <c r="C152">
        <v>170</v>
      </c>
      <c r="D152" t="s">
        <v>1169</v>
      </c>
      <c r="E152">
        <v>13242</v>
      </c>
      <c r="F152">
        <v>5</v>
      </c>
      <c r="G152">
        <v>9420</v>
      </c>
      <c r="H152">
        <v>1.2837939888234406E-2</v>
      </c>
      <c r="I152">
        <v>1.8046709129511677E-2</v>
      </c>
      <c r="J152" t="s">
        <v>724</v>
      </c>
    </row>
    <row r="153" spans="1:10" x14ac:dyDescent="0.3">
      <c r="A153">
        <v>46</v>
      </c>
      <c r="B153" t="s">
        <v>318</v>
      </c>
      <c r="C153">
        <v>160</v>
      </c>
      <c r="D153" t="s">
        <v>1170</v>
      </c>
      <c r="E153">
        <v>13242</v>
      </c>
      <c r="F153">
        <v>6</v>
      </c>
      <c r="G153">
        <v>7358</v>
      </c>
      <c r="H153">
        <v>1.2082766953632381E-2</v>
      </c>
      <c r="I153">
        <v>2.1745039412883936E-2</v>
      </c>
      <c r="J153" t="s">
        <v>724</v>
      </c>
    </row>
    <row r="154" spans="1:10" x14ac:dyDescent="0.3">
      <c r="A154">
        <v>46</v>
      </c>
      <c r="B154" t="s">
        <v>395</v>
      </c>
      <c r="C154">
        <v>147</v>
      </c>
      <c r="D154" t="s">
        <v>1171</v>
      </c>
      <c r="E154">
        <v>13242</v>
      </c>
      <c r="F154">
        <v>7</v>
      </c>
      <c r="G154">
        <v>12276</v>
      </c>
      <c r="H154">
        <v>1.1101042138649752E-2</v>
      </c>
      <c r="I154">
        <v>1.1974584555229716E-2</v>
      </c>
      <c r="J154" t="s">
        <v>724</v>
      </c>
    </row>
    <row r="155" spans="1:10" x14ac:dyDescent="0.3">
      <c r="A155">
        <v>46</v>
      </c>
      <c r="B155" t="s">
        <v>399</v>
      </c>
      <c r="C155">
        <v>144</v>
      </c>
      <c r="D155" t="s">
        <v>1172</v>
      </c>
      <c r="E155">
        <v>13242</v>
      </c>
      <c r="F155">
        <v>8</v>
      </c>
      <c r="G155">
        <v>902</v>
      </c>
      <c r="H155">
        <v>1.0874490258269144E-2</v>
      </c>
      <c r="I155">
        <v>0.15964523281596452</v>
      </c>
      <c r="J155" t="s">
        <v>724</v>
      </c>
    </row>
    <row r="156" spans="1:10" x14ac:dyDescent="0.3">
      <c r="A156">
        <v>46</v>
      </c>
      <c r="B156" t="s">
        <v>162</v>
      </c>
      <c r="C156">
        <v>142</v>
      </c>
      <c r="D156" t="s">
        <v>1173</v>
      </c>
      <c r="E156">
        <v>13242</v>
      </c>
      <c r="F156">
        <v>9</v>
      </c>
      <c r="G156">
        <v>11967</v>
      </c>
      <c r="H156">
        <v>1.0723455671348739E-2</v>
      </c>
      <c r="I156">
        <v>1.1865964736358319E-2</v>
      </c>
      <c r="J156" t="s">
        <v>724</v>
      </c>
    </row>
    <row r="157" spans="1:10" x14ac:dyDescent="0.3">
      <c r="A157">
        <v>46</v>
      </c>
      <c r="B157" t="s">
        <v>235</v>
      </c>
      <c r="C157">
        <v>139</v>
      </c>
      <c r="D157" t="s">
        <v>1122</v>
      </c>
      <c r="E157">
        <v>13242</v>
      </c>
      <c r="F157">
        <v>10.5</v>
      </c>
      <c r="G157">
        <v>7103</v>
      </c>
      <c r="H157">
        <v>1.0496903790968131E-2</v>
      </c>
      <c r="I157">
        <v>1.9569196114317892E-2</v>
      </c>
      <c r="J157" t="s">
        <v>724</v>
      </c>
    </row>
    <row r="158" spans="1:10" x14ac:dyDescent="0.3">
      <c r="A158">
        <v>46</v>
      </c>
      <c r="B158" t="s">
        <v>682</v>
      </c>
      <c r="C158">
        <v>139</v>
      </c>
      <c r="D158" t="s">
        <v>1174</v>
      </c>
      <c r="E158">
        <v>13242</v>
      </c>
      <c r="F158">
        <v>10.5</v>
      </c>
      <c r="G158">
        <v>20759</v>
      </c>
      <c r="H158">
        <v>1.0496903790968131E-2</v>
      </c>
      <c r="I158">
        <v>6.6958909388698876E-3</v>
      </c>
      <c r="J158" t="s">
        <v>724</v>
      </c>
    </row>
    <row r="159" spans="1:10" x14ac:dyDescent="0.3">
      <c r="A159">
        <v>46</v>
      </c>
      <c r="B159" t="s">
        <v>369</v>
      </c>
      <c r="C159">
        <v>130</v>
      </c>
      <c r="D159" t="s">
        <v>1118</v>
      </c>
      <c r="E159">
        <v>13242</v>
      </c>
      <c r="F159">
        <v>12.5</v>
      </c>
      <c r="G159">
        <v>3899</v>
      </c>
      <c r="H159">
        <v>9.81724814982631E-3</v>
      </c>
      <c r="I159">
        <v>3.3341882533983069E-2</v>
      </c>
      <c r="J159" t="s">
        <v>724</v>
      </c>
    </row>
    <row r="160" spans="1:10" x14ac:dyDescent="0.3">
      <c r="A160">
        <v>46</v>
      </c>
      <c r="B160" t="s">
        <v>515</v>
      </c>
      <c r="C160">
        <v>130</v>
      </c>
      <c r="D160" t="s">
        <v>1121</v>
      </c>
      <c r="E160">
        <v>13242</v>
      </c>
      <c r="F160">
        <v>12.5</v>
      </c>
      <c r="G160">
        <v>9876</v>
      </c>
      <c r="H160">
        <v>9.81724814982631E-3</v>
      </c>
      <c r="I160">
        <v>1.3163223977318752E-2</v>
      </c>
      <c r="J160" t="s">
        <v>724</v>
      </c>
    </row>
    <row r="161" spans="1:10" x14ac:dyDescent="0.3">
      <c r="A161">
        <v>46</v>
      </c>
      <c r="B161" t="s">
        <v>228</v>
      </c>
      <c r="C161">
        <v>122</v>
      </c>
      <c r="D161" t="s">
        <v>1116</v>
      </c>
      <c r="E161">
        <v>13242</v>
      </c>
      <c r="F161">
        <v>14</v>
      </c>
      <c r="G161">
        <v>3078</v>
      </c>
      <c r="H161">
        <v>9.2131098021446915E-3</v>
      </c>
      <c r="I161">
        <v>3.9636127355425599E-2</v>
      </c>
      <c r="J161" t="s">
        <v>724</v>
      </c>
    </row>
    <row r="162" spans="1:10" x14ac:dyDescent="0.3">
      <c r="A162">
        <v>46</v>
      </c>
      <c r="B162" t="s">
        <v>392</v>
      </c>
      <c r="C162">
        <v>117</v>
      </c>
      <c r="D162" t="s">
        <v>1175</v>
      </c>
      <c r="E162">
        <v>13242</v>
      </c>
      <c r="F162">
        <v>15</v>
      </c>
      <c r="G162">
        <v>11595</v>
      </c>
      <c r="H162">
        <v>8.8355233348436785E-3</v>
      </c>
      <c r="I162">
        <v>1.0090556274256144E-2</v>
      </c>
      <c r="J162" t="s">
        <v>724</v>
      </c>
    </row>
    <row r="163" spans="1:10" x14ac:dyDescent="0.3">
      <c r="A163">
        <v>50</v>
      </c>
      <c r="B163" t="s">
        <v>482</v>
      </c>
      <c r="C163">
        <v>821</v>
      </c>
      <c r="D163" t="s">
        <v>1176</v>
      </c>
      <c r="E163">
        <v>6310</v>
      </c>
      <c r="F163">
        <v>1</v>
      </c>
      <c r="G163">
        <v>1311</v>
      </c>
      <c r="H163">
        <v>0.1301109350237718</v>
      </c>
      <c r="I163">
        <v>0.62623951182303583</v>
      </c>
      <c r="J163" t="s">
        <v>869</v>
      </c>
    </row>
    <row r="164" spans="1:10" x14ac:dyDescent="0.3">
      <c r="A164">
        <v>50</v>
      </c>
      <c r="B164" t="s">
        <v>302</v>
      </c>
      <c r="C164">
        <v>806</v>
      </c>
      <c r="D164" t="s">
        <v>1086</v>
      </c>
      <c r="E164">
        <v>6310</v>
      </c>
      <c r="F164">
        <v>2</v>
      </c>
      <c r="G164">
        <v>1742</v>
      </c>
      <c r="H164">
        <v>0.1277337559429477</v>
      </c>
      <c r="I164">
        <v>0.46268656716417911</v>
      </c>
      <c r="J164" t="s">
        <v>869</v>
      </c>
    </row>
    <row r="165" spans="1:10" x14ac:dyDescent="0.3">
      <c r="A165">
        <v>50</v>
      </c>
      <c r="B165" t="s">
        <v>173</v>
      </c>
      <c r="C165">
        <v>800</v>
      </c>
      <c r="D165" t="s">
        <v>1177</v>
      </c>
      <c r="E165">
        <v>6310</v>
      </c>
      <c r="F165">
        <v>3</v>
      </c>
      <c r="G165">
        <v>1380</v>
      </c>
      <c r="H165">
        <v>0.12678288431061807</v>
      </c>
      <c r="I165">
        <v>0.57971014492753625</v>
      </c>
      <c r="J165" t="s">
        <v>869</v>
      </c>
    </row>
    <row r="166" spans="1:10" x14ac:dyDescent="0.3">
      <c r="A166">
        <v>50</v>
      </c>
      <c r="B166" t="s">
        <v>315</v>
      </c>
      <c r="C166">
        <v>475</v>
      </c>
      <c r="D166" t="s">
        <v>1178</v>
      </c>
      <c r="E166">
        <v>6310</v>
      </c>
      <c r="F166">
        <v>4</v>
      </c>
      <c r="G166">
        <v>811</v>
      </c>
      <c r="H166">
        <v>7.5277337559429475E-2</v>
      </c>
      <c r="I166">
        <v>0.58569667077681875</v>
      </c>
      <c r="J166" t="s">
        <v>869</v>
      </c>
    </row>
    <row r="167" spans="1:10" x14ac:dyDescent="0.3">
      <c r="A167">
        <v>50</v>
      </c>
      <c r="B167" t="s">
        <v>336</v>
      </c>
      <c r="C167">
        <v>272</v>
      </c>
      <c r="D167" t="s">
        <v>1179</v>
      </c>
      <c r="E167">
        <v>6310</v>
      </c>
      <c r="F167">
        <v>5</v>
      </c>
      <c r="G167">
        <v>463</v>
      </c>
      <c r="H167">
        <v>4.3106180665610144E-2</v>
      </c>
      <c r="I167">
        <v>0.58747300215982723</v>
      </c>
      <c r="J167" t="s">
        <v>869</v>
      </c>
    </row>
    <row r="168" spans="1:10" x14ac:dyDescent="0.3">
      <c r="A168">
        <v>50</v>
      </c>
      <c r="B168" t="s">
        <v>381</v>
      </c>
      <c r="C168">
        <v>239</v>
      </c>
      <c r="D168" t="s">
        <v>1180</v>
      </c>
      <c r="E168">
        <v>6310</v>
      </c>
      <c r="F168">
        <v>6</v>
      </c>
      <c r="G168">
        <v>314</v>
      </c>
      <c r="H168">
        <v>3.7876386687797151E-2</v>
      </c>
      <c r="I168">
        <v>0.76114649681528668</v>
      </c>
      <c r="J168" t="s">
        <v>869</v>
      </c>
    </row>
    <row r="169" spans="1:10" x14ac:dyDescent="0.3">
      <c r="A169">
        <v>50</v>
      </c>
      <c r="B169" t="s">
        <v>202</v>
      </c>
      <c r="C169">
        <v>217</v>
      </c>
      <c r="D169" t="s">
        <v>1085</v>
      </c>
      <c r="E169">
        <v>6310</v>
      </c>
      <c r="F169">
        <v>7</v>
      </c>
      <c r="G169">
        <v>1339</v>
      </c>
      <c r="H169">
        <v>3.438985736925515E-2</v>
      </c>
      <c r="I169">
        <v>0.16206123973114264</v>
      </c>
      <c r="J169" t="s">
        <v>869</v>
      </c>
    </row>
    <row r="170" spans="1:10" x14ac:dyDescent="0.3">
      <c r="A170">
        <v>50</v>
      </c>
      <c r="B170" t="s">
        <v>358</v>
      </c>
      <c r="C170">
        <v>190</v>
      </c>
      <c r="D170" t="s">
        <v>1076</v>
      </c>
      <c r="E170">
        <v>6310</v>
      </c>
      <c r="F170">
        <v>8</v>
      </c>
      <c r="G170">
        <v>5221</v>
      </c>
      <c r="H170">
        <v>3.0110935023771792E-2</v>
      </c>
      <c r="I170">
        <v>3.6391495882014943E-2</v>
      </c>
      <c r="J170" t="s">
        <v>869</v>
      </c>
    </row>
    <row r="171" spans="1:10" x14ac:dyDescent="0.3">
      <c r="A171">
        <v>50</v>
      </c>
      <c r="B171" t="s">
        <v>577</v>
      </c>
      <c r="C171">
        <v>169</v>
      </c>
      <c r="D171" t="s">
        <v>1181</v>
      </c>
      <c r="E171">
        <v>6310</v>
      </c>
      <c r="F171">
        <v>9</v>
      </c>
      <c r="G171">
        <v>541</v>
      </c>
      <c r="H171">
        <v>2.6782884310618066E-2</v>
      </c>
      <c r="I171">
        <v>0.3123844731977819</v>
      </c>
      <c r="J171" t="s">
        <v>869</v>
      </c>
    </row>
    <row r="172" spans="1:10" x14ac:dyDescent="0.3">
      <c r="A172">
        <v>50</v>
      </c>
      <c r="B172" t="s">
        <v>567</v>
      </c>
      <c r="C172">
        <v>144</v>
      </c>
      <c r="D172" t="s">
        <v>1082</v>
      </c>
      <c r="E172">
        <v>6310</v>
      </c>
      <c r="F172">
        <v>10</v>
      </c>
      <c r="G172">
        <v>1688</v>
      </c>
      <c r="H172">
        <v>2.2820919175911253E-2</v>
      </c>
      <c r="I172">
        <v>8.5308056872037921E-2</v>
      </c>
      <c r="J172" t="s">
        <v>869</v>
      </c>
    </row>
    <row r="173" spans="1:10" x14ac:dyDescent="0.3">
      <c r="A173">
        <v>50</v>
      </c>
      <c r="B173" t="s">
        <v>583</v>
      </c>
      <c r="C173">
        <v>131</v>
      </c>
      <c r="D173" t="s">
        <v>1072</v>
      </c>
      <c r="E173">
        <v>6310</v>
      </c>
      <c r="F173">
        <v>11</v>
      </c>
      <c r="G173">
        <v>18733</v>
      </c>
      <c r="H173">
        <v>2.0760697305863707E-2</v>
      </c>
      <c r="I173">
        <v>6.993006993006993E-3</v>
      </c>
      <c r="J173" t="s">
        <v>869</v>
      </c>
    </row>
    <row r="174" spans="1:10" x14ac:dyDescent="0.3">
      <c r="A174">
        <v>50</v>
      </c>
      <c r="B174" t="s">
        <v>347</v>
      </c>
      <c r="C174">
        <v>125</v>
      </c>
      <c r="D174" t="s">
        <v>1182</v>
      </c>
      <c r="E174">
        <v>6310</v>
      </c>
      <c r="F174">
        <v>12</v>
      </c>
      <c r="G174">
        <v>250</v>
      </c>
      <c r="H174">
        <v>1.9809825673534072E-2</v>
      </c>
      <c r="I174">
        <v>0.5</v>
      </c>
      <c r="J174" t="s">
        <v>869</v>
      </c>
    </row>
    <row r="175" spans="1:10" x14ac:dyDescent="0.3">
      <c r="A175">
        <v>50</v>
      </c>
      <c r="B175" t="s">
        <v>671</v>
      </c>
      <c r="C175">
        <v>107</v>
      </c>
      <c r="D175" t="s">
        <v>1183</v>
      </c>
      <c r="E175">
        <v>6310</v>
      </c>
      <c r="F175">
        <v>13</v>
      </c>
      <c r="G175">
        <v>180</v>
      </c>
      <c r="H175">
        <v>1.6957210776545165E-2</v>
      </c>
      <c r="I175">
        <v>0.59444444444444444</v>
      </c>
      <c r="J175" t="s">
        <v>869</v>
      </c>
    </row>
    <row r="176" spans="1:10" x14ac:dyDescent="0.3">
      <c r="A176">
        <v>50</v>
      </c>
      <c r="B176" t="s">
        <v>255</v>
      </c>
      <c r="C176">
        <v>100</v>
      </c>
      <c r="D176" t="s">
        <v>1073</v>
      </c>
      <c r="E176">
        <v>6310</v>
      </c>
      <c r="F176">
        <v>14</v>
      </c>
      <c r="G176">
        <v>7077</v>
      </c>
      <c r="H176">
        <v>1.5847860538827259E-2</v>
      </c>
      <c r="I176">
        <v>1.4130281192595733E-2</v>
      </c>
      <c r="J176" t="s">
        <v>869</v>
      </c>
    </row>
    <row r="177" spans="1:10" x14ac:dyDescent="0.3">
      <c r="A177">
        <v>51</v>
      </c>
      <c r="B177" t="s">
        <v>216</v>
      </c>
      <c r="C177">
        <v>29</v>
      </c>
      <c r="D177" t="s">
        <v>1112</v>
      </c>
      <c r="E177">
        <v>1295</v>
      </c>
      <c r="F177">
        <v>1</v>
      </c>
      <c r="G177">
        <v>17016</v>
      </c>
      <c r="H177">
        <v>2.2393822393822392E-2</v>
      </c>
      <c r="I177">
        <v>1.7042783262811471E-3</v>
      </c>
      <c r="J177" t="s">
        <v>999</v>
      </c>
    </row>
    <row r="178" spans="1:10" x14ac:dyDescent="0.3">
      <c r="A178">
        <v>51</v>
      </c>
      <c r="B178" t="s">
        <v>275</v>
      </c>
      <c r="C178">
        <v>21</v>
      </c>
      <c r="D178" t="s">
        <v>1113</v>
      </c>
      <c r="E178">
        <v>1295</v>
      </c>
      <c r="F178">
        <v>2.5</v>
      </c>
      <c r="G178">
        <v>8901</v>
      </c>
      <c r="H178">
        <v>1.6216216216216217E-2</v>
      </c>
      <c r="I178">
        <v>2.3592854735422987E-3</v>
      </c>
      <c r="J178" t="s">
        <v>999</v>
      </c>
    </row>
    <row r="179" spans="1:10" x14ac:dyDescent="0.3">
      <c r="A179">
        <v>51</v>
      </c>
      <c r="B179" t="s">
        <v>369</v>
      </c>
      <c r="C179">
        <v>21</v>
      </c>
      <c r="D179" t="s">
        <v>1118</v>
      </c>
      <c r="E179">
        <v>1295</v>
      </c>
      <c r="F179">
        <v>2.5</v>
      </c>
      <c r="G179">
        <v>3899</v>
      </c>
      <c r="H179">
        <v>1.6216216216216217E-2</v>
      </c>
      <c r="I179">
        <v>5.3859964093357299E-3</v>
      </c>
      <c r="J179" t="s">
        <v>999</v>
      </c>
    </row>
    <row r="180" spans="1:10" x14ac:dyDescent="0.3">
      <c r="A180">
        <v>51</v>
      </c>
      <c r="B180" t="s">
        <v>276</v>
      </c>
      <c r="C180">
        <v>19</v>
      </c>
      <c r="D180" t="s">
        <v>1115</v>
      </c>
      <c r="E180">
        <v>1295</v>
      </c>
      <c r="F180">
        <v>4.5</v>
      </c>
      <c r="G180">
        <v>6070</v>
      </c>
      <c r="H180">
        <v>1.4671814671814672E-2</v>
      </c>
      <c r="I180">
        <v>3.1301482701812191E-3</v>
      </c>
      <c r="J180" t="s">
        <v>999</v>
      </c>
    </row>
    <row r="181" spans="1:10" x14ac:dyDescent="0.3">
      <c r="A181">
        <v>51</v>
      </c>
      <c r="B181" t="s">
        <v>682</v>
      </c>
      <c r="C181">
        <v>19</v>
      </c>
      <c r="D181" t="s">
        <v>1174</v>
      </c>
      <c r="E181">
        <v>1295</v>
      </c>
      <c r="F181">
        <v>4.5</v>
      </c>
      <c r="G181">
        <v>20759</v>
      </c>
      <c r="H181">
        <v>1.4671814671814672E-2</v>
      </c>
      <c r="I181">
        <v>9.1526566790307818E-4</v>
      </c>
      <c r="J181" t="s">
        <v>999</v>
      </c>
    </row>
    <row r="182" spans="1:10" x14ac:dyDescent="0.3">
      <c r="A182">
        <v>51</v>
      </c>
      <c r="B182" t="s">
        <v>648</v>
      </c>
      <c r="C182">
        <v>18</v>
      </c>
      <c r="D182" t="s">
        <v>1120</v>
      </c>
      <c r="E182">
        <v>1295</v>
      </c>
      <c r="F182">
        <v>6</v>
      </c>
      <c r="G182">
        <v>2817</v>
      </c>
      <c r="H182">
        <v>1.3899613899613899E-2</v>
      </c>
      <c r="I182">
        <v>6.3897763578274758E-3</v>
      </c>
      <c r="J182" t="s">
        <v>999</v>
      </c>
    </row>
    <row r="183" spans="1:10" x14ac:dyDescent="0.3">
      <c r="A183">
        <v>51</v>
      </c>
      <c r="B183" t="s">
        <v>515</v>
      </c>
      <c r="C183">
        <v>16</v>
      </c>
      <c r="D183" t="s">
        <v>1121</v>
      </c>
      <c r="E183">
        <v>1295</v>
      </c>
      <c r="F183">
        <v>7</v>
      </c>
      <c r="G183">
        <v>9876</v>
      </c>
      <c r="H183">
        <v>1.2355212355212355E-2</v>
      </c>
      <c r="I183">
        <v>1.6200891049007696E-3</v>
      </c>
      <c r="J183" t="s">
        <v>999</v>
      </c>
    </row>
    <row r="184" spans="1:10" x14ac:dyDescent="0.3">
      <c r="A184">
        <v>51</v>
      </c>
      <c r="B184" t="s">
        <v>614</v>
      </c>
      <c r="C184">
        <v>15</v>
      </c>
      <c r="D184" t="s">
        <v>1184</v>
      </c>
      <c r="E184">
        <v>1295</v>
      </c>
      <c r="F184">
        <v>8</v>
      </c>
      <c r="G184">
        <v>1866</v>
      </c>
      <c r="H184">
        <v>1.1583011583011582E-2</v>
      </c>
      <c r="I184">
        <v>8.0385852090032149E-3</v>
      </c>
      <c r="J184" t="s">
        <v>999</v>
      </c>
    </row>
    <row r="185" spans="1:10" x14ac:dyDescent="0.3">
      <c r="A185">
        <v>51</v>
      </c>
      <c r="B185" t="s">
        <v>528</v>
      </c>
      <c r="C185">
        <v>13</v>
      </c>
      <c r="D185" t="s">
        <v>1117</v>
      </c>
      <c r="E185">
        <v>1295</v>
      </c>
      <c r="F185">
        <v>9.5</v>
      </c>
      <c r="G185">
        <v>3188</v>
      </c>
      <c r="H185">
        <v>1.0038610038610039E-2</v>
      </c>
      <c r="I185">
        <v>4.0777917189460475E-3</v>
      </c>
      <c r="J185" t="s">
        <v>999</v>
      </c>
    </row>
    <row r="186" spans="1:10" x14ac:dyDescent="0.3">
      <c r="A186">
        <v>51</v>
      </c>
      <c r="B186" t="s">
        <v>620</v>
      </c>
      <c r="C186">
        <v>13</v>
      </c>
      <c r="D186" t="s">
        <v>1185</v>
      </c>
      <c r="E186">
        <v>1295</v>
      </c>
      <c r="F186">
        <v>9.5</v>
      </c>
      <c r="G186">
        <v>3398</v>
      </c>
      <c r="H186">
        <v>1.0038610038610039E-2</v>
      </c>
      <c r="I186">
        <v>3.8257798705120657E-3</v>
      </c>
      <c r="J186" t="s">
        <v>999</v>
      </c>
    </row>
    <row r="187" spans="1:10" x14ac:dyDescent="0.3">
      <c r="A187">
        <v>51</v>
      </c>
      <c r="B187" t="s">
        <v>235</v>
      </c>
      <c r="C187">
        <v>12</v>
      </c>
      <c r="D187" t="s">
        <v>1122</v>
      </c>
      <c r="E187">
        <v>1295</v>
      </c>
      <c r="F187">
        <v>12</v>
      </c>
      <c r="G187">
        <v>7103</v>
      </c>
      <c r="H187">
        <v>9.2664092664092659E-3</v>
      </c>
      <c r="I187">
        <v>1.6894270026749261E-3</v>
      </c>
      <c r="J187" t="s">
        <v>999</v>
      </c>
    </row>
    <row r="188" spans="1:10" x14ac:dyDescent="0.3">
      <c r="A188">
        <v>51</v>
      </c>
      <c r="B188" t="s">
        <v>372</v>
      </c>
      <c r="C188">
        <v>12</v>
      </c>
      <c r="D188" t="s">
        <v>1114</v>
      </c>
      <c r="E188">
        <v>1295</v>
      </c>
      <c r="F188">
        <v>12</v>
      </c>
      <c r="G188">
        <v>3433</v>
      </c>
      <c r="H188">
        <v>9.2664092664092659E-3</v>
      </c>
      <c r="I188">
        <v>3.4954849985435479E-3</v>
      </c>
      <c r="J188" t="s">
        <v>999</v>
      </c>
    </row>
    <row r="189" spans="1:10" x14ac:dyDescent="0.3">
      <c r="A189">
        <v>51</v>
      </c>
      <c r="B189" t="s">
        <v>392</v>
      </c>
      <c r="C189">
        <v>12</v>
      </c>
      <c r="D189" t="s">
        <v>1175</v>
      </c>
      <c r="E189">
        <v>1295</v>
      </c>
      <c r="F189">
        <v>12</v>
      </c>
      <c r="G189">
        <v>11595</v>
      </c>
      <c r="H189">
        <v>9.2664092664092659E-3</v>
      </c>
      <c r="I189">
        <v>1.0349288486416559E-3</v>
      </c>
      <c r="J189" t="s">
        <v>999</v>
      </c>
    </row>
    <row r="190" spans="1:10" x14ac:dyDescent="0.3">
      <c r="A190">
        <v>53</v>
      </c>
      <c r="B190" t="s">
        <v>488</v>
      </c>
      <c r="C190">
        <v>808</v>
      </c>
      <c r="D190" t="s">
        <v>1125</v>
      </c>
      <c r="E190">
        <v>4025</v>
      </c>
      <c r="F190">
        <v>1</v>
      </c>
      <c r="G190">
        <v>3526</v>
      </c>
      <c r="H190">
        <v>0.20074534161490684</v>
      </c>
      <c r="I190">
        <v>0.22915484968803176</v>
      </c>
      <c r="J190" t="s">
        <v>721</v>
      </c>
    </row>
    <row r="191" spans="1:10" x14ac:dyDescent="0.3">
      <c r="A191">
        <v>53</v>
      </c>
      <c r="B191" t="s">
        <v>269</v>
      </c>
      <c r="C191">
        <v>525</v>
      </c>
      <c r="D191" t="s">
        <v>1124</v>
      </c>
      <c r="E191">
        <v>4025</v>
      </c>
      <c r="F191">
        <v>2</v>
      </c>
      <c r="G191">
        <v>2903</v>
      </c>
      <c r="H191">
        <v>0.13043478260869565</v>
      </c>
      <c r="I191">
        <v>0.18084739924216328</v>
      </c>
      <c r="J191" t="s">
        <v>721</v>
      </c>
    </row>
    <row r="192" spans="1:10" x14ac:dyDescent="0.3">
      <c r="A192">
        <v>53</v>
      </c>
      <c r="B192" t="s">
        <v>441</v>
      </c>
      <c r="C192">
        <v>443</v>
      </c>
      <c r="D192" t="s">
        <v>1186</v>
      </c>
      <c r="E192">
        <v>4025</v>
      </c>
      <c r="F192">
        <v>3</v>
      </c>
      <c r="G192">
        <v>1587</v>
      </c>
      <c r="H192">
        <v>0.11006211180124223</v>
      </c>
      <c r="I192">
        <v>0.27914303717706362</v>
      </c>
      <c r="J192" t="s">
        <v>721</v>
      </c>
    </row>
    <row r="193" spans="1:10" x14ac:dyDescent="0.3">
      <c r="A193">
        <v>53</v>
      </c>
      <c r="B193" t="s">
        <v>614</v>
      </c>
      <c r="C193">
        <v>311</v>
      </c>
      <c r="D193" t="s">
        <v>1184</v>
      </c>
      <c r="E193">
        <v>4025</v>
      </c>
      <c r="F193">
        <v>4</v>
      </c>
      <c r="G193">
        <v>1866</v>
      </c>
      <c r="H193">
        <v>7.726708074534161E-2</v>
      </c>
      <c r="I193">
        <v>0.16666666666666666</v>
      </c>
      <c r="J193" t="s">
        <v>721</v>
      </c>
    </row>
    <row r="194" spans="1:10" x14ac:dyDescent="0.3">
      <c r="A194">
        <v>53</v>
      </c>
      <c r="B194" t="s">
        <v>663</v>
      </c>
      <c r="C194">
        <v>274</v>
      </c>
      <c r="D194" t="s">
        <v>1187</v>
      </c>
      <c r="E194">
        <v>4025</v>
      </c>
      <c r="F194">
        <v>5</v>
      </c>
      <c r="G194">
        <v>1391</v>
      </c>
      <c r="H194">
        <v>6.8074534161490688E-2</v>
      </c>
      <c r="I194">
        <v>0.196980589503954</v>
      </c>
      <c r="J194" t="s">
        <v>721</v>
      </c>
    </row>
    <row r="195" spans="1:10" x14ac:dyDescent="0.3">
      <c r="A195">
        <v>53</v>
      </c>
      <c r="B195" t="s">
        <v>442</v>
      </c>
      <c r="C195">
        <v>157</v>
      </c>
      <c r="D195" t="s">
        <v>1188</v>
      </c>
      <c r="E195">
        <v>4025</v>
      </c>
      <c r="F195">
        <v>6</v>
      </c>
      <c r="G195">
        <v>778</v>
      </c>
      <c r="H195">
        <v>3.9006211180124227E-2</v>
      </c>
      <c r="I195">
        <v>0.20179948586118251</v>
      </c>
      <c r="J195" t="s">
        <v>721</v>
      </c>
    </row>
    <row r="196" spans="1:10" x14ac:dyDescent="0.3">
      <c r="A196">
        <v>53</v>
      </c>
      <c r="B196" t="s">
        <v>412</v>
      </c>
      <c r="C196">
        <v>107</v>
      </c>
      <c r="D196" t="s">
        <v>1189</v>
      </c>
      <c r="E196">
        <v>4025</v>
      </c>
      <c r="F196">
        <v>7</v>
      </c>
      <c r="G196">
        <v>824</v>
      </c>
      <c r="H196">
        <v>2.6583850931677019E-2</v>
      </c>
      <c r="I196">
        <v>0.12985436893203883</v>
      </c>
      <c r="J196" t="s">
        <v>721</v>
      </c>
    </row>
    <row r="197" spans="1:10" x14ac:dyDescent="0.3">
      <c r="A197">
        <v>53</v>
      </c>
      <c r="B197" t="s">
        <v>546</v>
      </c>
      <c r="C197">
        <v>97</v>
      </c>
      <c r="D197" t="s">
        <v>1190</v>
      </c>
      <c r="E197">
        <v>4025</v>
      </c>
      <c r="F197">
        <v>8</v>
      </c>
      <c r="G197">
        <v>1345</v>
      </c>
      <c r="H197">
        <v>2.4099378881987578E-2</v>
      </c>
      <c r="I197">
        <v>7.2118959107806691E-2</v>
      </c>
      <c r="J197" t="s">
        <v>721</v>
      </c>
    </row>
    <row r="198" spans="1:10" x14ac:dyDescent="0.3">
      <c r="A198">
        <v>53</v>
      </c>
      <c r="B198" t="s">
        <v>440</v>
      </c>
      <c r="C198">
        <v>77</v>
      </c>
      <c r="D198" t="s">
        <v>1191</v>
      </c>
      <c r="E198">
        <v>4025</v>
      </c>
      <c r="F198">
        <v>9</v>
      </c>
      <c r="G198">
        <v>2938</v>
      </c>
      <c r="H198">
        <v>1.9130434782608695E-2</v>
      </c>
      <c r="I198">
        <v>2.6208304969366915E-2</v>
      </c>
      <c r="J198" t="s">
        <v>721</v>
      </c>
    </row>
    <row r="199" spans="1:10" x14ac:dyDescent="0.3">
      <c r="A199">
        <v>53</v>
      </c>
      <c r="B199" t="s">
        <v>648</v>
      </c>
      <c r="C199">
        <v>73</v>
      </c>
      <c r="D199" t="s">
        <v>1120</v>
      </c>
      <c r="E199">
        <v>4025</v>
      </c>
      <c r="F199">
        <v>10</v>
      </c>
      <c r="G199">
        <v>2817</v>
      </c>
      <c r="H199">
        <v>1.8136645962732918E-2</v>
      </c>
      <c r="I199">
        <v>2.5914093006744764E-2</v>
      </c>
      <c r="J199" t="s">
        <v>721</v>
      </c>
    </row>
    <row r="200" spans="1:10" x14ac:dyDescent="0.3">
      <c r="A200">
        <v>53</v>
      </c>
      <c r="B200" t="s">
        <v>236</v>
      </c>
      <c r="C200">
        <v>68</v>
      </c>
      <c r="D200" t="s">
        <v>1192</v>
      </c>
      <c r="E200">
        <v>4025</v>
      </c>
      <c r="F200">
        <v>11</v>
      </c>
      <c r="G200">
        <v>2604</v>
      </c>
      <c r="H200">
        <v>1.68944099378882E-2</v>
      </c>
      <c r="I200">
        <v>2.6113671274961597E-2</v>
      </c>
      <c r="J200" t="s">
        <v>721</v>
      </c>
    </row>
    <row r="201" spans="1:10" x14ac:dyDescent="0.3">
      <c r="A201">
        <v>53</v>
      </c>
      <c r="B201" t="s">
        <v>278</v>
      </c>
      <c r="C201">
        <v>54</v>
      </c>
      <c r="D201" t="s">
        <v>1193</v>
      </c>
      <c r="E201">
        <v>4025</v>
      </c>
      <c r="F201">
        <v>12</v>
      </c>
      <c r="G201">
        <v>303</v>
      </c>
      <c r="H201">
        <v>1.3416149068322981E-2</v>
      </c>
      <c r="I201">
        <v>0.17821782178217821</v>
      </c>
      <c r="J201" t="s">
        <v>721</v>
      </c>
    </row>
    <row r="202" spans="1:10" x14ac:dyDescent="0.3">
      <c r="A202">
        <v>53</v>
      </c>
      <c r="B202" t="s">
        <v>427</v>
      </c>
      <c r="C202">
        <v>50</v>
      </c>
      <c r="D202" t="s">
        <v>1194</v>
      </c>
      <c r="E202">
        <v>4025</v>
      </c>
      <c r="F202">
        <v>13</v>
      </c>
      <c r="G202">
        <v>762</v>
      </c>
      <c r="H202">
        <v>1.2422360248447204E-2</v>
      </c>
      <c r="I202">
        <v>6.5616797900262466E-2</v>
      </c>
      <c r="J202" t="s">
        <v>721</v>
      </c>
    </row>
    <row r="203" spans="1:10" x14ac:dyDescent="0.3">
      <c r="A203">
        <v>53</v>
      </c>
      <c r="B203" t="s">
        <v>624</v>
      </c>
      <c r="C203">
        <v>45</v>
      </c>
      <c r="D203" t="s">
        <v>1195</v>
      </c>
      <c r="E203">
        <v>4025</v>
      </c>
      <c r="F203">
        <v>14</v>
      </c>
      <c r="G203">
        <v>715</v>
      </c>
      <c r="H203">
        <v>1.1180124223602485E-2</v>
      </c>
      <c r="I203">
        <v>6.2937062937062943E-2</v>
      </c>
      <c r="J203" t="s">
        <v>721</v>
      </c>
    </row>
    <row r="204" spans="1:10" x14ac:dyDescent="0.3">
      <c r="A204">
        <v>57</v>
      </c>
      <c r="B204" t="s">
        <v>158</v>
      </c>
      <c r="C204">
        <v>857</v>
      </c>
      <c r="D204" t="s">
        <v>1196</v>
      </c>
      <c r="E204">
        <v>8873</v>
      </c>
      <c r="F204">
        <v>1</v>
      </c>
      <c r="G204">
        <v>1572</v>
      </c>
      <c r="H204">
        <v>9.6585145948382731E-2</v>
      </c>
      <c r="I204">
        <v>0.5451653944020356</v>
      </c>
      <c r="J204" t="s">
        <v>732</v>
      </c>
    </row>
    <row r="205" spans="1:10" x14ac:dyDescent="0.3">
      <c r="A205">
        <v>57</v>
      </c>
      <c r="B205" t="s">
        <v>260</v>
      </c>
      <c r="C205">
        <v>799</v>
      </c>
      <c r="D205" t="s">
        <v>1197</v>
      </c>
      <c r="E205">
        <v>8873</v>
      </c>
      <c r="F205">
        <v>2</v>
      </c>
      <c r="G205">
        <v>1399</v>
      </c>
      <c r="H205">
        <v>9.0048461625154966E-2</v>
      </c>
      <c r="I205">
        <v>0.57112223016440311</v>
      </c>
      <c r="J205" t="s">
        <v>732</v>
      </c>
    </row>
    <row r="206" spans="1:10" x14ac:dyDescent="0.3">
      <c r="A206">
        <v>57</v>
      </c>
      <c r="B206" t="s">
        <v>411</v>
      </c>
      <c r="C206">
        <v>622</v>
      </c>
      <c r="D206" t="s">
        <v>1198</v>
      </c>
      <c r="E206">
        <v>8873</v>
      </c>
      <c r="F206">
        <v>3</v>
      </c>
      <c r="G206">
        <v>978</v>
      </c>
      <c r="H206">
        <v>7.0100304293925386E-2</v>
      </c>
      <c r="I206">
        <v>0.63599182004089982</v>
      </c>
      <c r="J206" t="s">
        <v>732</v>
      </c>
    </row>
    <row r="207" spans="1:10" x14ac:dyDescent="0.3">
      <c r="A207">
        <v>57</v>
      </c>
      <c r="B207" t="s">
        <v>658</v>
      </c>
      <c r="C207">
        <v>438</v>
      </c>
      <c r="D207" t="s">
        <v>1199</v>
      </c>
      <c r="E207">
        <v>8873</v>
      </c>
      <c r="F207">
        <v>4</v>
      </c>
      <c r="G207">
        <v>1601</v>
      </c>
      <c r="H207">
        <v>4.9363236785754536E-2</v>
      </c>
      <c r="I207">
        <v>0.27357901311680199</v>
      </c>
      <c r="J207" t="s">
        <v>732</v>
      </c>
    </row>
    <row r="208" spans="1:10" x14ac:dyDescent="0.3">
      <c r="A208">
        <v>57</v>
      </c>
      <c r="B208" t="s">
        <v>390</v>
      </c>
      <c r="C208">
        <v>398</v>
      </c>
      <c r="D208" t="s">
        <v>1200</v>
      </c>
      <c r="E208">
        <v>8873</v>
      </c>
      <c r="F208">
        <v>5</v>
      </c>
      <c r="G208">
        <v>763</v>
      </c>
      <c r="H208">
        <v>4.4855178631804347E-2</v>
      </c>
      <c r="I208">
        <v>0.52162516382699864</v>
      </c>
      <c r="J208" t="s">
        <v>732</v>
      </c>
    </row>
    <row r="209" spans="1:10" x14ac:dyDescent="0.3">
      <c r="A209">
        <v>57</v>
      </c>
      <c r="B209" t="s">
        <v>385</v>
      </c>
      <c r="C209">
        <v>315</v>
      </c>
      <c r="D209" t="s">
        <v>1201</v>
      </c>
      <c r="E209">
        <v>8873</v>
      </c>
      <c r="F209">
        <v>6</v>
      </c>
      <c r="G209">
        <v>4552</v>
      </c>
      <c r="H209">
        <v>3.5500957962357714E-2</v>
      </c>
      <c r="I209">
        <v>6.9200351493848858E-2</v>
      </c>
      <c r="J209" t="s">
        <v>732</v>
      </c>
    </row>
    <row r="210" spans="1:10" x14ac:dyDescent="0.3">
      <c r="A210">
        <v>57</v>
      </c>
      <c r="B210" t="s">
        <v>591</v>
      </c>
      <c r="C210">
        <v>289</v>
      </c>
      <c r="D210" t="s">
        <v>1202</v>
      </c>
      <c r="E210">
        <v>8873</v>
      </c>
      <c r="F210">
        <v>7</v>
      </c>
      <c r="G210">
        <v>1259</v>
      </c>
      <c r="H210">
        <v>3.2570720162290095E-2</v>
      </c>
      <c r="I210">
        <v>0.22954725972994441</v>
      </c>
      <c r="J210" t="s">
        <v>732</v>
      </c>
    </row>
    <row r="211" spans="1:10" x14ac:dyDescent="0.3">
      <c r="A211">
        <v>57</v>
      </c>
      <c r="B211" t="s">
        <v>589</v>
      </c>
      <c r="C211">
        <v>260</v>
      </c>
      <c r="D211" t="s">
        <v>1203</v>
      </c>
      <c r="E211">
        <v>8873</v>
      </c>
      <c r="F211">
        <v>8</v>
      </c>
      <c r="G211">
        <v>485</v>
      </c>
      <c r="H211">
        <v>2.930237800067621E-2</v>
      </c>
      <c r="I211">
        <v>0.53608247422680411</v>
      </c>
      <c r="J211" t="s">
        <v>732</v>
      </c>
    </row>
    <row r="212" spans="1:10" x14ac:dyDescent="0.3">
      <c r="A212">
        <v>57</v>
      </c>
      <c r="B212" t="s">
        <v>314</v>
      </c>
      <c r="C212">
        <v>249</v>
      </c>
      <c r="D212" t="s">
        <v>1070</v>
      </c>
      <c r="E212">
        <v>8873</v>
      </c>
      <c r="F212">
        <v>9</v>
      </c>
      <c r="G212">
        <v>4690</v>
      </c>
      <c r="H212">
        <v>2.8062662008339907E-2</v>
      </c>
      <c r="I212">
        <v>5.309168443496802E-2</v>
      </c>
      <c r="J212" t="s">
        <v>732</v>
      </c>
    </row>
    <row r="213" spans="1:10" x14ac:dyDescent="0.3">
      <c r="A213">
        <v>57</v>
      </c>
      <c r="B213" t="s">
        <v>334</v>
      </c>
      <c r="C213">
        <v>226</v>
      </c>
      <c r="D213" t="s">
        <v>1204</v>
      </c>
      <c r="E213">
        <v>8873</v>
      </c>
      <c r="F213">
        <v>10</v>
      </c>
      <c r="G213">
        <v>769</v>
      </c>
      <c r="H213">
        <v>2.5470528569818549E-2</v>
      </c>
      <c r="I213">
        <v>0.29388816644993498</v>
      </c>
      <c r="J213" t="s">
        <v>732</v>
      </c>
    </row>
    <row r="214" spans="1:10" x14ac:dyDescent="0.3">
      <c r="A214">
        <v>57</v>
      </c>
      <c r="B214" t="s">
        <v>248</v>
      </c>
      <c r="C214">
        <v>224</v>
      </c>
      <c r="D214" t="s">
        <v>1205</v>
      </c>
      <c r="E214">
        <v>8873</v>
      </c>
      <c r="F214">
        <v>11</v>
      </c>
      <c r="G214">
        <v>2306</v>
      </c>
      <c r="H214">
        <v>2.5245125662121042E-2</v>
      </c>
      <c r="I214">
        <v>9.7137901127493501E-2</v>
      </c>
      <c r="J214" t="s">
        <v>732</v>
      </c>
    </row>
    <row r="215" spans="1:10" x14ac:dyDescent="0.3">
      <c r="A215">
        <v>57</v>
      </c>
      <c r="B215" t="s">
        <v>194</v>
      </c>
      <c r="C215">
        <v>191</v>
      </c>
      <c r="D215" t="s">
        <v>1206</v>
      </c>
      <c r="E215">
        <v>8873</v>
      </c>
      <c r="F215">
        <v>12</v>
      </c>
      <c r="G215">
        <v>865</v>
      </c>
      <c r="H215">
        <v>2.1525977685112139E-2</v>
      </c>
      <c r="I215">
        <v>0.2208092485549133</v>
      </c>
      <c r="J215" t="s">
        <v>732</v>
      </c>
    </row>
    <row r="216" spans="1:10" x14ac:dyDescent="0.3">
      <c r="A216">
        <v>57</v>
      </c>
      <c r="B216" t="s">
        <v>217</v>
      </c>
      <c r="C216">
        <v>187</v>
      </c>
      <c r="D216" t="s">
        <v>1207</v>
      </c>
      <c r="E216">
        <v>8873</v>
      </c>
      <c r="F216">
        <v>13</v>
      </c>
      <c r="G216">
        <v>371</v>
      </c>
      <c r="H216">
        <v>2.1075171869717118E-2</v>
      </c>
      <c r="I216">
        <v>0.50404312668463613</v>
      </c>
      <c r="J216" t="s">
        <v>732</v>
      </c>
    </row>
    <row r="217" spans="1:10" x14ac:dyDescent="0.3">
      <c r="A217">
        <v>57</v>
      </c>
      <c r="B217" t="s">
        <v>201</v>
      </c>
      <c r="C217">
        <v>166</v>
      </c>
      <c r="D217" t="s">
        <v>1208</v>
      </c>
      <c r="E217">
        <v>8873</v>
      </c>
      <c r="F217">
        <v>14</v>
      </c>
      <c r="G217">
        <v>1139</v>
      </c>
      <c r="H217">
        <v>1.870844133889327E-2</v>
      </c>
      <c r="I217">
        <v>0.14574187884108866</v>
      </c>
      <c r="J217" t="s">
        <v>732</v>
      </c>
    </row>
    <row r="218" spans="1:10" x14ac:dyDescent="0.3">
      <c r="A218">
        <v>57</v>
      </c>
      <c r="B218" t="s">
        <v>394</v>
      </c>
      <c r="C218">
        <v>165</v>
      </c>
      <c r="D218" t="s">
        <v>1209</v>
      </c>
      <c r="E218">
        <v>8873</v>
      </c>
      <c r="F218">
        <v>15</v>
      </c>
      <c r="G218">
        <v>1075</v>
      </c>
      <c r="H218">
        <v>1.8595739885044517E-2</v>
      </c>
      <c r="I218">
        <v>0.15348837209302327</v>
      </c>
      <c r="J218" t="s">
        <v>732</v>
      </c>
    </row>
    <row r="219" spans="1:10" x14ac:dyDescent="0.3">
      <c r="A219">
        <v>59</v>
      </c>
      <c r="B219" t="s">
        <v>648</v>
      </c>
      <c r="C219">
        <v>765</v>
      </c>
      <c r="D219" t="s">
        <v>1120</v>
      </c>
      <c r="E219">
        <v>7708</v>
      </c>
      <c r="F219">
        <v>1</v>
      </c>
      <c r="G219">
        <v>2817</v>
      </c>
      <c r="H219">
        <v>9.9247535028541778E-2</v>
      </c>
      <c r="I219">
        <v>0.27156549520766771</v>
      </c>
      <c r="J219" t="s">
        <v>726</v>
      </c>
    </row>
    <row r="220" spans="1:10" x14ac:dyDescent="0.3">
      <c r="A220">
        <v>59</v>
      </c>
      <c r="B220" t="s">
        <v>528</v>
      </c>
      <c r="C220">
        <v>720</v>
      </c>
      <c r="D220" t="s">
        <v>1117</v>
      </c>
      <c r="E220">
        <v>7708</v>
      </c>
      <c r="F220">
        <v>2</v>
      </c>
      <c r="G220">
        <v>3188</v>
      </c>
      <c r="H220">
        <v>9.3409444732745206E-2</v>
      </c>
      <c r="I220">
        <v>0.2258469259723965</v>
      </c>
      <c r="J220" t="s">
        <v>726</v>
      </c>
    </row>
    <row r="221" spans="1:10" x14ac:dyDescent="0.3">
      <c r="A221">
        <v>59</v>
      </c>
      <c r="B221" t="s">
        <v>369</v>
      </c>
      <c r="C221">
        <v>699</v>
      </c>
      <c r="D221" t="s">
        <v>1118</v>
      </c>
      <c r="E221">
        <v>7708</v>
      </c>
      <c r="F221">
        <v>3</v>
      </c>
      <c r="G221">
        <v>3899</v>
      </c>
      <c r="H221">
        <v>9.0685002594706798E-2</v>
      </c>
      <c r="I221">
        <v>0.17927673762503207</v>
      </c>
      <c r="J221" t="s">
        <v>726</v>
      </c>
    </row>
    <row r="222" spans="1:10" x14ac:dyDescent="0.3">
      <c r="A222">
        <v>59</v>
      </c>
      <c r="B222" t="s">
        <v>269</v>
      </c>
      <c r="C222">
        <v>464</v>
      </c>
      <c r="D222" t="s">
        <v>1124</v>
      </c>
      <c r="E222">
        <v>7708</v>
      </c>
      <c r="F222">
        <v>4</v>
      </c>
      <c r="G222">
        <v>2903</v>
      </c>
      <c r="H222">
        <v>6.0197197716658019E-2</v>
      </c>
      <c r="I222">
        <v>0.15983465380640716</v>
      </c>
      <c r="J222" t="s">
        <v>726</v>
      </c>
    </row>
    <row r="223" spans="1:10" x14ac:dyDescent="0.3">
      <c r="A223">
        <v>59</v>
      </c>
      <c r="B223" t="s">
        <v>372</v>
      </c>
      <c r="C223">
        <v>451</v>
      </c>
      <c r="D223" t="s">
        <v>1114</v>
      </c>
      <c r="E223">
        <v>7708</v>
      </c>
      <c r="F223">
        <v>5</v>
      </c>
      <c r="G223">
        <v>3433</v>
      </c>
      <c r="H223">
        <v>5.8510638297872342E-2</v>
      </c>
      <c r="I223">
        <v>0.13137197786192834</v>
      </c>
      <c r="J223" t="s">
        <v>726</v>
      </c>
    </row>
    <row r="224" spans="1:10" x14ac:dyDescent="0.3">
      <c r="A224">
        <v>59</v>
      </c>
      <c r="B224" t="s">
        <v>216</v>
      </c>
      <c r="C224">
        <v>275</v>
      </c>
      <c r="D224" t="s">
        <v>1112</v>
      </c>
      <c r="E224">
        <v>7708</v>
      </c>
      <c r="F224">
        <v>6</v>
      </c>
      <c r="G224">
        <v>17016</v>
      </c>
      <c r="H224">
        <v>3.5677218474312405E-2</v>
      </c>
      <c r="I224">
        <v>1.6161259990597084E-2</v>
      </c>
      <c r="J224" t="s">
        <v>726</v>
      </c>
    </row>
    <row r="225" spans="1:10" x14ac:dyDescent="0.3">
      <c r="A225">
        <v>59</v>
      </c>
      <c r="B225" t="s">
        <v>275</v>
      </c>
      <c r="C225">
        <v>217</v>
      </c>
      <c r="D225" t="s">
        <v>1113</v>
      </c>
      <c r="E225">
        <v>7708</v>
      </c>
      <c r="F225">
        <v>7</v>
      </c>
      <c r="G225">
        <v>8901</v>
      </c>
      <c r="H225">
        <v>2.815256875973015E-2</v>
      </c>
      <c r="I225">
        <v>2.4379283226603751E-2</v>
      </c>
      <c r="J225" t="s">
        <v>726</v>
      </c>
    </row>
    <row r="226" spans="1:10" x14ac:dyDescent="0.3">
      <c r="A226">
        <v>59</v>
      </c>
      <c r="B226" t="s">
        <v>488</v>
      </c>
      <c r="C226">
        <v>216</v>
      </c>
      <c r="D226" t="s">
        <v>1125</v>
      </c>
      <c r="E226">
        <v>7708</v>
      </c>
      <c r="F226">
        <v>8</v>
      </c>
      <c r="G226">
        <v>3526</v>
      </c>
      <c r="H226">
        <v>2.8022833419823558E-2</v>
      </c>
      <c r="I226">
        <v>6.1259217243335225E-2</v>
      </c>
      <c r="J226" t="s">
        <v>726</v>
      </c>
    </row>
    <row r="227" spans="1:10" x14ac:dyDescent="0.3">
      <c r="A227">
        <v>59</v>
      </c>
      <c r="B227" t="s">
        <v>409</v>
      </c>
      <c r="C227">
        <v>208</v>
      </c>
      <c r="D227" t="s">
        <v>1126</v>
      </c>
      <c r="E227">
        <v>7708</v>
      </c>
      <c r="F227">
        <v>9</v>
      </c>
      <c r="G227">
        <v>2952</v>
      </c>
      <c r="H227">
        <v>2.6984950700570835E-2</v>
      </c>
      <c r="I227">
        <v>7.0460704607046065E-2</v>
      </c>
      <c r="J227" t="s">
        <v>726</v>
      </c>
    </row>
    <row r="228" spans="1:10" x14ac:dyDescent="0.3">
      <c r="A228">
        <v>59</v>
      </c>
      <c r="B228" t="s">
        <v>276</v>
      </c>
      <c r="C228">
        <v>165</v>
      </c>
      <c r="D228" t="s">
        <v>1115</v>
      </c>
      <c r="E228">
        <v>7708</v>
      </c>
      <c r="F228">
        <v>10</v>
      </c>
      <c r="G228">
        <v>6070</v>
      </c>
      <c r="H228">
        <v>2.1406331084587442E-2</v>
      </c>
      <c r="I228">
        <v>2.7182866556836903E-2</v>
      </c>
      <c r="J228" t="s">
        <v>726</v>
      </c>
    </row>
    <row r="229" spans="1:10" x14ac:dyDescent="0.3">
      <c r="A229">
        <v>59</v>
      </c>
      <c r="B229" t="s">
        <v>531</v>
      </c>
      <c r="C229">
        <v>145</v>
      </c>
      <c r="D229" t="s">
        <v>1119</v>
      </c>
      <c r="E229">
        <v>7708</v>
      </c>
      <c r="F229">
        <v>11</v>
      </c>
      <c r="G229">
        <v>3753</v>
      </c>
      <c r="H229">
        <v>1.8811624286455629E-2</v>
      </c>
      <c r="I229">
        <v>3.8635758060218489E-2</v>
      </c>
      <c r="J229" t="s">
        <v>726</v>
      </c>
    </row>
    <row r="230" spans="1:10" x14ac:dyDescent="0.3">
      <c r="A230">
        <v>59</v>
      </c>
      <c r="B230" t="s">
        <v>254</v>
      </c>
      <c r="C230">
        <v>106</v>
      </c>
      <c r="D230" t="s">
        <v>1210</v>
      </c>
      <c r="E230">
        <v>7708</v>
      </c>
      <c r="F230">
        <v>12</v>
      </c>
      <c r="G230">
        <v>1171</v>
      </c>
      <c r="H230">
        <v>1.3751946030098598E-2</v>
      </c>
      <c r="I230">
        <v>9.0520922288642183E-2</v>
      </c>
      <c r="J230" t="s">
        <v>726</v>
      </c>
    </row>
    <row r="231" spans="1:10" x14ac:dyDescent="0.3">
      <c r="A231">
        <v>59</v>
      </c>
      <c r="B231" t="s">
        <v>228</v>
      </c>
      <c r="C231">
        <v>97</v>
      </c>
      <c r="D231" t="s">
        <v>1116</v>
      </c>
      <c r="E231">
        <v>7708</v>
      </c>
      <c r="F231">
        <v>13</v>
      </c>
      <c r="G231">
        <v>3078</v>
      </c>
      <c r="H231">
        <v>1.2584327970939283E-2</v>
      </c>
      <c r="I231">
        <v>3.1513970110461337E-2</v>
      </c>
      <c r="J231" t="s">
        <v>726</v>
      </c>
    </row>
    <row r="232" spans="1:10" x14ac:dyDescent="0.3">
      <c r="A232">
        <v>59</v>
      </c>
      <c r="B232" t="s">
        <v>515</v>
      </c>
      <c r="C232">
        <v>95</v>
      </c>
      <c r="D232" t="s">
        <v>1121</v>
      </c>
      <c r="E232">
        <v>7708</v>
      </c>
      <c r="F232">
        <v>14</v>
      </c>
      <c r="G232">
        <v>9876</v>
      </c>
      <c r="H232">
        <v>1.2324857291126102E-2</v>
      </c>
      <c r="I232">
        <v>9.6192790603483198E-3</v>
      </c>
      <c r="J232" t="s">
        <v>726</v>
      </c>
    </row>
    <row r="233" spans="1:10" x14ac:dyDescent="0.3">
      <c r="A233">
        <v>59</v>
      </c>
      <c r="B233" t="s">
        <v>614</v>
      </c>
      <c r="C233">
        <v>93</v>
      </c>
      <c r="D233" t="s">
        <v>1184</v>
      </c>
      <c r="E233">
        <v>7708</v>
      </c>
      <c r="F233">
        <v>15</v>
      </c>
      <c r="G233">
        <v>1866</v>
      </c>
      <c r="H233">
        <v>1.2065386611312921E-2</v>
      </c>
      <c r="I233">
        <v>4.9839228295819937E-2</v>
      </c>
      <c r="J233" t="s">
        <v>726</v>
      </c>
    </row>
    <row r="234" spans="1:10" x14ac:dyDescent="0.3">
      <c r="A234">
        <v>68</v>
      </c>
      <c r="B234" t="s">
        <v>579</v>
      </c>
      <c r="C234">
        <v>954</v>
      </c>
      <c r="D234" t="s">
        <v>1211</v>
      </c>
      <c r="E234">
        <v>4329</v>
      </c>
      <c r="F234">
        <v>1</v>
      </c>
      <c r="G234">
        <v>2046</v>
      </c>
      <c r="H234">
        <v>0.22037422037422039</v>
      </c>
      <c r="I234">
        <v>0.4662756598240469</v>
      </c>
      <c r="J234" t="s">
        <v>735</v>
      </c>
    </row>
    <row r="235" spans="1:10" x14ac:dyDescent="0.3">
      <c r="A235">
        <v>68</v>
      </c>
      <c r="B235" t="s">
        <v>623</v>
      </c>
      <c r="C235">
        <v>770</v>
      </c>
      <c r="D235" t="s">
        <v>1212</v>
      </c>
      <c r="E235">
        <v>4329</v>
      </c>
      <c r="F235">
        <v>2</v>
      </c>
      <c r="G235">
        <v>2294</v>
      </c>
      <c r="H235">
        <v>0.17787017787017786</v>
      </c>
      <c r="I235">
        <v>0.33565823888404533</v>
      </c>
      <c r="J235" t="s">
        <v>735</v>
      </c>
    </row>
    <row r="236" spans="1:10" x14ac:dyDescent="0.3">
      <c r="A236">
        <v>68</v>
      </c>
      <c r="B236" t="s">
        <v>281</v>
      </c>
      <c r="C236">
        <v>305</v>
      </c>
      <c r="D236" t="s">
        <v>1213</v>
      </c>
      <c r="E236">
        <v>4329</v>
      </c>
      <c r="F236">
        <v>3</v>
      </c>
      <c r="G236">
        <v>964</v>
      </c>
      <c r="H236">
        <v>7.0455070455070448E-2</v>
      </c>
      <c r="I236">
        <v>0.31639004149377592</v>
      </c>
      <c r="J236" t="s">
        <v>735</v>
      </c>
    </row>
    <row r="237" spans="1:10" x14ac:dyDescent="0.3">
      <c r="A237">
        <v>68</v>
      </c>
      <c r="B237" t="s">
        <v>243</v>
      </c>
      <c r="C237">
        <v>242</v>
      </c>
      <c r="D237" t="s">
        <v>1214</v>
      </c>
      <c r="E237">
        <v>4329</v>
      </c>
      <c r="F237">
        <v>4</v>
      </c>
      <c r="G237">
        <v>1173</v>
      </c>
      <c r="H237">
        <v>5.5902055902055901E-2</v>
      </c>
      <c r="I237">
        <v>0.20630861040068202</v>
      </c>
      <c r="J237" t="s">
        <v>735</v>
      </c>
    </row>
    <row r="238" spans="1:10" x14ac:dyDescent="0.3">
      <c r="A238">
        <v>68</v>
      </c>
      <c r="B238" t="s">
        <v>590</v>
      </c>
      <c r="C238">
        <v>235</v>
      </c>
      <c r="D238" t="s">
        <v>1215</v>
      </c>
      <c r="E238">
        <v>4329</v>
      </c>
      <c r="F238">
        <v>5</v>
      </c>
      <c r="G238">
        <v>609</v>
      </c>
      <c r="H238">
        <v>5.4285054285054285E-2</v>
      </c>
      <c r="I238">
        <v>0.38587848932676516</v>
      </c>
      <c r="J238" t="s">
        <v>735</v>
      </c>
    </row>
    <row r="239" spans="1:10" x14ac:dyDescent="0.3">
      <c r="A239">
        <v>68</v>
      </c>
      <c r="B239" t="s">
        <v>582</v>
      </c>
      <c r="C239">
        <v>182</v>
      </c>
      <c r="D239" t="s">
        <v>1216</v>
      </c>
      <c r="E239">
        <v>4329</v>
      </c>
      <c r="F239">
        <v>6</v>
      </c>
      <c r="G239">
        <v>1339</v>
      </c>
      <c r="H239">
        <v>4.2042042042042045E-2</v>
      </c>
      <c r="I239">
        <v>0.13592233009708737</v>
      </c>
      <c r="J239" t="s">
        <v>735</v>
      </c>
    </row>
    <row r="240" spans="1:10" x14ac:dyDescent="0.3">
      <c r="A240">
        <v>68</v>
      </c>
      <c r="B240" t="s">
        <v>498</v>
      </c>
      <c r="C240">
        <v>156</v>
      </c>
      <c r="D240" t="s">
        <v>1217</v>
      </c>
      <c r="E240">
        <v>4329</v>
      </c>
      <c r="F240">
        <v>7</v>
      </c>
      <c r="G240">
        <v>1173</v>
      </c>
      <c r="H240">
        <v>3.6036036036036036E-2</v>
      </c>
      <c r="I240">
        <v>0.13299232736572891</v>
      </c>
      <c r="J240" t="s">
        <v>735</v>
      </c>
    </row>
    <row r="241" spans="1:10" x14ac:dyDescent="0.3">
      <c r="A241">
        <v>68</v>
      </c>
      <c r="B241" t="s">
        <v>227</v>
      </c>
      <c r="C241">
        <v>128</v>
      </c>
      <c r="D241" t="s">
        <v>1218</v>
      </c>
      <c r="E241">
        <v>4329</v>
      </c>
      <c r="F241">
        <v>8</v>
      </c>
      <c r="G241">
        <v>365</v>
      </c>
      <c r="H241">
        <v>2.9568029568029567E-2</v>
      </c>
      <c r="I241">
        <v>0.35068493150684932</v>
      </c>
      <c r="J241" t="s">
        <v>735</v>
      </c>
    </row>
    <row r="242" spans="1:10" x14ac:dyDescent="0.3">
      <c r="A242">
        <v>68</v>
      </c>
      <c r="B242" t="s">
        <v>461</v>
      </c>
      <c r="C242">
        <v>121</v>
      </c>
      <c r="D242" t="s">
        <v>1219</v>
      </c>
      <c r="E242">
        <v>4329</v>
      </c>
      <c r="F242">
        <v>9</v>
      </c>
      <c r="G242">
        <v>460</v>
      </c>
      <c r="H242">
        <v>2.7951027951027951E-2</v>
      </c>
      <c r="I242">
        <v>0.26304347826086955</v>
      </c>
      <c r="J242" t="s">
        <v>735</v>
      </c>
    </row>
    <row r="243" spans="1:10" x14ac:dyDescent="0.3">
      <c r="A243">
        <v>68</v>
      </c>
      <c r="B243" t="s">
        <v>682</v>
      </c>
      <c r="C243">
        <v>100</v>
      </c>
      <c r="D243" t="s">
        <v>1174</v>
      </c>
      <c r="E243">
        <v>4329</v>
      </c>
      <c r="F243">
        <v>10</v>
      </c>
      <c r="G243">
        <v>20759</v>
      </c>
      <c r="H243">
        <v>2.3100023100023102E-2</v>
      </c>
      <c r="I243">
        <v>4.8171877258056748E-3</v>
      </c>
      <c r="J243" t="s">
        <v>735</v>
      </c>
    </row>
    <row r="244" spans="1:10" x14ac:dyDescent="0.3">
      <c r="A244">
        <v>68</v>
      </c>
      <c r="B244" t="s">
        <v>313</v>
      </c>
      <c r="C244">
        <v>94</v>
      </c>
      <c r="D244" t="s">
        <v>1220</v>
      </c>
      <c r="E244">
        <v>4329</v>
      </c>
      <c r="F244">
        <v>11</v>
      </c>
      <c r="G244">
        <v>294</v>
      </c>
      <c r="H244">
        <v>2.1714021714021713E-2</v>
      </c>
      <c r="I244">
        <v>0.31972789115646261</v>
      </c>
      <c r="J244" t="s">
        <v>735</v>
      </c>
    </row>
    <row r="245" spans="1:10" x14ac:dyDescent="0.3">
      <c r="A245">
        <v>68</v>
      </c>
      <c r="B245" t="s">
        <v>634</v>
      </c>
      <c r="C245">
        <v>87</v>
      </c>
      <c r="D245" t="s">
        <v>1221</v>
      </c>
      <c r="E245">
        <v>4329</v>
      </c>
      <c r="F245">
        <v>12</v>
      </c>
      <c r="G245">
        <v>459</v>
      </c>
      <c r="H245">
        <v>2.0097020097020097E-2</v>
      </c>
      <c r="I245">
        <v>0.18954248366013071</v>
      </c>
      <c r="J245" t="s">
        <v>735</v>
      </c>
    </row>
    <row r="246" spans="1:10" x14ac:dyDescent="0.3">
      <c r="A246">
        <v>68</v>
      </c>
      <c r="B246" t="s">
        <v>356</v>
      </c>
      <c r="C246">
        <v>80</v>
      </c>
      <c r="D246" t="s">
        <v>1222</v>
      </c>
      <c r="E246">
        <v>4329</v>
      </c>
      <c r="F246">
        <v>13</v>
      </c>
      <c r="G246">
        <v>210</v>
      </c>
      <c r="H246">
        <v>1.8480018480018481E-2</v>
      </c>
      <c r="I246">
        <v>0.38095238095238093</v>
      </c>
      <c r="J246" t="s">
        <v>735</v>
      </c>
    </row>
    <row r="247" spans="1:10" x14ac:dyDescent="0.3">
      <c r="A247">
        <v>68</v>
      </c>
      <c r="B247" t="s">
        <v>225</v>
      </c>
      <c r="C247">
        <v>77</v>
      </c>
      <c r="D247" t="s">
        <v>1223</v>
      </c>
      <c r="E247">
        <v>4329</v>
      </c>
      <c r="F247">
        <v>14</v>
      </c>
      <c r="G247">
        <v>391</v>
      </c>
      <c r="H247">
        <v>1.7787017787017786E-2</v>
      </c>
      <c r="I247">
        <v>0.1969309462915601</v>
      </c>
      <c r="J247" t="s">
        <v>735</v>
      </c>
    </row>
    <row r="248" spans="1:10" x14ac:dyDescent="0.3">
      <c r="A248">
        <v>68</v>
      </c>
      <c r="B248" t="s">
        <v>613</v>
      </c>
      <c r="C248">
        <v>47</v>
      </c>
      <c r="D248" t="s">
        <v>1224</v>
      </c>
      <c r="E248">
        <v>4329</v>
      </c>
      <c r="F248">
        <v>15</v>
      </c>
      <c r="G248">
        <v>176</v>
      </c>
      <c r="H248">
        <v>1.0857010857010857E-2</v>
      </c>
      <c r="I248">
        <v>0.26704545454545453</v>
      </c>
      <c r="J248" t="s">
        <v>735</v>
      </c>
    </row>
    <row r="249" spans="1:10" x14ac:dyDescent="0.3">
      <c r="A249">
        <v>73</v>
      </c>
      <c r="B249" t="s">
        <v>320</v>
      </c>
      <c r="C249">
        <v>1014</v>
      </c>
      <c r="D249" t="s">
        <v>1060</v>
      </c>
      <c r="E249">
        <v>3760</v>
      </c>
      <c r="F249">
        <v>1</v>
      </c>
      <c r="G249">
        <v>2230</v>
      </c>
      <c r="H249">
        <v>0.26968085106382977</v>
      </c>
      <c r="I249">
        <v>0.45470852017937219</v>
      </c>
      <c r="J249" t="s">
        <v>737</v>
      </c>
    </row>
    <row r="250" spans="1:10" x14ac:dyDescent="0.3">
      <c r="A250">
        <v>73</v>
      </c>
      <c r="B250" t="s">
        <v>674</v>
      </c>
      <c r="C250">
        <v>488</v>
      </c>
      <c r="D250" t="s">
        <v>1061</v>
      </c>
      <c r="E250">
        <v>3760</v>
      </c>
      <c r="F250">
        <v>2</v>
      </c>
      <c r="G250">
        <v>993</v>
      </c>
      <c r="H250">
        <v>0.12978723404255318</v>
      </c>
      <c r="I250">
        <v>0.49144008056394761</v>
      </c>
      <c r="J250" t="s">
        <v>737</v>
      </c>
    </row>
    <row r="251" spans="1:10" x14ac:dyDescent="0.3">
      <c r="A251">
        <v>73</v>
      </c>
      <c r="B251" t="s">
        <v>187</v>
      </c>
      <c r="C251">
        <v>432</v>
      </c>
      <c r="D251" t="s">
        <v>1058</v>
      </c>
      <c r="E251">
        <v>3760</v>
      </c>
      <c r="F251">
        <v>3</v>
      </c>
      <c r="G251">
        <v>1365</v>
      </c>
      <c r="H251">
        <v>0.1148936170212766</v>
      </c>
      <c r="I251">
        <v>0.31648351648351647</v>
      </c>
      <c r="J251" t="s">
        <v>737</v>
      </c>
    </row>
    <row r="252" spans="1:10" x14ac:dyDescent="0.3">
      <c r="A252">
        <v>73</v>
      </c>
      <c r="B252" t="s">
        <v>494</v>
      </c>
      <c r="C252">
        <v>209</v>
      </c>
      <c r="D252" t="s">
        <v>1059</v>
      </c>
      <c r="E252">
        <v>3760</v>
      </c>
      <c r="F252">
        <v>4</v>
      </c>
      <c r="G252">
        <v>838</v>
      </c>
      <c r="H252">
        <v>5.558510638297872E-2</v>
      </c>
      <c r="I252">
        <v>0.2494033412887828</v>
      </c>
      <c r="J252" t="s">
        <v>737</v>
      </c>
    </row>
    <row r="253" spans="1:10" x14ac:dyDescent="0.3">
      <c r="A253">
        <v>73</v>
      </c>
      <c r="B253" t="s">
        <v>314</v>
      </c>
      <c r="C253">
        <v>173</v>
      </c>
      <c r="D253" t="s">
        <v>1070</v>
      </c>
      <c r="E253">
        <v>3760</v>
      </c>
      <c r="F253">
        <v>5</v>
      </c>
      <c r="G253">
        <v>4690</v>
      </c>
      <c r="H253">
        <v>4.6010638297872337E-2</v>
      </c>
      <c r="I253">
        <v>3.6886993603411515E-2</v>
      </c>
      <c r="J253" t="s">
        <v>737</v>
      </c>
    </row>
    <row r="254" spans="1:10" x14ac:dyDescent="0.3">
      <c r="A254">
        <v>73</v>
      </c>
      <c r="B254" t="s">
        <v>597</v>
      </c>
      <c r="C254">
        <v>166</v>
      </c>
      <c r="D254" t="s">
        <v>1064</v>
      </c>
      <c r="E254">
        <v>3760</v>
      </c>
      <c r="F254">
        <v>6</v>
      </c>
      <c r="G254">
        <v>385</v>
      </c>
      <c r="H254">
        <v>4.4148936170212767E-2</v>
      </c>
      <c r="I254">
        <v>0.43116883116883115</v>
      </c>
      <c r="J254" t="s">
        <v>737</v>
      </c>
    </row>
    <row r="255" spans="1:10" x14ac:dyDescent="0.3">
      <c r="A255">
        <v>73</v>
      </c>
      <c r="B255" t="s">
        <v>178</v>
      </c>
      <c r="C255">
        <v>155</v>
      </c>
      <c r="D255" t="s">
        <v>1066</v>
      </c>
      <c r="E255">
        <v>3760</v>
      </c>
      <c r="F255">
        <v>7</v>
      </c>
      <c r="G255">
        <v>455</v>
      </c>
      <c r="H255">
        <v>4.1223404255319146E-2</v>
      </c>
      <c r="I255">
        <v>0.34065934065934067</v>
      </c>
      <c r="J255" t="s">
        <v>737</v>
      </c>
    </row>
    <row r="256" spans="1:10" x14ac:dyDescent="0.3">
      <c r="A256">
        <v>73</v>
      </c>
      <c r="B256" t="s">
        <v>196</v>
      </c>
      <c r="C256">
        <v>143</v>
      </c>
      <c r="D256" t="s">
        <v>1063</v>
      </c>
      <c r="E256">
        <v>3760</v>
      </c>
      <c r="F256">
        <v>8</v>
      </c>
      <c r="G256">
        <v>321</v>
      </c>
      <c r="H256">
        <v>3.8031914893617021E-2</v>
      </c>
      <c r="I256">
        <v>0.4454828660436137</v>
      </c>
      <c r="J256" t="s">
        <v>737</v>
      </c>
    </row>
    <row r="257" spans="1:10" x14ac:dyDescent="0.3">
      <c r="A257">
        <v>73</v>
      </c>
      <c r="B257" t="s">
        <v>659</v>
      </c>
      <c r="C257">
        <v>131</v>
      </c>
      <c r="D257" t="s">
        <v>1225</v>
      </c>
      <c r="E257">
        <v>3760</v>
      </c>
      <c r="F257">
        <v>9</v>
      </c>
      <c r="G257">
        <v>603</v>
      </c>
      <c r="H257">
        <v>3.4840425531914895E-2</v>
      </c>
      <c r="I257">
        <v>0.21724709784411278</v>
      </c>
      <c r="J257" t="s">
        <v>737</v>
      </c>
    </row>
    <row r="258" spans="1:10" x14ac:dyDescent="0.3">
      <c r="A258">
        <v>73</v>
      </c>
      <c r="B258" t="s">
        <v>362</v>
      </c>
      <c r="C258">
        <v>119</v>
      </c>
      <c r="D258" t="s">
        <v>1071</v>
      </c>
      <c r="E258">
        <v>3760</v>
      </c>
      <c r="F258">
        <v>10</v>
      </c>
      <c r="G258">
        <v>339</v>
      </c>
      <c r="H258">
        <v>3.1648936170212763E-2</v>
      </c>
      <c r="I258">
        <v>0.35103244837758113</v>
      </c>
      <c r="J258" t="s">
        <v>737</v>
      </c>
    </row>
    <row r="259" spans="1:10" x14ac:dyDescent="0.3">
      <c r="A259">
        <v>73</v>
      </c>
      <c r="B259" t="s">
        <v>385</v>
      </c>
      <c r="C259">
        <v>81</v>
      </c>
      <c r="D259" t="s">
        <v>1201</v>
      </c>
      <c r="E259">
        <v>3760</v>
      </c>
      <c r="F259">
        <v>11</v>
      </c>
      <c r="G259">
        <v>4552</v>
      </c>
      <c r="H259">
        <v>2.1542553191489362E-2</v>
      </c>
      <c r="I259">
        <v>1.7794376098418278E-2</v>
      </c>
      <c r="J259" t="s">
        <v>737</v>
      </c>
    </row>
    <row r="260" spans="1:10" x14ac:dyDescent="0.3">
      <c r="A260">
        <v>73</v>
      </c>
      <c r="B260" t="s">
        <v>199</v>
      </c>
      <c r="C260">
        <v>41</v>
      </c>
      <c r="D260" t="s">
        <v>1067</v>
      </c>
      <c r="E260">
        <v>3760</v>
      </c>
      <c r="F260">
        <v>12</v>
      </c>
      <c r="G260">
        <v>436</v>
      </c>
      <c r="H260">
        <v>1.0904255319148936E-2</v>
      </c>
      <c r="I260">
        <v>9.4036697247706427E-2</v>
      </c>
      <c r="J260" t="s">
        <v>737</v>
      </c>
    </row>
    <row r="261" spans="1:10" x14ac:dyDescent="0.3">
      <c r="A261">
        <v>73</v>
      </c>
      <c r="B261" t="s">
        <v>533</v>
      </c>
      <c r="C261">
        <v>39</v>
      </c>
      <c r="D261" t="s">
        <v>1062</v>
      </c>
      <c r="E261">
        <v>3760</v>
      </c>
      <c r="F261">
        <v>13</v>
      </c>
      <c r="G261">
        <v>130</v>
      </c>
      <c r="H261">
        <v>1.0372340425531914E-2</v>
      </c>
      <c r="I261">
        <v>0.3</v>
      </c>
      <c r="J261" t="s">
        <v>737</v>
      </c>
    </row>
    <row r="262" spans="1:10" x14ac:dyDescent="0.3">
      <c r="A262">
        <v>73</v>
      </c>
      <c r="B262" t="s">
        <v>504</v>
      </c>
      <c r="C262">
        <v>33</v>
      </c>
      <c r="D262" t="s">
        <v>1065</v>
      </c>
      <c r="E262">
        <v>3760</v>
      </c>
      <c r="F262">
        <v>14</v>
      </c>
      <c r="G262">
        <v>84</v>
      </c>
      <c r="H262">
        <v>8.7765957446808516E-3</v>
      </c>
      <c r="I262">
        <v>0.39285714285714285</v>
      </c>
      <c r="J262" t="s">
        <v>737</v>
      </c>
    </row>
    <row r="263" spans="1:10" x14ac:dyDescent="0.3">
      <c r="A263">
        <v>73</v>
      </c>
      <c r="B263" t="s">
        <v>1226</v>
      </c>
      <c r="C263">
        <v>28</v>
      </c>
      <c r="D263" t="s">
        <v>1227</v>
      </c>
      <c r="E263">
        <v>3760</v>
      </c>
      <c r="F263">
        <v>15</v>
      </c>
      <c r="G263">
        <v>109</v>
      </c>
      <c r="H263">
        <v>7.4468085106382982E-3</v>
      </c>
      <c r="I263">
        <v>0.25688073394495414</v>
      </c>
      <c r="J263" t="s">
        <v>737</v>
      </c>
    </row>
    <row r="264" spans="1:10" x14ac:dyDescent="0.3">
      <c r="A264">
        <v>75</v>
      </c>
      <c r="B264" t="s">
        <v>349</v>
      </c>
      <c r="C264">
        <v>3532</v>
      </c>
      <c r="D264" t="s">
        <v>1044</v>
      </c>
      <c r="E264">
        <v>12476</v>
      </c>
      <c r="F264">
        <v>1</v>
      </c>
      <c r="G264">
        <v>7980</v>
      </c>
      <c r="H264">
        <v>0.28310355883295929</v>
      </c>
      <c r="I264">
        <v>0.44260651629072684</v>
      </c>
      <c r="J264" t="s">
        <v>861</v>
      </c>
    </row>
    <row r="265" spans="1:10" x14ac:dyDescent="0.3">
      <c r="A265">
        <v>75</v>
      </c>
      <c r="B265" t="s">
        <v>379</v>
      </c>
      <c r="C265">
        <v>2255</v>
      </c>
      <c r="D265" t="s">
        <v>1169</v>
      </c>
      <c r="E265">
        <v>12476</v>
      </c>
      <c r="F265">
        <v>2</v>
      </c>
      <c r="G265">
        <v>9420</v>
      </c>
      <c r="H265">
        <v>0.18074703430586728</v>
      </c>
      <c r="I265">
        <v>0.23938428874734607</v>
      </c>
      <c r="J265" t="s">
        <v>861</v>
      </c>
    </row>
    <row r="266" spans="1:10" x14ac:dyDescent="0.3">
      <c r="A266">
        <v>75</v>
      </c>
      <c r="B266" t="s">
        <v>419</v>
      </c>
      <c r="C266">
        <v>2246</v>
      </c>
      <c r="D266" t="s">
        <v>1057</v>
      </c>
      <c r="E266">
        <v>12476</v>
      </c>
      <c r="F266">
        <v>3</v>
      </c>
      <c r="G266">
        <v>5641</v>
      </c>
      <c r="H266">
        <v>0.18002564924655337</v>
      </c>
      <c r="I266">
        <v>0.39815635525616028</v>
      </c>
      <c r="J266" t="s">
        <v>861</v>
      </c>
    </row>
    <row r="267" spans="1:10" x14ac:dyDescent="0.3">
      <c r="A267">
        <v>75</v>
      </c>
      <c r="B267" t="s">
        <v>538</v>
      </c>
      <c r="C267">
        <v>944</v>
      </c>
      <c r="D267" t="s">
        <v>1228</v>
      </c>
      <c r="E267">
        <v>12476</v>
      </c>
      <c r="F267">
        <v>4</v>
      </c>
      <c r="G267">
        <v>2129</v>
      </c>
      <c r="H267">
        <v>7.5665277332478353E-2</v>
      </c>
      <c r="I267">
        <v>0.443400657585721</v>
      </c>
      <c r="J267" t="s">
        <v>861</v>
      </c>
    </row>
    <row r="268" spans="1:10" x14ac:dyDescent="0.3">
      <c r="A268">
        <v>75</v>
      </c>
      <c r="B268" t="s">
        <v>392</v>
      </c>
      <c r="C268">
        <v>479</v>
      </c>
      <c r="D268" t="s">
        <v>1175</v>
      </c>
      <c r="E268">
        <v>12476</v>
      </c>
      <c r="F268">
        <v>5</v>
      </c>
      <c r="G268">
        <v>11595</v>
      </c>
      <c r="H268">
        <v>3.8393715934594425E-2</v>
      </c>
      <c r="I268">
        <v>4.1310909874946095E-2</v>
      </c>
      <c r="J268" t="s">
        <v>861</v>
      </c>
    </row>
    <row r="269" spans="1:10" x14ac:dyDescent="0.3">
      <c r="A269">
        <v>75</v>
      </c>
      <c r="B269" t="s">
        <v>174</v>
      </c>
      <c r="C269">
        <v>343</v>
      </c>
      <c r="D269" t="s">
        <v>1229</v>
      </c>
      <c r="E269">
        <v>12476</v>
      </c>
      <c r="F269">
        <v>6</v>
      </c>
      <c r="G269">
        <v>2832</v>
      </c>
      <c r="H269">
        <v>2.749278614940686E-2</v>
      </c>
      <c r="I269">
        <v>0.12111581920903955</v>
      </c>
      <c r="J269" t="s">
        <v>861</v>
      </c>
    </row>
    <row r="270" spans="1:10" x14ac:dyDescent="0.3">
      <c r="A270">
        <v>75</v>
      </c>
      <c r="B270" t="s">
        <v>458</v>
      </c>
      <c r="C270">
        <v>331</v>
      </c>
      <c r="D270" t="s">
        <v>1230</v>
      </c>
      <c r="E270">
        <v>12476</v>
      </c>
      <c r="F270">
        <v>7</v>
      </c>
      <c r="G270">
        <v>2596</v>
      </c>
      <c r="H270">
        <v>2.6530939403655019E-2</v>
      </c>
      <c r="I270">
        <v>0.12750385208012327</v>
      </c>
      <c r="J270" t="s">
        <v>861</v>
      </c>
    </row>
    <row r="271" spans="1:10" x14ac:dyDescent="0.3">
      <c r="A271">
        <v>75</v>
      </c>
      <c r="B271" t="s">
        <v>335</v>
      </c>
      <c r="C271">
        <v>196</v>
      </c>
      <c r="D271" t="s">
        <v>1047</v>
      </c>
      <c r="E271">
        <v>12476</v>
      </c>
      <c r="F271">
        <v>8</v>
      </c>
      <c r="G271">
        <v>671</v>
      </c>
      <c r="H271">
        <v>1.5710163513946777E-2</v>
      </c>
      <c r="I271">
        <v>0.29210134128166915</v>
      </c>
      <c r="J271" t="s">
        <v>861</v>
      </c>
    </row>
    <row r="272" spans="1:10" x14ac:dyDescent="0.3">
      <c r="A272">
        <v>75</v>
      </c>
      <c r="B272" t="s">
        <v>1231</v>
      </c>
      <c r="C272">
        <v>183</v>
      </c>
      <c r="D272" t="s">
        <v>1232</v>
      </c>
      <c r="E272">
        <v>12476</v>
      </c>
      <c r="F272">
        <v>9</v>
      </c>
      <c r="G272">
        <v>431</v>
      </c>
      <c r="H272">
        <v>1.4668162872715614E-2</v>
      </c>
      <c r="I272">
        <v>0.42459396751740142</v>
      </c>
      <c r="J272" t="s">
        <v>861</v>
      </c>
    </row>
    <row r="273" spans="1:10" x14ac:dyDescent="0.3">
      <c r="A273">
        <v>75</v>
      </c>
      <c r="B273" t="s">
        <v>1233</v>
      </c>
      <c r="C273">
        <v>151</v>
      </c>
      <c r="D273" t="s">
        <v>1234</v>
      </c>
      <c r="E273">
        <v>12476</v>
      </c>
      <c r="F273">
        <v>10</v>
      </c>
      <c r="G273">
        <v>459</v>
      </c>
      <c r="H273">
        <v>1.2103238217377365E-2</v>
      </c>
      <c r="I273">
        <v>0.32897603485838778</v>
      </c>
      <c r="J273" t="s">
        <v>861</v>
      </c>
    </row>
    <row r="274" spans="1:10" x14ac:dyDescent="0.3">
      <c r="A274">
        <v>75</v>
      </c>
      <c r="B274" t="s">
        <v>279</v>
      </c>
      <c r="C274">
        <v>140</v>
      </c>
      <c r="D274" t="s">
        <v>1235</v>
      </c>
      <c r="E274">
        <v>12476</v>
      </c>
      <c r="F274">
        <v>11</v>
      </c>
      <c r="G274">
        <v>3305</v>
      </c>
      <c r="H274">
        <v>1.1221545367104841E-2</v>
      </c>
      <c r="I274">
        <v>4.2360060514372161E-2</v>
      </c>
      <c r="J274" t="s">
        <v>861</v>
      </c>
    </row>
    <row r="275" spans="1:10" x14ac:dyDescent="0.3">
      <c r="A275">
        <v>75</v>
      </c>
      <c r="B275" t="s">
        <v>1236</v>
      </c>
      <c r="C275">
        <v>90</v>
      </c>
      <c r="D275" t="s">
        <v>1237</v>
      </c>
      <c r="E275">
        <v>12476</v>
      </c>
      <c r="F275">
        <v>12</v>
      </c>
      <c r="G275">
        <v>733</v>
      </c>
      <c r="H275">
        <v>7.2138505931388262E-3</v>
      </c>
      <c r="I275">
        <v>0.12278308321964529</v>
      </c>
      <c r="J275" t="s">
        <v>861</v>
      </c>
    </row>
    <row r="276" spans="1:10" x14ac:dyDescent="0.3">
      <c r="A276">
        <v>75</v>
      </c>
      <c r="B276" t="s">
        <v>1238</v>
      </c>
      <c r="C276">
        <v>81</v>
      </c>
      <c r="D276" t="s">
        <v>1239</v>
      </c>
      <c r="E276">
        <v>12476</v>
      </c>
      <c r="F276">
        <v>13</v>
      </c>
      <c r="G276">
        <v>620</v>
      </c>
      <c r="H276">
        <v>6.4924655338249437E-3</v>
      </c>
      <c r="I276">
        <v>0.13064516129032258</v>
      </c>
      <c r="J276" t="s">
        <v>861</v>
      </c>
    </row>
    <row r="277" spans="1:10" x14ac:dyDescent="0.3">
      <c r="A277">
        <v>75</v>
      </c>
      <c r="B277" t="s">
        <v>418</v>
      </c>
      <c r="C277">
        <v>80</v>
      </c>
      <c r="D277" t="s">
        <v>1046</v>
      </c>
      <c r="E277">
        <v>12476</v>
      </c>
      <c r="F277">
        <v>14</v>
      </c>
      <c r="G277">
        <v>642</v>
      </c>
      <c r="H277">
        <v>6.4123116383456233E-3</v>
      </c>
      <c r="I277">
        <v>0.12461059190031153</v>
      </c>
      <c r="J277" t="s">
        <v>861</v>
      </c>
    </row>
    <row r="278" spans="1:10" x14ac:dyDescent="0.3">
      <c r="A278">
        <v>75</v>
      </c>
      <c r="B278" t="s">
        <v>321</v>
      </c>
      <c r="C278">
        <v>69</v>
      </c>
      <c r="D278" t="s">
        <v>1050</v>
      </c>
      <c r="E278">
        <v>12476</v>
      </c>
      <c r="F278">
        <v>15</v>
      </c>
      <c r="G278">
        <v>680</v>
      </c>
      <c r="H278">
        <v>5.5306187880731E-3</v>
      </c>
      <c r="I278">
        <v>0.10147058823529412</v>
      </c>
      <c r="J278" t="s">
        <v>861</v>
      </c>
    </row>
    <row r="279" spans="1:10" x14ac:dyDescent="0.3">
      <c r="A279">
        <v>77</v>
      </c>
      <c r="B279" t="s">
        <v>358</v>
      </c>
      <c r="C279">
        <v>2456</v>
      </c>
      <c r="D279" t="s">
        <v>1076</v>
      </c>
      <c r="E279">
        <v>6111</v>
      </c>
      <c r="F279">
        <v>1</v>
      </c>
      <c r="G279">
        <v>5221</v>
      </c>
      <c r="H279">
        <v>0.40189821633120604</v>
      </c>
      <c r="I279">
        <v>0.47040796782225625</v>
      </c>
      <c r="J279" t="s">
        <v>1009</v>
      </c>
    </row>
    <row r="280" spans="1:10" x14ac:dyDescent="0.3">
      <c r="A280">
        <v>77</v>
      </c>
      <c r="B280" t="s">
        <v>255</v>
      </c>
      <c r="C280">
        <v>1255</v>
      </c>
      <c r="D280" t="s">
        <v>1073</v>
      </c>
      <c r="E280">
        <v>6111</v>
      </c>
      <c r="F280">
        <v>2</v>
      </c>
      <c r="G280">
        <v>7077</v>
      </c>
      <c r="H280">
        <v>0.20536737031582392</v>
      </c>
      <c r="I280">
        <v>0.17733502896707645</v>
      </c>
      <c r="J280" t="s">
        <v>1009</v>
      </c>
    </row>
    <row r="281" spans="1:10" x14ac:dyDescent="0.3">
      <c r="A281">
        <v>77</v>
      </c>
      <c r="B281" t="s">
        <v>567</v>
      </c>
      <c r="C281">
        <v>569</v>
      </c>
      <c r="D281" t="s">
        <v>1082</v>
      </c>
      <c r="E281">
        <v>6111</v>
      </c>
      <c r="F281">
        <v>3</v>
      </c>
      <c r="G281">
        <v>1688</v>
      </c>
      <c r="H281">
        <v>9.3110783832433319E-2</v>
      </c>
      <c r="I281">
        <v>0.33708530805687204</v>
      </c>
      <c r="J281" t="s">
        <v>1009</v>
      </c>
    </row>
    <row r="282" spans="1:10" x14ac:dyDescent="0.3">
      <c r="A282">
        <v>77</v>
      </c>
      <c r="B282" t="s">
        <v>583</v>
      </c>
      <c r="C282">
        <v>481</v>
      </c>
      <c r="D282" t="s">
        <v>1072</v>
      </c>
      <c r="E282">
        <v>6111</v>
      </c>
      <c r="F282">
        <v>4</v>
      </c>
      <c r="G282">
        <v>18733</v>
      </c>
      <c r="H282">
        <v>7.871052200949108E-2</v>
      </c>
      <c r="I282">
        <v>2.5676613462873005E-2</v>
      </c>
      <c r="J282" t="s">
        <v>1009</v>
      </c>
    </row>
    <row r="283" spans="1:10" x14ac:dyDescent="0.3">
      <c r="A283">
        <v>77</v>
      </c>
      <c r="B283" t="s">
        <v>302</v>
      </c>
      <c r="C283">
        <v>154</v>
      </c>
      <c r="D283" t="s">
        <v>1086</v>
      </c>
      <c r="E283">
        <v>6111</v>
      </c>
      <c r="F283">
        <v>5</v>
      </c>
      <c r="G283">
        <v>1742</v>
      </c>
      <c r="H283">
        <v>2.5200458190148912E-2</v>
      </c>
      <c r="I283">
        <v>8.8404133180252586E-2</v>
      </c>
      <c r="J283" t="s">
        <v>1009</v>
      </c>
    </row>
    <row r="284" spans="1:10" x14ac:dyDescent="0.3">
      <c r="A284">
        <v>77</v>
      </c>
      <c r="B284" t="s">
        <v>649</v>
      </c>
      <c r="C284">
        <v>151</v>
      </c>
      <c r="D284" t="s">
        <v>1075</v>
      </c>
      <c r="E284">
        <v>6111</v>
      </c>
      <c r="F284">
        <v>6</v>
      </c>
      <c r="G284">
        <v>3211</v>
      </c>
      <c r="H284">
        <v>2.4709540173457698E-2</v>
      </c>
      <c r="I284">
        <v>4.7025848645281844E-2</v>
      </c>
      <c r="J284" t="s">
        <v>1009</v>
      </c>
    </row>
    <row r="285" spans="1:10" x14ac:dyDescent="0.3">
      <c r="A285">
        <v>77</v>
      </c>
      <c r="B285" t="s">
        <v>328</v>
      </c>
      <c r="C285">
        <v>144</v>
      </c>
      <c r="D285" t="s">
        <v>1240</v>
      </c>
      <c r="E285">
        <v>6111</v>
      </c>
      <c r="F285">
        <v>7</v>
      </c>
      <c r="G285">
        <v>587</v>
      </c>
      <c r="H285">
        <v>2.3564064801178203E-2</v>
      </c>
      <c r="I285">
        <v>0.24531516183986371</v>
      </c>
      <c r="J285" t="s">
        <v>1009</v>
      </c>
    </row>
    <row r="286" spans="1:10" x14ac:dyDescent="0.3">
      <c r="A286">
        <v>77</v>
      </c>
      <c r="B286" t="s">
        <v>657</v>
      </c>
      <c r="C286">
        <v>136</v>
      </c>
      <c r="D286" t="s">
        <v>1074</v>
      </c>
      <c r="E286">
        <v>6111</v>
      </c>
      <c r="F286">
        <v>8</v>
      </c>
      <c r="G286">
        <v>4527</v>
      </c>
      <c r="H286">
        <v>2.2254950090001637E-2</v>
      </c>
      <c r="I286">
        <v>3.0041970399823283E-2</v>
      </c>
      <c r="J286" t="s">
        <v>1009</v>
      </c>
    </row>
    <row r="287" spans="1:10" x14ac:dyDescent="0.3">
      <c r="A287">
        <v>77</v>
      </c>
      <c r="B287" t="s">
        <v>482</v>
      </c>
      <c r="C287">
        <v>62</v>
      </c>
      <c r="D287" t="s">
        <v>1176</v>
      </c>
      <c r="E287">
        <v>6111</v>
      </c>
      <c r="F287">
        <v>9</v>
      </c>
      <c r="G287">
        <v>1311</v>
      </c>
      <c r="H287">
        <v>1.0145639011618393E-2</v>
      </c>
      <c r="I287">
        <v>4.7292143401983219E-2</v>
      </c>
      <c r="J287" t="s">
        <v>1009</v>
      </c>
    </row>
    <row r="288" spans="1:10" x14ac:dyDescent="0.3">
      <c r="A288">
        <v>77</v>
      </c>
      <c r="B288" t="s">
        <v>167</v>
      </c>
      <c r="C288">
        <v>59</v>
      </c>
      <c r="D288" t="s">
        <v>1077</v>
      </c>
      <c r="E288">
        <v>6111</v>
      </c>
      <c r="F288">
        <v>10</v>
      </c>
      <c r="G288">
        <v>2296</v>
      </c>
      <c r="H288">
        <v>9.6547209949271809E-3</v>
      </c>
      <c r="I288">
        <v>2.5696864111498258E-2</v>
      </c>
      <c r="J288" t="s">
        <v>1009</v>
      </c>
    </row>
    <row r="289" spans="1:10" x14ac:dyDescent="0.3">
      <c r="A289">
        <v>77</v>
      </c>
      <c r="B289" t="s">
        <v>577</v>
      </c>
      <c r="C289">
        <v>50</v>
      </c>
      <c r="D289" t="s">
        <v>1181</v>
      </c>
      <c r="E289">
        <v>6111</v>
      </c>
      <c r="F289">
        <v>11</v>
      </c>
      <c r="G289">
        <v>541</v>
      </c>
      <c r="H289">
        <v>8.1819669448535432E-3</v>
      </c>
      <c r="I289">
        <v>9.2421441774491686E-2</v>
      </c>
      <c r="J289" t="s">
        <v>1009</v>
      </c>
    </row>
    <row r="290" spans="1:10" x14ac:dyDescent="0.3">
      <c r="A290">
        <v>77</v>
      </c>
      <c r="B290" t="s">
        <v>393</v>
      </c>
      <c r="C290">
        <v>45</v>
      </c>
      <c r="D290" t="s">
        <v>1079</v>
      </c>
      <c r="E290">
        <v>6111</v>
      </c>
      <c r="F290">
        <v>12</v>
      </c>
      <c r="G290">
        <v>2166</v>
      </c>
      <c r="H290">
        <v>7.3637702503681884E-3</v>
      </c>
      <c r="I290">
        <v>2.077562326869806E-2</v>
      </c>
      <c r="J290" t="s">
        <v>1009</v>
      </c>
    </row>
    <row r="291" spans="1:10" x14ac:dyDescent="0.3">
      <c r="A291">
        <v>77</v>
      </c>
      <c r="B291" t="s">
        <v>202</v>
      </c>
      <c r="C291">
        <v>41</v>
      </c>
      <c r="D291" t="s">
        <v>1085</v>
      </c>
      <c r="E291">
        <v>6111</v>
      </c>
      <c r="F291">
        <v>13</v>
      </c>
      <c r="G291">
        <v>1339</v>
      </c>
      <c r="H291">
        <v>6.7092128947799047E-3</v>
      </c>
      <c r="I291">
        <v>3.0619865571321882E-2</v>
      </c>
      <c r="J291" t="s">
        <v>1009</v>
      </c>
    </row>
    <row r="292" spans="1:10" x14ac:dyDescent="0.3">
      <c r="A292">
        <v>77</v>
      </c>
      <c r="B292" t="s">
        <v>173</v>
      </c>
      <c r="C292">
        <v>35</v>
      </c>
      <c r="D292" t="s">
        <v>1177</v>
      </c>
      <c r="E292">
        <v>6111</v>
      </c>
      <c r="F292">
        <v>14</v>
      </c>
      <c r="G292">
        <v>1380</v>
      </c>
      <c r="H292">
        <v>5.7273768613974796E-3</v>
      </c>
      <c r="I292">
        <v>2.5362318840579712E-2</v>
      </c>
      <c r="J292" t="s">
        <v>1009</v>
      </c>
    </row>
    <row r="293" spans="1:10" x14ac:dyDescent="0.3">
      <c r="A293">
        <v>77</v>
      </c>
      <c r="B293" t="s">
        <v>290</v>
      </c>
      <c r="C293">
        <v>32</v>
      </c>
      <c r="D293" t="s">
        <v>1078</v>
      </c>
      <c r="E293">
        <v>6111</v>
      </c>
      <c r="F293">
        <v>15</v>
      </c>
      <c r="G293">
        <v>2011</v>
      </c>
      <c r="H293">
        <v>5.236458844706267E-3</v>
      </c>
      <c r="I293">
        <v>1.5912481352560914E-2</v>
      </c>
      <c r="J293" t="s">
        <v>1009</v>
      </c>
    </row>
    <row r="294" spans="1:10" x14ac:dyDescent="0.3">
      <c r="A294">
        <v>79</v>
      </c>
      <c r="B294" t="s">
        <v>509</v>
      </c>
      <c r="C294">
        <v>4755</v>
      </c>
      <c r="D294" t="s">
        <v>1241</v>
      </c>
      <c r="E294">
        <v>11599</v>
      </c>
      <c r="F294">
        <v>1</v>
      </c>
      <c r="G294">
        <v>7468</v>
      </c>
      <c r="H294">
        <v>0.40994913354599533</v>
      </c>
      <c r="I294">
        <v>0.63671665773968933</v>
      </c>
      <c r="J294" t="s">
        <v>722</v>
      </c>
    </row>
    <row r="295" spans="1:10" x14ac:dyDescent="0.3">
      <c r="A295">
        <v>79</v>
      </c>
      <c r="B295" t="s">
        <v>238</v>
      </c>
      <c r="C295">
        <v>836</v>
      </c>
      <c r="D295" t="s">
        <v>1242</v>
      </c>
      <c r="E295">
        <v>11599</v>
      </c>
      <c r="F295">
        <v>2</v>
      </c>
      <c r="G295">
        <v>1505</v>
      </c>
      <c r="H295">
        <v>7.2075178894732306E-2</v>
      </c>
      <c r="I295">
        <v>0.55548172757475078</v>
      </c>
      <c r="J295" t="s">
        <v>722</v>
      </c>
    </row>
    <row r="296" spans="1:10" x14ac:dyDescent="0.3">
      <c r="A296">
        <v>79</v>
      </c>
      <c r="B296" t="s">
        <v>374</v>
      </c>
      <c r="C296">
        <v>734</v>
      </c>
      <c r="D296" t="s">
        <v>1243</v>
      </c>
      <c r="E296">
        <v>11599</v>
      </c>
      <c r="F296">
        <v>3</v>
      </c>
      <c r="G296">
        <v>1452</v>
      </c>
      <c r="H296">
        <v>6.3281317354944397E-2</v>
      </c>
      <c r="I296">
        <v>0.50550964187327818</v>
      </c>
      <c r="J296" t="s">
        <v>722</v>
      </c>
    </row>
    <row r="297" spans="1:10" x14ac:dyDescent="0.3">
      <c r="A297">
        <v>79</v>
      </c>
      <c r="B297" t="s">
        <v>420</v>
      </c>
      <c r="C297">
        <v>681</v>
      </c>
      <c r="D297" t="s">
        <v>1137</v>
      </c>
      <c r="E297">
        <v>11599</v>
      </c>
      <c r="F297">
        <v>4</v>
      </c>
      <c r="G297">
        <v>2987</v>
      </c>
      <c r="H297">
        <v>5.8711957927407535E-2</v>
      </c>
      <c r="I297">
        <v>0.22798794777368597</v>
      </c>
      <c r="J297" t="s">
        <v>722</v>
      </c>
    </row>
    <row r="298" spans="1:10" x14ac:dyDescent="0.3">
      <c r="A298">
        <v>79</v>
      </c>
      <c r="B298" t="s">
        <v>283</v>
      </c>
      <c r="C298">
        <v>540</v>
      </c>
      <c r="D298" t="s">
        <v>1244</v>
      </c>
      <c r="E298">
        <v>11599</v>
      </c>
      <c r="F298">
        <v>5</v>
      </c>
      <c r="G298">
        <v>1449</v>
      </c>
      <c r="H298">
        <v>4.6555737563583069E-2</v>
      </c>
      <c r="I298">
        <v>0.37267080745341613</v>
      </c>
      <c r="J298" t="s">
        <v>722</v>
      </c>
    </row>
    <row r="299" spans="1:10" x14ac:dyDescent="0.3">
      <c r="A299">
        <v>79</v>
      </c>
      <c r="B299" t="s">
        <v>405</v>
      </c>
      <c r="C299">
        <v>381</v>
      </c>
      <c r="D299" t="s">
        <v>1245</v>
      </c>
      <c r="E299">
        <v>11599</v>
      </c>
      <c r="F299">
        <v>6</v>
      </c>
      <c r="G299">
        <v>2567</v>
      </c>
      <c r="H299">
        <v>3.2847659280972497E-2</v>
      </c>
      <c r="I299">
        <v>0.14842228282041292</v>
      </c>
      <c r="J299" t="s">
        <v>722</v>
      </c>
    </row>
    <row r="300" spans="1:10" x14ac:dyDescent="0.3">
      <c r="A300">
        <v>79</v>
      </c>
      <c r="B300" t="s">
        <v>502</v>
      </c>
      <c r="C300">
        <v>339</v>
      </c>
      <c r="D300" t="s">
        <v>1246</v>
      </c>
      <c r="E300">
        <v>11599</v>
      </c>
      <c r="F300">
        <v>7</v>
      </c>
      <c r="G300">
        <v>1969</v>
      </c>
      <c r="H300">
        <v>2.9226657470471592E-2</v>
      </c>
      <c r="I300">
        <v>0.17216861350939563</v>
      </c>
      <c r="J300" t="s">
        <v>722</v>
      </c>
    </row>
    <row r="301" spans="1:10" x14ac:dyDescent="0.3">
      <c r="A301">
        <v>79</v>
      </c>
      <c r="B301" t="s">
        <v>233</v>
      </c>
      <c r="C301">
        <v>277</v>
      </c>
      <c r="D301" t="s">
        <v>1157</v>
      </c>
      <c r="E301">
        <v>11599</v>
      </c>
      <c r="F301">
        <v>8</v>
      </c>
      <c r="G301">
        <v>1617</v>
      </c>
      <c r="H301">
        <v>2.3881369083541684E-2</v>
      </c>
      <c r="I301">
        <v>0.17130488559059986</v>
      </c>
      <c r="J301" t="s">
        <v>722</v>
      </c>
    </row>
    <row r="302" spans="1:10" x14ac:dyDescent="0.3">
      <c r="A302">
        <v>79</v>
      </c>
      <c r="B302" t="s">
        <v>541</v>
      </c>
      <c r="C302">
        <v>207</v>
      </c>
      <c r="D302" t="s">
        <v>1153</v>
      </c>
      <c r="E302">
        <v>11599</v>
      </c>
      <c r="F302">
        <v>9</v>
      </c>
      <c r="G302">
        <v>1041</v>
      </c>
      <c r="H302">
        <v>1.7846366066040176E-2</v>
      </c>
      <c r="I302">
        <v>0.19884726224783861</v>
      </c>
      <c r="J302" t="s">
        <v>722</v>
      </c>
    </row>
    <row r="303" spans="1:10" x14ac:dyDescent="0.3">
      <c r="A303">
        <v>79</v>
      </c>
      <c r="B303" t="s">
        <v>337</v>
      </c>
      <c r="C303">
        <v>187</v>
      </c>
      <c r="D303" t="s">
        <v>1247</v>
      </c>
      <c r="E303">
        <v>11599</v>
      </c>
      <c r="F303">
        <v>10</v>
      </c>
      <c r="G303">
        <v>883</v>
      </c>
      <c r="H303">
        <v>1.6122079489611172E-2</v>
      </c>
      <c r="I303">
        <v>0.21177802944507362</v>
      </c>
      <c r="J303" t="s">
        <v>722</v>
      </c>
    </row>
    <row r="304" spans="1:10" x14ac:dyDescent="0.3">
      <c r="A304">
        <v>79</v>
      </c>
      <c r="B304" t="s">
        <v>537</v>
      </c>
      <c r="C304">
        <v>180</v>
      </c>
      <c r="D304" t="s">
        <v>1248</v>
      </c>
      <c r="E304">
        <v>11599</v>
      </c>
      <c r="F304">
        <v>11</v>
      </c>
      <c r="G304">
        <v>336</v>
      </c>
      <c r="H304">
        <v>1.5518579187861023E-2</v>
      </c>
      <c r="I304">
        <v>0.5357142857142857</v>
      </c>
      <c r="J304" t="s">
        <v>722</v>
      </c>
    </row>
    <row r="305" spans="1:10" x14ac:dyDescent="0.3">
      <c r="A305">
        <v>79</v>
      </c>
      <c r="B305" t="s">
        <v>510</v>
      </c>
      <c r="C305">
        <v>153</v>
      </c>
      <c r="D305" t="s">
        <v>1249</v>
      </c>
      <c r="E305">
        <v>11599</v>
      </c>
      <c r="F305">
        <v>12</v>
      </c>
      <c r="G305">
        <v>328</v>
      </c>
      <c r="H305">
        <v>1.3190792309681868E-2</v>
      </c>
      <c r="I305">
        <v>0.46646341463414637</v>
      </c>
      <c r="J305" t="s">
        <v>722</v>
      </c>
    </row>
    <row r="306" spans="1:10" x14ac:dyDescent="0.3">
      <c r="A306">
        <v>79</v>
      </c>
      <c r="B306" t="s">
        <v>617</v>
      </c>
      <c r="C306">
        <v>103</v>
      </c>
      <c r="D306" t="s">
        <v>1250</v>
      </c>
      <c r="E306">
        <v>11599</v>
      </c>
      <c r="F306">
        <v>13</v>
      </c>
      <c r="G306">
        <v>1368</v>
      </c>
      <c r="H306">
        <v>8.8800758686093627E-3</v>
      </c>
      <c r="I306">
        <v>7.5292397660818716E-2</v>
      </c>
      <c r="J306" t="s">
        <v>722</v>
      </c>
    </row>
    <row r="307" spans="1:10" x14ac:dyDescent="0.3">
      <c r="A307">
        <v>79</v>
      </c>
      <c r="B307" t="s">
        <v>408</v>
      </c>
      <c r="C307">
        <v>100</v>
      </c>
      <c r="D307" t="s">
        <v>1148</v>
      </c>
      <c r="E307">
        <v>11599</v>
      </c>
      <c r="F307">
        <v>14</v>
      </c>
      <c r="G307">
        <v>1994</v>
      </c>
      <c r="H307">
        <v>8.6214328821450133E-3</v>
      </c>
      <c r="I307">
        <v>5.0150451354062188E-2</v>
      </c>
      <c r="J307" t="s">
        <v>722</v>
      </c>
    </row>
    <row r="308" spans="1:10" x14ac:dyDescent="0.3">
      <c r="A308">
        <v>79</v>
      </c>
      <c r="B308" t="s">
        <v>376</v>
      </c>
      <c r="C308">
        <v>97</v>
      </c>
      <c r="D308" t="s">
        <v>1251</v>
      </c>
      <c r="E308">
        <v>11599</v>
      </c>
      <c r="F308">
        <v>15</v>
      </c>
      <c r="G308">
        <v>1190</v>
      </c>
      <c r="H308">
        <v>8.3627898956806623E-3</v>
      </c>
      <c r="I308">
        <v>8.1512605042016809E-2</v>
      </c>
      <c r="J308" t="s">
        <v>722</v>
      </c>
    </row>
    <row r="309" spans="1:10" x14ac:dyDescent="0.3">
      <c r="A309">
        <v>83</v>
      </c>
      <c r="B309" t="s">
        <v>379</v>
      </c>
      <c r="C309">
        <v>4710</v>
      </c>
      <c r="D309" t="s">
        <v>1169</v>
      </c>
      <c r="E309">
        <v>10496</v>
      </c>
      <c r="F309">
        <v>1</v>
      </c>
      <c r="G309">
        <v>9420</v>
      </c>
      <c r="H309">
        <v>0.44874237804878048</v>
      </c>
      <c r="I309">
        <v>0.5</v>
      </c>
      <c r="J309" t="s">
        <v>740</v>
      </c>
    </row>
    <row r="310" spans="1:10" x14ac:dyDescent="0.3">
      <c r="A310">
        <v>83</v>
      </c>
      <c r="B310" t="s">
        <v>419</v>
      </c>
      <c r="C310">
        <v>1431</v>
      </c>
      <c r="D310" t="s">
        <v>1057</v>
      </c>
      <c r="E310">
        <v>10496</v>
      </c>
      <c r="F310">
        <v>2</v>
      </c>
      <c r="G310">
        <v>5641</v>
      </c>
      <c r="H310">
        <v>0.1363376524390244</v>
      </c>
      <c r="I310">
        <v>0.2536784258110264</v>
      </c>
      <c r="J310" t="s">
        <v>740</v>
      </c>
    </row>
    <row r="311" spans="1:10" x14ac:dyDescent="0.3">
      <c r="A311">
        <v>83</v>
      </c>
      <c r="B311" t="s">
        <v>349</v>
      </c>
      <c r="C311">
        <v>1298</v>
      </c>
      <c r="D311" t="s">
        <v>1044</v>
      </c>
      <c r="E311">
        <v>10496</v>
      </c>
      <c r="F311">
        <v>3</v>
      </c>
      <c r="G311">
        <v>7980</v>
      </c>
      <c r="H311">
        <v>0.12366615853658537</v>
      </c>
      <c r="I311">
        <v>0.16265664160401003</v>
      </c>
      <c r="J311" t="s">
        <v>740</v>
      </c>
    </row>
    <row r="312" spans="1:10" x14ac:dyDescent="0.3">
      <c r="A312">
        <v>83</v>
      </c>
      <c r="B312" t="s">
        <v>458</v>
      </c>
      <c r="C312">
        <v>926</v>
      </c>
      <c r="D312" t="s">
        <v>1230</v>
      </c>
      <c r="E312">
        <v>10496</v>
      </c>
      <c r="F312">
        <v>4</v>
      </c>
      <c r="G312">
        <v>2596</v>
      </c>
      <c r="H312">
        <v>8.8224085365853661E-2</v>
      </c>
      <c r="I312">
        <v>0.35670261941448383</v>
      </c>
      <c r="J312" t="s">
        <v>740</v>
      </c>
    </row>
    <row r="313" spans="1:10" x14ac:dyDescent="0.3">
      <c r="A313">
        <v>83</v>
      </c>
      <c r="B313" t="s">
        <v>174</v>
      </c>
      <c r="C313">
        <v>811</v>
      </c>
      <c r="D313" t="s">
        <v>1229</v>
      </c>
      <c r="E313">
        <v>10496</v>
      </c>
      <c r="F313">
        <v>5</v>
      </c>
      <c r="G313">
        <v>2832</v>
      </c>
      <c r="H313">
        <v>7.7267530487804881E-2</v>
      </c>
      <c r="I313">
        <v>0.28637005649717512</v>
      </c>
      <c r="J313" t="s">
        <v>740</v>
      </c>
    </row>
    <row r="314" spans="1:10" x14ac:dyDescent="0.3">
      <c r="A314">
        <v>83</v>
      </c>
      <c r="B314" t="s">
        <v>538</v>
      </c>
      <c r="C314">
        <v>301</v>
      </c>
      <c r="D314" t="s">
        <v>1228</v>
      </c>
      <c r="E314">
        <v>10496</v>
      </c>
      <c r="F314">
        <v>6</v>
      </c>
      <c r="G314">
        <v>2129</v>
      </c>
      <c r="H314">
        <v>2.8677591463414635E-2</v>
      </c>
      <c r="I314">
        <v>0.14138093001409113</v>
      </c>
      <c r="J314" t="s">
        <v>740</v>
      </c>
    </row>
    <row r="315" spans="1:10" x14ac:dyDescent="0.3">
      <c r="A315">
        <v>83</v>
      </c>
      <c r="B315" t="s">
        <v>392</v>
      </c>
      <c r="C315">
        <v>107</v>
      </c>
      <c r="D315" t="s">
        <v>1175</v>
      </c>
      <c r="E315">
        <v>10496</v>
      </c>
      <c r="F315">
        <v>7</v>
      </c>
      <c r="G315">
        <v>11595</v>
      </c>
      <c r="H315">
        <v>1.0194359756097561E-2</v>
      </c>
      <c r="I315">
        <v>9.2281155670547645E-3</v>
      </c>
      <c r="J315" t="s">
        <v>740</v>
      </c>
    </row>
    <row r="316" spans="1:10" x14ac:dyDescent="0.3">
      <c r="A316">
        <v>83</v>
      </c>
      <c r="B316" t="s">
        <v>1233</v>
      </c>
      <c r="C316">
        <v>65</v>
      </c>
      <c r="D316" t="s">
        <v>1234</v>
      </c>
      <c r="E316">
        <v>10496</v>
      </c>
      <c r="F316">
        <v>8</v>
      </c>
      <c r="G316">
        <v>459</v>
      </c>
      <c r="H316">
        <v>6.1928353658536588E-3</v>
      </c>
      <c r="I316">
        <v>0.14161220043572983</v>
      </c>
      <c r="J316" t="s">
        <v>740</v>
      </c>
    </row>
    <row r="317" spans="1:10" x14ac:dyDescent="0.3">
      <c r="A317">
        <v>83</v>
      </c>
      <c r="B317" t="s">
        <v>1231</v>
      </c>
      <c r="C317">
        <v>57</v>
      </c>
      <c r="D317" t="s">
        <v>1232</v>
      </c>
      <c r="E317">
        <v>10496</v>
      </c>
      <c r="F317">
        <v>9</v>
      </c>
      <c r="G317">
        <v>431</v>
      </c>
      <c r="H317">
        <v>5.4306402439024386E-3</v>
      </c>
      <c r="I317">
        <v>0.13225058004640372</v>
      </c>
      <c r="J317" t="s">
        <v>740</v>
      </c>
    </row>
    <row r="318" spans="1:10" x14ac:dyDescent="0.3">
      <c r="A318">
        <v>83</v>
      </c>
      <c r="B318" t="s">
        <v>279</v>
      </c>
      <c r="C318">
        <v>45</v>
      </c>
      <c r="D318" t="s">
        <v>1235</v>
      </c>
      <c r="E318">
        <v>10496</v>
      </c>
      <c r="F318">
        <v>10</v>
      </c>
      <c r="G318">
        <v>3305</v>
      </c>
      <c r="H318">
        <v>4.2873475609756101E-3</v>
      </c>
      <c r="I318">
        <v>1.3615733736762481E-2</v>
      </c>
      <c r="J318" t="s">
        <v>740</v>
      </c>
    </row>
    <row r="319" spans="1:10" x14ac:dyDescent="0.3">
      <c r="A319">
        <v>83</v>
      </c>
      <c r="B319" t="s">
        <v>335</v>
      </c>
      <c r="C319">
        <v>43</v>
      </c>
      <c r="D319" t="s">
        <v>1047</v>
      </c>
      <c r="E319">
        <v>10496</v>
      </c>
      <c r="F319">
        <v>11</v>
      </c>
      <c r="G319">
        <v>671</v>
      </c>
      <c r="H319">
        <v>4.096798780487805E-3</v>
      </c>
      <c r="I319">
        <v>6.4083457526080481E-2</v>
      </c>
      <c r="J319" t="s">
        <v>740</v>
      </c>
    </row>
    <row r="320" spans="1:10" x14ac:dyDescent="0.3">
      <c r="A320">
        <v>83</v>
      </c>
      <c r="B320" t="s">
        <v>598</v>
      </c>
      <c r="C320">
        <v>40</v>
      </c>
      <c r="D320" t="s">
        <v>1252</v>
      </c>
      <c r="E320">
        <v>10496</v>
      </c>
      <c r="F320">
        <v>12</v>
      </c>
      <c r="G320">
        <v>3479</v>
      </c>
      <c r="H320">
        <v>3.8109756097560975E-3</v>
      </c>
      <c r="I320">
        <v>1.1497556769186549E-2</v>
      </c>
      <c r="J320" t="s">
        <v>740</v>
      </c>
    </row>
    <row r="321" spans="1:10" x14ac:dyDescent="0.3">
      <c r="A321">
        <v>83</v>
      </c>
      <c r="B321" t="s">
        <v>171</v>
      </c>
      <c r="C321">
        <v>37</v>
      </c>
      <c r="D321" t="s">
        <v>1043</v>
      </c>
      <c r="E321">
        <v>10496</v>
      </c>
      <c r="F321">
        <v>13</v>
      </c>
      <c r="G321">
        <v>1624</v>
      </c>
      <c r="H321">
        <v>3.5251524390243903E-3</v>
      </c>
      <c r="I321">
        <v>2.2783251231527094E-2</v>
      </c>
      <c r="J321" t="s">
        <v>740</v>
      </c>
    </row>
    <row r="322" spans="1:10" x14ac:dyDescent="0.3">
      <c r="A322">
        <v>83</v>
      </c>
      <c r="B322" t="s">
        <v>1253</v>
      </c>
      <c r="C322">
        <v>29</v>
      </c>
      <c r="D322" t="s">
        <v>1254</v>
      </c>
      <c r="E322">
        <v>10496</v>
      </c>
      <c r="F322">
        <v>14</v>
      </c>
      <c r="G322">
        <v>235</v>
      </c>
      <c r="H322">
        <v>2.7629573170731706E-3</v>
      </c>
      <c r="I322">
        <v>0.12340425531914893</v>
      </c>
      <c r="J322" t="s">
        <v>740</v>
      </c>
    </row>
    <row r="323" spans="1:10" x14ac:dyDescent="0.3">
      <c r="A323">
        <v>83</v>
      </c>
      <c r="B323" t="s">
        <v>1238</v>
      </c>
      <c r="C323">
        <v>27</v>
      </c>
      <c r="D323" t="s">
        <v>1239</v>
      </c>
      <c r="E323">
        <v>10496</v>
      </c>
      <c r="F323">
        <v>15</v>
      </c>
      <c r="G323">
        <v>620</v>
      </c>
      <c r="H323">
        <v>2.572408536585366E-3</v>
      </c>
      <c r="I323">
        <v>4.3548387096774194E-2</v>
      </c>
      <c r="J323" t="s">
        <v>740</v>
      </c>
    </row>
    <row r="324" spans="1:10" x14ac:dyDescent="0.3">
      <c r="A324">
        <v>85</v>
      </c>
      <c r="B324" t="s">
        <v>392</v>
      </c>
      <c r="C324">
        <v>8301</v>
      </c>
      <c r="D324" t="s">
        <v>1175</v>
      </c>
      <c r="E324">
        <v>17934</v>
      </c>
      <c r="F324">
        <v>1</v>
      </c>
      <c r="G324">
        <v>11595</v>
      </c>
      <c r="H324">
        <v>0.46286383405821346</v>
      </c>
      <c r="I324">
        <v>0.71591203104786549</v>
      </c>
      <c r="J324" t="s">
        <v>741</v>
      </c>
    </row>
    <row r="325" spans="1:10" x14ac:dyDescent="0.3">
      <c r="A325">
        <v>85</v>
      </c>
      <c r="B325" t="s">
        <v>279</v>
      </c>
      <c r="C325">
        <v>2201</v>
      </c>
      <c r="D325" t="s">
        <v>1235</v>
      </c>
      <c r="E325">
        <v>17934</v>
      </c>
      <c r="F325">
        <v>2</v>
      </c>
      <c r="G325">
        <v>3305</v>
      </c>
      <c r="H325">
        <v>0.12272777963644474</v>
      </c>
      <c r="I325">
        <v>0.66596066565809375</v>
      </c>
      <c r="J325" t="s">
        <v>741</v>
      </c>
    </row>
    <row r="326" spans="1:10" x14ac:dyDescent="0.3">
      <c r="A326">
        <v>85</v>
      </c>
      <c r="B326" t="s">
        <v>598</v>
      </c>
      <c r="C326">
        <v>1257</v>
      </c>
      <c r="D326" t="s">
        <v>1252</v>
      </c>
      <c r="E326">
        <v>17934</v>
      </c>
      <c r="F326">
        <v>3</v>
      </c>
      <c r="G326">
        <v>3479</v>
      </c>
      <c r="H326">
        <v>7.0090331214452989E-2</v>
      </c>
      <c r="I326">
        <v>0.36131072147168725</v>
      </c>
      <c r="J326" t="s">
        <v>741</v>
      </c>
    </row>
    <row r="327" spans="1:10" x14ac:dyDescent="0.3">
      <c r="A327">
        <v>85</v>
      </c>
      <c r="B327" t="s">
        <v>248</v>
      </c>
      <c r="C327">
        <v>1173</v>
      </c>
      <c r="D327" t="s">
        <v>1205</v>
      </c>
      <c r="E327">
        <v>17934</v>
      </c>
      <c r="F327">
        <v>4</v>
      </c>
      <c r="G327">
        <v>2306</v>
      </c>
      <c r="H327">
        <v>6.5406490465038478E-2</v>
      </c>
      <c r="I327">
        <v>0.50867302688638338</v>
      </c>
      <c r="J327" t="s">
        <v>741</v>
      </c>
    </row>
    <row r="328" spans="1:10" x14ac:dyDescent="0.3">
      <c r="A328">
        <v>85</v>
      </c>
      <c r="B328" t="s">
        <v>605</v>
      </c>
      <c r="C328">
        <v>586</v>
      </c>
      <c r="D328" t="s">
        <v>1255</v>
      </c>
      <c r="E328">
        <v>17934</v>
      </c>
      <c r="F328">
        <v>5</v>
      </c>
      <c r="G328">
        <v>969</v>
      </c>
      <c r="H328">
        <v>3.2675365228058438E-2</v>
      </c>
      <c r="I328">
        <v>0.60474716202270384</v>
      </c>
      <c r="J328" t="s">
        <v>741</v>
      </c>
    </row>
    <row r="329" spans="1:10" x14ac:dyDescent="0.3">
      <c r="A329">
        <v>85</v>
      </c>
      <c r="B329" t="s">
        <v>464</v>
      </c>
      <c r="C329">
        <v>498</v>
      </c>
      <c r="D329" t="s">
        <v>1256</v>
      </c>
      <c r="E329">
        <v>17934</v>
      </c>
      <c r="F329">
        <v>6</v>
      </c>
      <c r="G329">
        <v>834</v>
      </c>
      <c r="H329">
        <v>2.776848444295751E-2</v>
      </c>
      <c r="I329">
        <v>0.59712230215827333</v>
      </c>
      <c r="J329" t="s">
        <v>741</v>
      </c>
    </row>
    <row r="330" spans="1:10" x14ac:dyDescent="0.3">
      <c r="A330">
        <v>85</v>
      </c>
      <c r="B330" t="s">
        <v>658</v>
      </c>
      <c r="C330">
        <v>481</v>
      </c>
      <c r="D330" t="s">
        <v>1199</v>
      </c>
      <c r="E330">
        <v>17934</v>
      </c>
      <c r="F330">
        <v>7</v>
      </c>
      <c r="G330">
        <v>1601</v>
      </c>
      <c r="H330">
        <v>2.6820564291290285E-2</v>
      </c>
      <c r="I330">
        <v>0.30043722673329171</v>
      </c>
      <c r="J330" t="s">
        <v>741</v>
      </c>
    </row>
    <row r="331" spans="1:10" x14ac:dyDescent="0.3">
      <c r="A331">
        <v>85</v>
      </c>
      <c r="B331" t="s">
        <v>460</v>
      </c>
      <c r="C331">
        <v>336</v>
      </c>
      <c r="D331" t="s">
        <v>1257</v>
      </c>
      <c r="E331">
        <v>17934</v>
      </c>
      <c r="F331">
        <v>8</v>
      </c>
      <c r="G331">
        <v>1200</v>
      </c>
      <c r="H331">
        <v>1.873536299765808E-2</v>
      </c>
      <c r="I331">
        <v>0.28000000000000003</v>
      </c>
      <c r="J331" t="s">
        <v>741</v>
      </c>
    </row>
    <row r="332" spans="1:10" x14ac:dyDescent="0.3">
      <c r="A332">
        <v>85</v>
      </c>
      <c r="B332" t="s">
        <v>211</v>
      </c>
      <c r="C332">
        <v>335</v>
      </c>
      <c r="D332" t="s">
        <v>1258</v>
      </c>
      <c r="E332">
        <v>17934</v>
      </c>
      <c r="F332">
        <v>9.5</v>
      </c>
      <c r="G332">
        <v>3021</v>
      </c>
      <c r="H332">
        <v>1.8679602988736478E-2</v>
      </c>
      <c r="I332">
        <v>0.11089043363124793</v>
      </c>
      <c r="J332" t="s">
        <v>741</v>
      </c>
    </row>
    <row r="333" spans="1:10" x14ac:dyDescent="0.3">
      <c r="A333">
        <v>85</v>
      </c>
      <c r="B333" t="s">
        <v>1236</v>
      </c>
      <c r="C333">
        <v>335</v>
      </c>
      <c r="D333" t="s">
        <v>1237</v>
      </c>
      <c r="E333">
        <v>17934</v>
      </c>
      <c r="F333">
        <v>9.5</v>
      </c>
      <c r="G333">
        <v>733</v>
      </c>
      <c r="H333">
        <v>1.8679602988736478E-2</v>
      </c>
      <c r="I333">
        <v>0.45702592087312416</v>
      </c>
      <c r="J333" t="s">
        <v>741</v>
      </c>
    </row>
    <row r="334" spans="1:10" x14ac:dyDescent="0.3">
      <c r="A334">
        <v>85</v>
      </c>
      <c r="B334" t="s">
        <v>1259</v>
      </c>
      <c r="C334">
        <v>212</v>
      </c>
      <c r="D334" t="s">
        <v>1260</v>
      </c>
      <c r="E334">
        <v>17934</v>
      </c>
      <c r="F334">
        <v>11</v>
      </c>
      <c r="G334">
        <v>1283</v>
      </c>
      <c r="H334">
        <v>1.1821121891379502E-2</v>
      </c>
      <c r="I334">
        <v>0.1652377240841777</v>
      </c>
      <c r="J334" t="s">
        <v>741</v>
      </c>
    </row>
    <row r="335" spans="1:10" x14ac:dyDescent="0.3">
      <c r="A335">
        <v>85</v>
      </c>
      <c r="B335" t="s">
        <v>379</v>
      </c>
      <c r="C335">
        <v>174</v>
      </c>
      <c r="D335" t="s">
        <v>1169</v>
      </c>
      <c r="E335">
        <v>17934</v>
      </c>
      <c r="F335">
        <v>12</v>
      </c>
      <c r="G335">
        <v>9420</v>
      </c>
      <c r="H335">
        <v>9.7022415523586487E-3</v>
      </c>
      <c r="I335">
        <v>1.8471337579617834E-2</v>
      </c>
      <c r="J335" t="s">
        <v>741</v>
      </c>
    </row>
    <row r="336" spans="1:10" x14ac:dyDescent="0.3">
      <c r="A336">
        <v>85</v>
      </c>
      <c r="B336" t="s">
        <v>419</v>
      </c>
      <c r="C336">
        <v>150</v>
      </c>
      <c r="D336" t="s">
        <v>1057</v>
      </c>
      <c r="E336">
        <v>17934</v>
      </c>
      <c r="F336">
        <v>13</v>
      </c>
      <c r="G336">
        <v>5641</v>
      </c>
      <c r="H336">
        <v>8.3640013382402147E-3</v>
      </c>
      <c r="I336">
        <v>2.6591029959227089E-2</v>
      </c>
      <c r="J336" t="s">
        <v>741</v>
      </c>
    </row>
    <row r="337" spans="1:10" x14ac:dyDescent="0.3">
      <c r="A337">
        <v>85</v>
      </c>
      <c r="B337" t="s">
        <v>363</v>
      </c>
      <c r="C337">
        <v>140</v>
      </c>
      <c r="D337" t="s">
        <v>1261</v>
      </c>
      <c r="E337">
        <v>17934</v>
      </c>
      <c r="F337">
        <v>14</v>
      </c>
      <c r="G337">
        <v>580</v>
      </c>
      <c r="H337">
        <v>7.8064012490241998E-3</v>
      </c>
      <c r="I337">
        <v>0.2413793103448276</v>
      </c>
      <c r="J337" t="s">
        <v>741</v>
      </c>
    </row>
    <row r="338" spans="1:10" x14ac:dyDescent="0.3">
      <c r="A338">
        <v>85</v>
      </c>
      <c r="B338" t="s">
        <v>503</v>
      </c>
      <c r="C338">
        <v>115</v>
      </c>
      <c r="D338" t="s">
        <v>1262</v>
      </c>
      <c r="E338">
        <v>17934</v>
      </c>
      <c r="F338">
        <v>15</v>
      </c>
      <c r="G338">
        <v>817</v>
      </c>
      <c r="H338">
        <v>6.4124010259841643E-3</v>
      </c>
      <c r="I338">
        <v>0.14075887392900857</v>
      </c>
      <c r="J338" t="s">
        <v>741</v>
      </c>
    </row>
    <row r="339" spans="1:10" x14ac:dyDescent="0.3">
      <c r="A339">
        <v>88</v>
      </c>
      <c r="B339" t="s">
        <v>610</v>
      </c>
      <c r="C339">
        <v>387</v>
      </c>
      <c r="D339" t="s">
        <v>1263</v>
      </c>
      <c r="E339">
        <v>1154</v>
      </c>
      <c r="F339">
        <v>1</v>
      </c>
      <c r="G339">
        <v>686</v>
      </c>
      <c r="H339">
        <v>0.33535528596187175</v>
      </c>
      <c r="I339">
        <v>0.56413994169096215</v>
      </c>
      <c r="J339" t="s">
        <v>743</v>
      </c>
    </row>
    <row r="340" spans="1:10" x14ac:dyDescent="0.3">
      <c r="A340">
        <v>88</v>
      </c>
      <c r="B340" t="s">
        <v>304</v>
      </c>
      <c r="C340">
        <v>258</v>
      </c>
      <c r="D340" t="s">
        <v>1264</v>
      </c>
      <c r="E340">
        <v>1154</v>
      </c>
      <c r="F340">
        <v>2</v>
      </c>
      <c r="G340">
        <v>475</v>
      </c>
      <c r="H340">
        <v>0.22357019064124783</v>
      </c>
      <c r="I340">
        <v>0.54315789473684206</v>
      </c>
      <c r="J340" t="s">
        <v>743</v>
      </c>
    </row>
    <row r="341" spans="1:10" x14ac:dyDescent="0.3">
      <c r="A341">
        <v>88</v>
      </c>
      <c r="B341" t="s">
        <v>490</v>
      </c>
      <c r="C341">
        <v>199</v>
      </c>
      <c r="D341" t="s">
        <v>1265</v>
      </c>
      <c r="E341">
        <v>1154</v>
      </c>
      <c r="F341">
        <v>3</v>
      </c>
      <c r="G341">
        <v>352</v>
      </c>
      <c r="H341">
        <v>0.17244367417677642</v>
      </c>
      <c r="I341">
        <v>0.56534090909090906</v>
      </c>
      <c r="J341" t="s">
        <v>743</v>
      </c>
    </row>
    <row r="342" spans="1:10" x14ac:dyDescent="0.3">
      <c r="A342">
        <v>88</v>
      </c>
      <c r="B342" t="s">
        <v>651</v>
      </c>
      <c r="C342">
        <v>100</v>
      </c>
      <c r="D342" t="s">
        <v>1266</v>
      </c>
      <c r="E342">
        <v>1154</v>
      </c>
      <c r="F342">
        <v>4</v>
      </c>
      <c r="G342">
        <v>183</v>
      </c>
      <c r="H342">
        <v>8.6655112651646451E-2</v>
      </c>
      <c r="I342">
        <v>0.54644808743169404</v>
      </c>
      <c r="J342" t="s">
        <v>743</v>
      </c>
    </row>
    <row r="343" spans="1:10" x14ac:dyDescent="0.3">
      <c r="A343">
        <v>88</v>
      </c>
      <c r="B343" t="s">
        <v>256</v>
      </c>
      <c r="C343">
        <v>53</v>
      </c>
      <c r="D343" t="s">
        <v>1267</v>
      </c>
      <c r="E343">
        <v>1154</v>
      </c>
      <c r="F343">
        <v>5</v>
      </c>
      <c r="G343">
        <v>100</v>
      </c>
      <c r="H343">
        <v>4.5927209705372618E-2</v>
      </c>
      <c r="I343">
        <v>0.53</v>
      </c>
      <c r="J343" t="s">
        <v>743</v>
      </c>
    </row>
    <row r="344" spans="1:10" x14ac:dyDescent="0.3">
      <c r="A344">
        <v>88</v>
      </c>
      <c r="B344" t="s">
        <v>1268</v>
      </c>
      <c r="C344">
        <v>9</v>
      </c>
      <c r="D344" t="s">
        <v>1269</v>
      </c>
      <c r="E344">
        <v>1154</v>
      </c>
      <c r="F344">
        <v>6</v>
      </c>
      <c r="G344">
        <v>189</v>
      </c>
      <c r="H344">
        <v>7.7989601386481804E-3</v>
      </c>
      <c r="I344">
        <v>4.7619047619047616E-2</v>
      </c>
      <c r="J344" t="s">
        <v>743</v>
      </c>
    </row>
    <row r="345" spans="1:10" x14ac:dyDescent="0.3">
      <c r="A345">
        <v>88</v>
      </c>
      <c r="B345" t="s">
        <v>216</v>
      </c>
      <c r="C345">
        <v>4</v>
      </c>
      <c r="D345" t="s">
        <v>1112</v>
      </c>
      <c r="E345">
        <v>1154</v>
      </c>
      <c r="F345">
        <v>7</v>
      </c>
      <c r="G345">
        <v>17016</v>
      </c>
      <c r="H345">
        <v>3.4662045060658577E-3</v>
      </c>
      <c r="I345">
        <v>2.3507287259050304E-4</v>
      </c>
      <c r="J345" t="s">
        <v>743</v>
      </c>
    </row>
    <row r="346" spans="1:10" x14ac:dyDescent="0.3">
      <c r="A346">
        <v>88</v>
      </c>
      <c r="B346" t="s">
        <v>1270</v>
      </c>
      <c r="C346">
        <v>3</v>
      </c>
      <c r="D346" t="s">
        <v>1271</v>
      </c>
      <c r="E346">
        <v>1154</v>
      </c>
      <c r="F346">
        <v>11</v>
      </c>
      <c r="G346">
        <v>60</v>
      </c>
      <c r="H346">
        <v>2.5996533795493936E-3</v>
      </c>
      <c r="I346">
        <v>0.05</v>
      </c>
      <c r="J346" t="s">
        <v>743</v>
      </c>
    </row>
    <row r="347" spans="1:10" x14ac:dyDescent="0.3">
      <c r="A347">
        <v>88</v>
      </c>
      <c r="B347" t="s">
        <v>1272</v>
      </c>
      <c r="C347">
        <v>3</v>
      </c>
      <c r="D347" t="s">
        <v>1273</v>
      </c>
      <c r="E347">
        <v>1154</v>
      </c>
      <c r="F347">
        <v>11</v>
      </c>
      <c r="G347">
        <v>9</v>
      </c>
      <c r="H347">
        <v>2.5996533795493936E-3</v>
      </c>
      <c r="I347">
        <v>0.33333333333333331</v>
      </c>
      <c r="J347" t="s">
        <v>743</v>
      </c>
    </row>
    <row r="348" spans="1:10" x14ac:dyDescent="0.3">
      <c r="A348">
        <v>88</v>
      </c>
      <c r="B348" t="s">
        <v>417</v>
      </c>
      <c r="C348">
        <v>3</v>
      </c>
      <c r="D348" t="s">
        <v>1274</v>
      </c>
      <c r="E348">
        <v>1154</v>
      </c>
      <c r="F348">
        <v>11</v>
      </c>
      <c r="G348">
        <v>4</v>
      </c>
      <c r="H348">
        <v>2.5996533795493936E-3</v>
      </c>
      <c r="I348">
        <v>0.75</v>
      </c>
      <c r="J348" t="s">
        <v>743</v>
      </c>
    </row>
    <row r="349" spans="1:10" x14ac:dyDescent="0.3">
      <c r="A349">
        <v>88</v>
      </c>
      <c r="B349" t="s">
        <v>483</v>
      </c>
      <c r="C349">
        <v>3</v>
      </c>
      <c r="D349" t="s">
        <v>1275</v>
      </c>
      <c r="E349">
        <v>1154</v>
      </c>
      <c r="F349">
        <v>11</v>
      </c>
      <c r="G349">
        <v>1179</v>
      </c>
      <c r="H349">
        <v>2.5996533795493936E-3</v>
      </c>
      <c r="I349">
        <v>2.5445292620865142E-3</v>
      </c>
      <c r="J349" t="s">
        <v>743</v>
      </c>
    </row>
    <row r="350" spans="1:10" x14ac:dyDescent="0.3">
      <c r="A350">
        <v>88</v>
      </c>
      <c r="B350" t="s">
        <v>521</v>
      </c>
      <c r="C350">
        <v>3</v>
      </c>
      <c r="D350" t="s">
        <v>1276</v>
      </c>
      <c r="E350">
        <v>1154</v>
      </c>
      <c r="F350">
        <v>11</v>
      </c>
      <c r="G350">
        <v>651</v>
      </c>
      <c r="H350">
        <v>2.5996533795493936E-3</v>
      </c>
      <c r="I350">
        <v>4.608294930875576E-3</v>
      </c>
      <c r="J350" t="s">
        <v>743</v>
      </c>
    </row>
    <row r="351" spans="1:10" x14ac:dyDescent="0.3">
      <c r="A351">
        <v>88</v>
      </c>
      <c r="B351" t="s">
        <v>1277</v>
      </c>
      <c r="C351">
        <v>3</v>
      </c>
      <c r="D351" t="s">
        <v>1278</v>
      </c>
      <c r="E351">
        <v>1154</v>
      </c>
      <c r="F351">
        <v>11</v>
      </c>
      <c r="G351">
        <v>38</v>
      </c>
      <c r="H351">
        <v>2.5996533795493936E-3</v>
      </c>
      <c r="I351">
        <v>7.8947368421052627E-2</v>
      </c>
      <c r="J351" t="s">
        <v>743</v>
      </c>
    </row>
    <row r="352" spans="1:10" x14ac:dyDescent="0.3">
      <c r="A352">
        <v>88</v>
      </c>
      <c r="B352" t="s">
        <v>660</v>
      </c>
      <c r="C352">
        <v>3</v>
      </c>
      <c r="D352" t="s">
        <v>1279</v>
      </c>
      <c r="E352">
        <v>1154</v>
      </c>
      <c r="F352">
        <v>11</v>
      </c>
      <c r="G352">
        <v>774</v>
      </c>
      <c r="H352">
        <v>2.5996533795493936E-3</v>
      </c>
      <c r="I352">
        <v>3.875968992248062E-3</v>
      </c>
      <c r="J352" t="s">
        <v>743</v>
      </c>
    </row>
    <row r="353" spans="1:10" x14ac:dyDescent="0.3">
      <c r="A353">
        <v>89</v>
      </c>
      <c r="B353" t="s">
        <v>395</v>
      </c>
      <c r="C353">
        <v>29</v>
      </c>
      <c r="D353" t="s">
        <v>1171</v>
      </c>
      <c r="E353">
        <v>1080</v>
      </c>
      <c r="F353">
        <v>1</v>
      </c>
      <c r="G353">
        <v>12276</v>
      </c>
      <c r="H353">
        <v>2.6851851851851852E-2</v>
      </c>
      <c r="I353">
        <v>2.362333007494298E-3</v>
      </c>
      <c r="J353" t="s">
        <v>744</v>
      </c>
    </row>
    <row r="354" spans="1:10" x14ac:dyDescent="0.3">
      <c r="A354">
        <v>89</v>
      </c>
      <c r="B354" t="s">
        <v>216</v>
      </c>
      <c r="C354">
        <v>25</v>
      </c>
      <c r="D354" t="s">
        <v>1112</v>
      </c>
      <c r="E354">
        <v>1080</v>
      </c>
      <c r="F354">
        <v>2</v>
      </c>
      <c r="G354">
        <v>17016</v>
      </c>
      <c r="H354">
        <v>2.3148148148148147E-2</v>
      </c>
      <c r="I354">
        <v>1.4692054536906442E-3</v>
      </c>
      <c r="J354" t="s">
        <v>744</v>
      </c>
    </row>
    <row r="355" spans="1:10" x14ac:dyDescent="0.3">
      <c r="A355">
        <v>89</v>
      </c>
      <c r="B355" t="s">
        <v>162</v>
      </c>
      <c r="C355">
        <v>24</v>
      </c>
      <c r="D355" t="s">
        <v>1173</v>
      </c>
      <c r="E355">
        <v>1080</v>
      </c>
      <c r="F355">
        <v>3</v>
      </c>
      <c r="G355">
        <v>11967</v>
      </c>
      <c r="H355">
        <v>2.2222222222222223E-2</v>
      </c>
      <c r="I355">
        <v>2.0055151667084481E-3</v>
      </c>
      <c r="J355" t="s">
        <v>744</v>
      </c>
    </row>
    <row r="356" spans="1:10" x14ac:dyDescent="0.3">
      <c r="A356">
        <v>89</v>
      </c>
      <c r="B356" t="s">
        <v>379</v>
      </c>
      <c r="C356">
        <v>21</v>
      </c>
      <c r="D356" t="s">
        <v>1169</v>
      </c>
      <c r="E356">
        <v>1080</v>
      </c>
      <c r="F356">
        <v>4</v>
      </c>
      <c r="G356">
        <v>9420</v>
      </c>
      <c r="H356">
        <v>1.9444444444444445E-2</v>
      </c>
      <c r="I356">
        <v>2.2292993630573248E-3</v>
      </c>
      <c r="J356" t="s">
        <v>744</v>
      </c>
    </row>
    <row r="357" spans="1:10" x14ac:dyDescent="0.3">
      <c r="A357">
        <v>89</v>
      </c>
      <c r="B357" t="s">
        <v>186</v>
      </c>
      <c r="C357">
        <v>20</v>
      </c>
      <c r="D357" t="s">
        <v>1166</v>
      </c>
      <c r="E357">
        <v>1080</v>
      </c>
      <c r="F357">
        <v>5</v>
      </c>
      <c r="G357">
        <v>12604</v>
      </c>
      <c r="H357">
        <v>1.8518518518518517E-2</v>
      </c>
      <c r="I357">
        <v>1.5867978419549348E-3</v>
      </c>
      <c r="J357" t="s">
        <v>744</v>
      </c>
    </row>
    <row r="358" spans="1:10" x14ac:dyDescent="0.3">
      <c r="A358">
        <v>89</v>
      </c>
      <c r="B358" t="s">
        <v>509</v>
      </c>
      <c r="C358">
        <v>14</v>
      </c>
      <c r="D358" t="s">
        <v>1241</v>
      </c>
      <c r="E358">
        <v>1080</v>
      </c>
      <c r="F358">
        <v>6</v>
      </c>
      <c r="G358">
        <v>7468</v>
      </c>
      <c r="H358">
        <v>1.2962962962962963E-2</v>
      </c>
      <c r="I358">
        <v>1.8746652383502945E-3</v>
      </c>
      <c r="J358" t="s">
        <v>744</v>
      </c>
    </row>
    <row r="359" spans="1:10" x14ac:dyDescent="0.3">
      <c r="A359">
        <v>89</v>
      </c>
      <c r="B359" t="s">
        <v>515</v>
      </c>
      <c r="C359">
        <v>13</v>
      </c>
      <c r="D359" t="s">
        <v>1121</v>
      </c>
      <c r="E359">
        <v>1080</v>
      </c>
      <c r="F359">
        <v>7</v>
      </c>
      <c r="G359">
        <v>9876</v>
      </c>
      <c r="H359">
        <v>1.2037037037037037E-2</v>
      </c>
      <c r="I359">
        <v>1.3163223977318752E-3</v>
      </c>
      <c r="J359" t="s">
        <v>744</v>
      </c>
    </row>
    <row r="360" spans="1:10" x14ac:dyDescent="0.3">
      <c r="A360">
        <v>89</v>
      </c>
      <c r="B360" t="s">
        <v>235</v>
      </c>
      <c r="C360">
        <v>12</v>
      </c>
      <c r="D360" t="s">
        <v>1122</v>
      </c>
      <c r="E360">
        <v>1080</v>
      </c>
      <c r="F360">
        <v>8.5</v>
      </c>
      <c r="G360">
        <v>7103</v>
      </c>
      <c r="H360">
        <v>1.1111111111111112E-2</v>
      </c>
      <c r="I360">
        <v>1.6894270026749261E-3</v>
      </c>
      <c r="J360" t="s">
        <v>744</v>
      </c>
    </row>
    <row r="361" spans="1:10" x14ac:dyDescent="0.3">
      <c r="A361">
        <v>89</v>
      </c>
      <c r="B361" t="s">
        <v>419</v>
      </c>
      <c r="C361">
        <v>12</v>
      </c>
      <c r="D361" t="s">
        <v>1057</v>
      </c>
      <c r="E361">
        <v>1080</v>
      </c>
      <c r="F361">
        <v>8.5</v>
      </c>
      <c r="G361">
        <v>5641</v>
      </c>
      <c r="H361">
        <v>1.1111111111111112E-2</v>
      </c>
      <c r="I361">
        <v>2.1272823967381669E-3</v>
      </c>
      <c r="J361" t="s">
        <v>744</v>
      </c>
    </row>
    <row r="362" spans="1:10" x14ac:dyDescent="0.3">
      <c r="A362">
        <v>89</v>
      </c>
      <c r="B362" t="s">
        <v>226</v>
      </c>
      <c r="C362">
        <v>10</v>
      </c>
      <c r="D362" t="s">
        <v>1123</v>
      </c>
      <c r="E362">
        <v>1080</v>
      </c>
      <c r="F362">
        <v>11.5</v>
      </c>
      <c r="G362">
        <v>14548</v>
      </c>
      <c r="H362">
        <v>9.2592592592592587E-3</v>
      </c>
      <c r="I362">
        <v>6.8737970855100358E-4</v>
      </c>
      <c r="J362" t="s">
        <v>744</v>
      </c>
    </row>
    <row r="363" spans="1:10" x14ac:dyDescent="0.3">
      <c r="A363">
        <v>89</v>
      </c>
      <c r="B363" t="s">
        <v>488</v>
      </c>
      <c r="C363">
        <v>10</v>
      </c>
      <c r="D363" t="s">
        <v>1125</v>
      </c>
      <c r="E363">
        <v>1080</v>
      </c>
      <c r="F363">
        <v>11.5</v>
      </c>
      <c r="G363">
        <v>3526</v>
      </c>
      <c r="H363">
        <v>9.2592592592592587E-3</v>
      </c>
      <c r="I363">
        <v>2.8360748723766306E-3</v>
      </c>
      <c r="J363" t="s">
        <v>744</v>
      </c>
    </row>
    <row r="364" spans="1:10" x14ac:dyDescent="0.3">
      <c r="A364">
        <v>89</v>
      </c>
      <c r="B364" t="s">
        <v>557</v>
      </c>
      <c r="C364">
        <v>10</v>
      </c>
      <c r="D364" t="s">
        <v>1280</v>
      </c>
      <c r="E364">
        <v>1080</v>
      </c>
      <c r="F364">
        <v>11.5</v>
      </c>
      <c r="G364">
        <v>5195</v>
      </c>
      <c r="H364">
        <v>9.2592592592592587E-3</v>
      </c>
      <c r="I364">
        <v>1.9249278152069298E-3</v>
      </c>
      <c r="J364" t="s">
        <v>744</v>
      </c>
    </row>
    <row r="365" spans="1:10" x14ac:dyDescent="0.3">
      <c r="A365">
        <v>89</v>
      </c>
      <c r="B365" t="s">
        <v>615</v>
      </c>
      <c r="C365">
        <v>10</v>
      </c>
      <c r="D365" t="s">
        <v>1281</v>
      </c>
      <c r="E365">
        <v>1080</v>
      </c>
      <c r="F365">
        <v>11.5</v>
      </c>
      <c r="G365">
        <v>5467</v>
      </c>
      <c r="H365">
        <v>9.2592592592592587E-3</v>
      </c>
      <c r="I365">
        <v>1.8291567587342234E-3</v>
      </c>
      <c r="J365" t="s">
        <v>744</v>
      </c>
    </row>
    <row r="366" spans="1:10" x14ac:dyDescent="0.3">
      <c r="A366">
        <v>91</v>
      </c>
      <c r="B366" t="s">
        <v>216</v>
      </c>
      <c r="C366">
        <v>4477</v>
      </c>
      <c r="D366" t="s">
        <v>1112</v>
      </c>
      <c r="E366">
        <v>48270</v>
      </c>
      <c r="F366">
        <v>1</v>
      </c>
      <c r="G366">
        <v>17016</v>
      </c>
      <c r="H366">
        <v>9.2749119535943655E-2</v>
      </c>
      <c r="I366">
        <v>0.26310531264692055</v>
      </c>
      <c r="J366" t="s">
        <v>745</v>
      </c>
    </row>
    <row r="367" spans="1:10" x14ac:dyDescent="0.3">
      <c r="A367">
        <v>91</v>
      </c>
      <c r="B367" t="s">
        <v>522</v>
      </c>
      <c r="C367">
        <v>2297</v>
      </c>
      <c r="D367" t="s">
        <v>1282</v>
      </c>
      <c r="E367">
        <v>48270</v>
      </c>
      <c r="F367">
        <v>2</v>
      </c>
      <c r="G367">
        <v>5889</v>
      </c>
      <c r="H367">
        <v>4.7586492645535529E-2</v>
      </c>
      <c r="I367">
        <v>0.39004924435388011</v>
      </c>
      <c r="J367" t="s">
        <v>745</v>
      </c>
    </row>
    <row r="368" spans="1:10" x14ac:dyDescent="0.3">
      <c r="A368">
        <v>91</v>
      </c>
      <c r="B368" t="s">
        <v>249</v>
      </c>
      <c r="C368">
        <v>1683</v>
      </c>
      <c r="D368" t="s">
        <v>1283</v>
      </c>
      <c r="E368">
        <v>48270</v>
      </c>
      <c r="F368">
        <v>3</v>
      </c>
      <c r="G368">
        <v>4075</v>
      </c>
      <c r="H368">
        <v>3.4866376631448107E-2</v>
      </c>
      <c r="I368">
        <v>0.41300613496932514</v>
      </c>
      <c r="J368" t="s">
        <v>745</v>
      </c>
    </row>
    <row r="369" spans="1:10" x14ac:dyDescent="0.3">
      <c r="A369">
        <v>91</v>
      </c>
      <c r="B369" t="s">
        <v>395</v>
      </c>
      <c r="C369">
        <v>1425</v>
      </c>
      <c r="D369" t="s">
        <v>1171</v>
      </c>
      <c r="E369">
        <v>48270</v>
      </c>
      <c r="F369">
        <v>4</v>
      </c>
      <c r="G369">
        <v>12276</v>
      </c>
      <c r="H369">
        <v>2.952144188937228E-2</v>
      </c>
      <c r="I369">
        <v>0.11608015640273704</v>
      </c>
      <c r="J369" t="s">
        <v>745</v>
      </c>
    </row>
    <row r="370" spans="1:10" x14ac:dyDescent="0.3">
      <c r="A370">
        <v>91</v>
      </c>
      <c r="B370" t="s">
        <v>235</v>
      </c>
      <c r="C370">
        <v>1272</v>
      </c>
      <c r="D370" t="s">
        <v>1122</v>
      </c>
      <c r="E370">
        <v>48270</v>
      </c>
      <c r="F370">
        <v>5</v>
      </c>
      <c r="G370">
        <v>7103</v>
      </c>
      <c r="H370">
        <v>2.6351771286513361E-2</v>
      </c>
      <c r="I370">
        <v>0.17907926228354218</v>
      </c>
      <c r="J370" t="s">
        <v>745</v>
      </c>
    </row>
    <row r="371" spans="1:10" x14ac:dyDescent="0.3">
      <c r="A371">
        <v>91</v>
      </c>
      <c r="B371" t="s">
        <v>413</v>
      </c>
      <c r="C371">
        <v>1219</v>
      </c>
      <c r="D371" t="s">
        <v>1284</v>
      </c>
      <c r="E371">
        <v>48270</v>
      </c>
      <c r="F371">
        <v>6</v>
      </c>
      <c r="G371">
        <v>5436</v>
      </c>
      <c r="H371">
        <v>2.5253780816241973E-2</v>
      </c>
      <c r="I371">
        <v>0.22424576894775569</v>
      </c>
      <c r="J371" t="s">
        <v>745</v>
      </c>
    </row>
    <row r="372" spans="1:10" x14ac:dyDescent="0.3">
      <c r="A372">
        <v>91</v>
      </c>
      <c r="B372" t="s">
        <v>308</v>
      </c>
      <c r="C372">
        <v>1211</v>
      </c>
      <c r="D372" t="s">
        <v>1285</v>
      </c>
      <c r="E372">
        <v>48270</v>
      </c>
      <c r="F372">
        <v>7</v>
      </c>
      <c r="G372">
        <v>4650</v>
      </c>
      <c r="H372">
        <v>2.5088046405634969E-2</v>
      </c>
      <c r="I372">
        <v>0.26043010752688173</v>
      </c>
      <c r="J372" t="s">
        <v>745</v>
      </c>
    </row>
    <row r="373" spans="1:10" x14ac:dyDescent="0.3">
      <c r="A373">
        <v>91</v>
      </c>
      <c r="B373" t="s">
        <v>557</v>
      </c>
      <c r="C373">
        <v>1210</v>
      </c>
      <c r="D373" t="s">
        <v>1280</v>
      </c>
      <c r="E373">
        <v>48270</v>
      </c>
      <c r="F373">
        <v>8</v>
      </c>
      <c r="G373">
        <v>5195</v>
      </c>
      <c r="H373">
        <v>2.5067329604309095E-2</v>
      </c>
      <c r="I373">
        <v>0.23291626564003851</v>
      </c>
      <c r="J373" t="s">
        <v>745</v>
      </c>
    </row>
    <row r="374" spans="1:10" x14ac:dyDescent="0.3">
      <c r="A374">
        <v>91</v>
      </c>
      <c r="B374" t="s">
        <v>397</v>
      </c>
      <c r="C374">
        <v>1159</v>
      </c>
      <c r="D374" t="s">
        <v>1286</v>
      </c>
      <c r="E374">
        <v>48270</v>
      </c>
      <c r="F374">
        <v>9</v>
      </c>
      <c r="G374">
        <v>6138</v>
      </c>
      <c r="H374">
        <v>2.4010772736689456E-2</v>
      </c>
      <c r="I374">
        <v>0.18882372108178561</v>
      </c>
      <c r="J374" t="s">
        <v>745</v>
      </c>
    </row>
    <row r="375" spans="1:10" x14ac:dyDescent="0.3">
      <c r="A375">
        <v>91</v>
      </c>
      <c r="B375" t="s">
        <v>242</v>
      </c>
      <c r="C375">
        <v>948</v>
      </c>
      <c r="D375" t="s">
        <v>1287</v>
      </c>
      <c r="E375">
        <v>48270</v>
      </c>
      <c r="F375">
        <v>10</v>
      </c>
      <c r="G375">
        <v>1706</v>
      </c>
      <c r="H375">
        <v>1.9639527656929771E-2</v>
      </c>
      <c r="I375">
        <v>0.55568581477139511</v>
      </c>
      <c r="J375" t="s">
        <v>745</v>
      </c>
    </row>
    <row r="376" spans="1:10" x14ac:dyDescent="0.3">
      <c r="A376">
        <v>91</v>
      </c>
      <c r="B376" t="s">
        <v>678</v>
      </c>
      <c r="C376">
        <v>934</v>
      </c>
      <c r="D376" t="s">
        <v>1288</v>
      </c>
      <c r="E376">
        <v>48270</v>
      </c>
      <c r="F376">
        <v>11</v>
      </c>
      <c r="G376">
        <v>1823</v>
      </c>
      <c r="H376">
        <v>1.9349492438367515E-2</v>
      </c>
      <c r="I376">
        <v>0.51234229292375211</v>
      </c>
      <c r="J376" t="s">
        <v>745</v>
      </c>
    </row>
    <row r="377" spans="1:10" x14ac:dyDescent="0.3">
      <c r="A377">
        <v>91</v>
      </c>
      <c r="B377" t="s">
        <v>515</v>
      </c>
      <c r="C377">
        <v>678</v>
      </c>
      <c r="D377" t="s">
        <v>1121</v>
      </c>
      <c r="E377">
        <v>48270</v>
      </c>
      <c r="F377">
        <v>12</v>
      </c>
      <c r="G377">
        <v>9876</v>
      </c>
      <c r="H377">
        <v>1.4045991298943444E-2</v>
      </c>
      <c r="I377">
        <v>6.865127582017011E-2</v>
      </c>
      <c r="J377" t="s">
        <v>745</v>
      </c>
    </row>
    <row r="378" spans="1:10" x14ac:dyDescent="0.3">
      <c r="A378">
        <v>91</v>
      </c>
      <c r="B378" t="s">
        <v>542</v>
      </c>
      <c r="C378">
        <v>570</v>
      </c>
      <c r="D378" t="s">
        <v>1289</v>
      </c>
      <c r="E378">
        <v>48270</v>
      </c>
      <c r="F378">
        <v>13</v>
      </c>
      <c r="G378">
        <v>3381</v>
      </c>
      <c r="H378">
        <v>1.1808576755748913E-2</v>
      </c>
      <c r="I378">
        <v>0.16858917480035493</v>
      </c>
      <c r="J378" t="s">
        <v>745</v>
      </c>
    </row>
    <row r="379" spans="1:10" x14ac:dyDescent="0.3">
      <c r="A379">
        <v>91</v>
      </c>
      <c r="B379" t="s">
        <v>501</v>
      </c>
      <c r="C379">
        <v>541</v>
      </c>
      <c r="D379" t="s">
        <v>1290</v>
      </c>
      <c r="E379">
        <v>48270</v>
      </c>
      <c r="F379">
        <v>14</v>
      </c>
      <c r="G379">
        <v>7083</v>
      </c>
      <c r="H379">
        <v>1.120778951729853E-2</v>
      </c>
      <c r="I379">
        <v>7.6380064944232676E-2</v>
      </c>
      <c r="J379" t="s">
        <v>745</v>
      </c>
    </row>
    <row r="380" spans="1:10" x14ac:dyDescent="0.3">
      <c r="A380">
        <v>91</v>
      </c>
      <c r="B380" t="s">
        <v>275</v>
      </c>
      <c r="C380">
        <v>492</v>
      </c>
      <c r="D380" t="s">
        <v>1113</v>
      </c>
      <c r="E380">
        <v>48270</v>
      </c>
      <c r="F380">
        <v>15</v>
      </c>
      <c r="G380">
        <v>8901</v>
      </c>
      <c r="H380">
        <v>1.019266625233064E-2</v>
      </c>
      <c r="I380">
        <v>5.5274688237276708E-2</v>
      </c>
      <c r="J380" t="s">
        <v>745</v>
      </c>
    </row>
    <row r="381" spans="1:10" x14ac:dyDescent="0.3">
      <c r="A381">
        <v>97</v>
      </c>
      <c r="B381" t="s">
        <v>423</v>
      </c>
      <c r="C381">
        <v>2059</v>
      </c>
      <c r="D381" t="s">
        <v>1291</v>
      </c>
      <c r="E381">
        <v>9995</v>
      </c>
      <c r="F381">
        <v>1</v>
      </c>
      <c r="G381">
        <v>3185</v>
      </c>
      <c r="H381">
        <v>0.20600300150075038</v>
      </c>
      <c r="I381">
        <v>0.6464678178963893</v>
      </c>
      <c r="J381" t="s">
        <v>749</v>
      </c>
    </row>
    <row r="382" spans="1:10" x14ac:dyDescent="0.3">
      <c r="A382">
        <v>97</v>
      </c>
      <c r="B382" t="s">
        <v>319</v>
      </c>
      <c r="C382">
        <v>1147</v>
      </c>
      <c r="D382" t="s">
        <v>1292</v>
      </c>
      <c r="E382">
        <v>9995</v>
      </c>
      <c r="F382">
        <v>2</v>
      </c>
      <c r="G382">
        <v>2466</v>
      </c>
      <c r="H382">
        <v>0.11475737868934467</v>
      </c>
      <c r="I382">
        <v>0.4651257096512571</v>
      </c>
      <c r="J382" t="s">
        <v>749</v>
      </c>
    </row>
    <row r="383" spans="1:10" x14ac:dyDescent="0.3">
      <c r="A383">
        <v>97</v>
      </c>
      <c r="B383" t="s">
        <v>203</v>
      </c>
      <c r="C383">
        <v>840</v>
      </c>
      <c r="D383" t="s">
        <v>1293</v>
      </c>
      <c r="E383">
        <v>9995</v>
      </c>
      <c r="F383">
        <v>3</v>
      </c>
      <c r="G383">
        <v>1529</v>
      </c>
      <c r="H383">
        <v>8.4042021010505258E-2</v>
      </c>
      <c r="I383">
        <v>0.54937867887508174</v>
      </c>
      <c r="J383" t="s">
        <v>749</v>
      </c>
    </row>
    <row r="384" spans="1:10" x14ac:dyDescent="0.3">
      <c r="A384">
        <v>97</v>
      </c>
      <c r="B384" t="s">
        <v>608</v>
      </c>
      <c r="C384">
        <v>686</v>
      </c>
      <c r="D384" t="s">
        <v>1294</v>
      </c>
      <c r="E384">
        <v>9995</v>
      </c>
      <c r="F384">
        <v>4</v>
      </c>
      <c r="G384">
        <v>1204</v>
      </c>
      <c r="H384">
        <v>6.8634317158579289E-2</v>
      </c>
      <c r="I384">
        <v>0.56976744186046513</v>
      </c>
      <c r="J384" t="s">
        <v>749</v>
      </c>
    </row>
    <row r="385" spans="1:10" x14ac:dyDescent="0.3">
      <c r="A385">
        <v>97</v>
      </c>
      <c r="B385" t="s">
        <v>668</v>
      </c>
      <c r="C385">
        <v>524</v>
      </c>
      <c r="D385" t="s">
        <v>1295</v>
      </c>
      <c r="E385">
        <v>9995</v>
      </c>
      <c r="F385">
        <v>5</v>
      </c>
      <c r="G385">
        <v>1103</v>
      </c>
      <c r="H385">
        <v>5.2426213106553279E-2</v>
      </c>
      <c r="I385">
        <v>0.47506799637352676</v>
      </c>
      <c r="J385" t="s">
        <v>749</v>
      </c>
    </row>
    <row r="386" spans="1:10" x14ac:dyDescent="0.3">
      <c r="A386">
        <v>97</v>
      </c>
      <c r="B386" t="s">
        <v>414</v>
      </c>
      <c r="C386">
        <v>489</v>
      </c>
      <c r="D386" t="s">
        <v>1296</v>
      </c>
      <c r="E386">
        <v>9995</v>
      </c>
      <c r="F386">
        <v>6</v>
      </c>
      <c r="G386">
        <v>1189</v>
      </c>
      <c r="H386">
        <v>4.8924462231115559E-2</v>
      </c>
      <c r="I386">
        <v>0.41126997476871319</v>
      </c>
      <c r="J386" t="s">
        <v>749</v>
      </c>
    </row>
    <row r="387" spans="1:10" x14ac:dyDescent="0.3">
      <c r="A387">
        <v>97</v>
      </c>
      <c r="B387" t="s">
        <v>212</v>
      </c>
      <c r="C387">
        <v>424</v>
      </c>
      <c r="D387" t="s">
        <v>1297</v>
      </c>
      <c r="E387">
        <v>9995</v>
      </c>
      <c r="F387">
        <v>7</v>
      </c>
      <c r="G387">
        <v>671</v>
      </c>
      <c r="H387">
        <v>4.2421210605302649E-2</v>
      </c>
      <c r="I387">
        <v>0.63189269746646792</v>
      </c>
      <c r="J387" t="s">
        <v>749</v>
      </c>
    </row>
    <row r="388" spans="1:10" x14ac:dyDescent="0.3">
      <c r="A388">
        <v>97</v>
      </c>
      <c r="B388" t="s">
        <v>360</v>
      </c>
      <c r="C388">
        <v>346</v>
      </c>
      <c r="D388" t="s">
        <v>1298</v>
      </c>
      <c r="E388">
        <v>9995</v>
      </c>
      <c r="F388">
        <v>8</v>
      </c>
      <c r="G388">
        <v>1240</v>
      </c>
      <c r="H388">
        <v>3.4617308654327161E-2</v>
      </c>
      <c r="I388">
        <v>0.27903225806451615</v>
      </c>
      <c r="J388" t="s">
        <v>749</v>
      </c>
    </row>
    <row r="389" spans="1:10" x14ac:dyDescent="0.3">
      <c r="A389">
        <v>97</v>
      </c>
      <c r="B389" t="s">
        <v>359</v>
      </c>
      <c r="C389">
        <v>320</v>
      </c>
      <c r="D389" t="s">
        <v>1299</v>
      </c>
      <c r="E389">
        <v>9995</v>
      </c>
      <c r="F389">
        <v>9</v>
      </c>
      <c r="G389">
        <v>524</v>
      </c>
      <c r="H389">
        <v>3.2016008004001999E-2</v>
      </c>
      <c r="I389">
        <v>0.61068702290076338</v>
      </c>
      <c r="J389" t="s">
        <v>749</v>
      </c>
    </row>
    <row r="390" spans="1:10" x14ac:dyDescent="0.3">
      <c r="A390">
        <v>97</v>
      </c>
      <c r="B390" t="s">
        <v>484</v>
      </c>
      <c r="C390">
        <v>310</v>
      </c>
      <c r="D390" t="s">
        <v>1300</v>
      </c>
      <c r="E390">
        <v>9995</v>
      </c>
      <c r="F390">
        <v>10</v>
      </c>
      <c r="G390">
        <v>604</v>
      </c>
      <c r="H390">
        <v>3.1015507753876938E-2</v>
      </c>
      <c r="I390">
        <v>0.51324503311258274</v>
      </c>
      <c r="J390" t="s">
        <v>749</v>
      </c>
    </row>
    <row r="391" spans="1:10" x14ac:dyDescent="0.3">
      <c r="A391">
        <v>97</v>
      </c>
      <c r="B391" t="s">
        <v>685</v>
      </c>
      <c r="C391">
        <v>236</v>
      </c>
      <c r="D391" t="s">
        <v>1301</v>
      </c>
      <c r="E391">
        <v>9995</v>
      </c>
      <c r="F391">
        <v>11</v>
      </c>
      <c r="G391">
        <v>1200</v>
      </c>
      <c r="H391">
        <v>2.3611805902951477E-2</v>
      </c>
      <c r="I391">
        <v>0.19666666666666666</v>
      </c>
      <c r="J391" t="s">
        <v>749</v>
      </c>
    </row>
    <row r="392" spans="1:10" x14ac:dyDescent="0.3">
      <c r="A392">
        <v>97</v>
      </c>
      <c r="B392" t="s">
        <v>416</v>
      </c>
      <c r="C392">
        <v>212</v>
      </c>
      <c r="D392" t="s">
        <v>1302</v>
      </c>
      <c r="E392">
        <v>9995</v>
      </c>
      <c r="F392">
        <v>12</v>
      </c>
      <c r="G392">
        <v>429</v>
      </c>
      <c r="H392">
        <v>2.1210605302651325E-2</v>
      </c>
      <c r="I392">
        <v>0.49417249417249415</v>
      </c>
      <c r="J392" t="s">
        <v>749</v>
      </c>
    </row>
    <row r="393" spans="1:10" x14ac:dyDescent="0.3">
      <c r="A393">
        <v>97</v>
      </c>
      <c r="B393" t="s">
        <v>607</v>
      </c>
      <c r="C393">
        <v>205</v>
      </c>
      <c r="D393" t="s">
        <v>1303</v>
      </c>
      <c r="E393">
        <v>9995</v>
      </c>
      <c r="F393">
        <v>13</v>
      </c>
      <c r="G393">
        <v>519</v>
      </c>
      <c r="H393">
        <v>2.0510255127563781E-2</v>
      </c>
      <c r="I393">
        <v>0.39499036608863197</v>
      </c>
      <c r="J393" t="s">
        <v>749</v>
      </c>
    </row>
    <row r="394" spans="1:10" x14ac:dyDescent="0.3">
      <c r="A394">
        <v>97</v>
      </c>
      <c r="B394" t="s">
        <v>277</v>
      </c>
      <c r="C394">
        <v>200</v>
      </c>
      <c r="D394" t="s">
        <v>1304</v>
      </c>
      <c r="E394">
        <v>9995</v>
      </c>
      <c r="F394">
        <v>14</v>
      </c>
      <c r="G394">
        <v>735</v>
      </c>
      <c r="H394">
        <v>2.001000500250125E-2</v>
      </c>
      <c r="I394">
        <v>0.27210884353741499</v>
      </c>
      <c r="J394" t="s">
        <v>749</v>
      </c>
    </row>
    <row r="395" spans="1:10" x14ac:dyDescent="0.3">
      <c r="A395">
        <v>97</v>
      </c>
      <c r="B395" t="s">
        <v>357</v>
      </c>
      <c r="C395">
        <v>193</v>
      </c>
      <c r="D395" t="s">
        <v>1305</v>
      </c>
      <c r="E395">
        <v>9995</v>
      </c>
      <c r="F395">
        <v>15</v>
      </c>
      <c r="G395">
        <v>1082</v>
      </c>
      <c r="H395">
        <v>1.9309654827413706E-2</v>
      </c>
      <c r="I395">
        <v>0.17837338262476896</v>
      </c>
      <c r="J395" t="s">
        <v>749</v>
      </c>
    </row>
    <row r="396" spans="1:10" x14ac:dyDescent="0.3">
      <c r="A396">
        <v>98</v>
      </c>
      <c r="B396" t="s">
        <v>515</v>
      </c>
      <c r="C396">
        <v>1080</v>
      </c>
      <c r="D396" t="s">
        <v>1121</v>
      </c>
      <c r="E396">
        <v>5333</v>
      </c>
      <c r="F396">
        <v>1</v>
      </c>
      <c r="G396">
        <v>9876</v>
      </c>
      <c r="H396">
        <v>0.20251265704106505</v>
      </c>
      <c r="I396">
        <v>0.10935601458080195</v>
      </c>
      <c r="J396" t="s">
        <v>973</v>
      </c>
    </row>
    <row r="397" spans="1:10" x14ac:dyDescent="0.3">
      <c r="A397">
        <v>98</v>
      </c>
      <c r="B397" t="s">
        <v>429</v>
      </c>
      <c r="C397">
        <v>680</v>
      </c>
      <c r="D397" t="s">
        <v>1167</v>
      </c>
      <c r="E397">
        <v>5333</v>
      </c>
      <c r="F397">
        <v>2</v>
      </c>
      <c r="G397">
        <v>2271</v>
      </c>
      <c r="H397">
        <v>0.127507969248078</v>
      </c>
      <c r="I397">
        <v>0.29942756494936151</v>
      </c>
      <c r="J397" t="s">
        <v>973</v>
      </c>
    </row>
    <row r="398" spans="1:10" x14ac:dyDescent="0.3">
      <c r="A398">
        <v>98</v>
      </c>
      <c r="B398" t="s">
        <v>516</v>
      </c>
      <c r="C398">
        <v>624</v>
      </c>
      <c r="D398" t="s">
        <v>1136</v>
      </c>
      <c r="E398">
        <v>5333</v>
      </c>
      <c r="F398">
        <v>3</v>
      </c>
      <c r="G398">
        <v>3753</v>
      </c>
      <c r="H398">
        <v>0.11700731295705982</v>
      </c>
      <c r="I398">
        <v>0.16626698641087131</v>
      </c>
      <c r="J398" t="s">
        <v>973</v>
      </c>
    </row>
    <row r="399" spans="1:10" x14ac:dyDescent="0.3">
      <c r="A399">
        <v>98</v>
      </c>
      <c r="B399" t="s">
        <v>236</v>
      </c>
      <c r="C399">
        <v>412</v>
      </c>
      <c r="D399" t="s">
        <v>1192</v>
      </c>
      <c r="E399">
        <v>5333</v>
      </c>
      <c r="F399">
        <v>4</v>
      </c>
      <c r="G399">
        <v>2604</v>
      </c>
      <c r="H399">
        <v>7.7254828426776667E-2</v>
      </c>
      <c r="I399">
        <v>0.15821812596006143</v>
      </c>
      <c r="J399" t="s">
        <v>973</v>
      </c>
    </row>
    <row r="400" spans="1:10" x14ac:dyDescent="0.3">
      <c r="A400">
        <v>98</v>
      </c>
      <c r="B400" t="s">
        <v>220</v>
      </c>
      <c r="C400">
        <v>302</v>
      </c>
      <c r="D400" t="s">
        <v>1168</v>
      </c>
      <c r="E400">
        <v>5333</v>
      </c>
      <c r="F400">
        <v>5</v>
      </c>
      <c r="G400">
        <v>4205</v>
      </c>
      <c r="H400">
        <v>5.6628539283705231E-2</v>
      </c>
      <c r="I400">
        <v>7.1819262782401902E-2</v>
      </c>
      <c r="J400" t="s">
        <v>973</v>
      </c>
    </row>
    <row r="401" spans="1:10" x14ac:dyDescent="0.3">
      <c r="A401">
        <v>98</v>
      </c>
      <c r="B401" t="s">
        <v>276</v>
      </c>
      <c r="C401">
        <v>210</v>
      </c>
      <c r="D401" t="s">
        <v>1115</v>
      </c>
      <c r="E401">
        <v>5333</v>
      </c>
      <c r="F401">
        <v>6</v>
      </c>
      <c r="G401">
        <v>6070</v>
      </c>
      <c r="H401">
        <v>3.9377461091318205E-2</v>
      </c>
      <c r="I401">
        <v>3.459637561779242E-2</v>
      </c>
      <c r="J401" t="s">
        <v>973</v>
      </c>
    </row>
    <row r="402" spans="1:10" x14ac:dyDescent="0.3">
      <c r="A402">
        <v>98</v>
      </c>
      <c r="B402" t="s">
        <v>369</v>
      </c>
      <c r="C402">
        <v>202</v>
      </c>
      <c r="D402" t="s">
        <v>1118</v>
      </c>
      <c r="E402">
        <v>5333</v>
      </c>
      <c r="F402">
        <v>7</v>
      </c>
      <c r="G402">
        <v>3899</v>
      </c>
      <c r="H402">
        <v>3.7877367335458469E-2</v>
      </c>
      <c r="I402">
        <v>5.1808155937419852E-2</v>
      </c>
      <c r="J402" t="s">
        <v>973</v>
      </c>
    </row>
    <row r="403" spans="1:10" x14ac:dyDescent="0.3">
      <c r="A403">
        <v>98</v>
      </c>
      <c r="B403" t="s">
        <v>275</v>
      </c>
      <c r="C403">
        <v>128</v>
      </c>
      <c r="D403" t="s">
        <v>1113</v>
      </c>
      <c r="E403">
        <v>5333</v>
      </c>
      <c r="F403">
        <v>8</v>
      </c>
      <c r="G403">
        <v>8901</v>
      </c>
      <c r="H403">
        <v>2.4001500093755859E-2</v>
      </c>
      <c r="I403">
        <v>1.4380406695876868E-2</v>
      </c>
      <c r="J403" t="s">
        <v>973</v>
      </c>
    </row>
    <row r="404" spans="1:10" x14ac:dyDescent="0.3">
      <c r="A404">
        <v>98</v>
      </c>
      <c r="B404" t="s">
        <v>226</v>
      </c>
      <c r="C404">
        <v>96</v>
      </c>
      <c r="D404" t="s">
        <v>1123</v>
      </c>
      <c r="E404">
        <v>5333</v>
      </c>
      <c r="F404">
        <v>9</v>
      </c>
      <c r="G404">
        <v>14548</v>
      </c>
      <c r="H404">
        <v>1.8001125070316894E-2</v>
      </c>
      <c r="I404">
        <v>6.598845202089634E-3</v>
      </c>
      <c r="J404" t="s">
        <v>973</v>
      </c>
    </row>
    <row r="405" spans="1:10" x14ac:dyDescent="0.3">
      <c r="A405">
        <v>98</v>
      </c>
      <c r="B405" t="s">
        <v>409</v>
      </c>
      <c r="C405">
        <v>82</v>
      </c>
      <c r="D405" t="s">
        <v>1126</v>
      </c>
      <c r="E405">
        <v>5333</v>
      </c>
      <c r="F405">
        <v>10</v>
      </c>
      <c r="G405">
        <v>2952</v>
      </c>
      <c r="H405">
        <v>1.5375960997562348E-2</v>
      </c>
      <c r="I405">
        <v>2.7777777777777776E-2</v>
      </c>
      <c r="J405" t="s">
        <v>973</v>
      </c>
    </row>
    <row r="406" spans="1:10" x14ac:dyDescent="0.3">
      <c r="A406">
        <v>98</v>
      </c>
      <c r="B406" t="s">
        <v>588</v>
      </c>
      <c r="C406">
        <v>80</v>
      </c>
      <c r="D406" t="s">
        <v>1132</v>
      </c>
      <c r="E406">
        <v>5333</v>
      </c>
      <c r="F406">
        <v>11</v>
      </c>
      <c r="G406">
        <v>3540</v>
      </c>
      <c r="H406">
        <v>1.5000937558597412E-2</v>
      </c>
      <c r="I406">
        <v>2.2598870056497175E-2</v>
      </c>
      <c r="J406" t="s">
        <v>973</v>
      </c>
    </row>
    <row r="407" spans="1:10" x14ac:dyDescent="0.3">
      <c r="A407">
        <v>98</v>
      </c>
      <c r="B407" t="s">
        <v>354</v>
      </c>
      <c r="C407">
        <v>64</v>
      </c>
      <c r="D407" t="s">
        <v>1139</v>
      </c>
      <c r="E407">
        <v>5333</v>
      </c>
      <c r="F407">
        <v>12</v>
      </c>
      <c r="G407">
        <v>1406</v>
      </c>
      <c r="H407">
        <v>1.200075004687793E-2</v>
      </c>
      <c r="I407">
        <v>4.5519203413940258E-2</v>
      </c>
      <c r="J407" t="s">
        <v>973</v>
      </c>
    </row>
    <row r="408" spans="1:10" x14ac:dyDescent="0.3">
      <c r="A408">
        <v>98</v>
      </c>
      <c r="B408" t="s">
        <v>664</v>
      </c>
      <c r="C408">
        <v>57</v>
      </c>
      <c r="D408" t="s">
        <v>1306</v>
      </c>
      <c r="E408">
        <v>5333</v>
      </c>
      <c r="F408">
        <v>13</v>
      </c>
      <c r="G408">
        <v>2099</v>
      </c>
      <c r="H408">
        <v>1.0688168010500656E-2</v>
      </c>
      <c r="I408">
        <v>2.7155788470700333E-2</v>
      </c>
      <c r="J408" t="s">
        <v>973</v>
      </c>
    </row>
    <row r="409" spans="1:10" x14ac:dyDescent="0.3">
      <c r="A409">
        <v>98</v>
      </c>
      <c r="B409" t="s">
        <v>216</v>
      </c>
      <c r="C409">
        <v>51</v>
      </c>
      <c r="D409" t="s">
        <v>1112</v>
      </c>
      <c r="E409">
        <v>5333</v>
      </c>
      <c r="F409">
        <v>14</v>
      </c>
      <c r="G409">
        <v>17016</v>
      </c>
      <c r="H409">
        <v>9.5630976936058511E-3</v>
      </c>
      <c r="I409">
        <v>2.9971791255289141E-3</v>
      </c>
      <c r="J409" t="s">
        <v>973</v>
      </c>
    </row>
    <row r="410" spans="1:10" x14ac:dyDescent="0.3">
      <c r="A410">
        <v>98</v>
      </c>
      <c r="B410" t="s">
        <v>352</v>
      </c>
      <c r="C410">
        <v>41</v>
      </c>
      <c r="D410" t="s">
        <v>1307</v>
      </c>
      <c r="E410">
        <v>5333</v>
      </c>
      <c r="F410">
        <v>15</v>
      </c>
      <c r="G410">
        <v>2510</v>
      </c>
      <c r="H410">
        <v>7.687980498781174E-3</v>
      </c>
      <c r="I410">
        <v>1.6334661354581673E-2</v>
      </c>
      <c r="J410" t="s">
        <v>973</v>
      </c>
    </row>
    <row r="411" spans="1:10" x14ac:dyDescent="0.3">
      <c r="A411">
        <v>99</v>
      </c>
      <c r="B411" t="s">
        <v>596</v>
      </c>
      <c r="C411">
        <v>3182</v>
      </c>
      <c r="D411" t="s">
        <v>1130</v>
      </c>
      <c r="E411">
        <v>6887</v>
      </c>
      <c r="F411">
        <v>1</v>
      </c>
      <c r="G411">
        <v>6932</v>
      </c>
      <c r="H411">
        <v>0.46202991142732686</v>
      </c>
      <c r="I411">
        <v>0.45903058280438547</v>
      </c>
      <c r="J411" t="s">
        <v>1022</v>
      </c>
    </row>
    <row r="412" spans="1:10" x14ac:dyDescent="0.3">
      <c r="A412">
        <v>99</v>
      </c>
      <c r="B412" t="s">
        <v>517</v>
      </c>
      <c r="C412">
        <v>701</v>
      </c>
      <c r="D412" t="s">
        <v>1138</v>
      </c>
      <c r="E412">
        <v>6887</v>
      </c>
      <c r="F412">
        <v>2</v>
      </c>
      <c r="G412">
        <v>1960</v>
      </c>
      <c r="H412">
        <v>0.10178597357339916</v>
      </c>
      <c r="I412">
        <v>0.35765306122448981</v>
      </c>
      <c r="J412" t="s">
        <v>1022</v>
      </c>
    </row>
    <row r="413" spans="1:10" x14ac:dyDescent="0.3">
      <c r="A413">
        <v>99</v>
      </c>
      <c r="B413" t="s">
        <v>420</v>
      </c>
      <c r="C413">
        <v>564</v>
      </c>
      <c r="D413" t="s">
        <v>1137</v>
      </c>
      <c r="E413">
        <v>6887</v>
      </c>
      <c r="F413">
        <v>3</v>
      </c>
      <c r="G413">
        <v>2987</v>
      </c>
      <c r="H413">
        <v>8.189342239001017E-2</v>
      </c>
      <c r="I413">
        <v>0.18881821225309675</v>
      </c>
      <c r="J413" t="s">
        <v>1022</v>
      </c>
    </row>
    <row r="414" spans="1:10" x14ac:dyDescent="0.3">
      <c r="A414">
        <v>99</v>
      </c>
      <c r="B414" t="s">
        <v>296</v>
      </c>
      <c r="C414">
        <v>290</v>
      </c>
      <c r="D414" t="s">
        <v>1308</v>
      </c>
      <c r="E414">
        <v>6887</v>
      </c>
      <c r="F414">
        <v>4</v>
      </c>
      <c r="G414">
        <v>766</v>
      </c>
      <c r="H414">
        <v>4.2108320023232178E-2</v>
      </c>
      <c r="I414">
        <v>0.37859007832898173</v>
      </c>
      <c r="J414" t="s">
        <v>1022</v>
      </c>
    </row>
    <row r="415" spans="1:10" x14ac:dyDescent="0.3">
      <c r="A415">
        <v>99</v>
      </c>
      <c r="B415" t="s">
        <v>376</v>
      </c>
      <c r="C415">
        <v>266</v>
      </c>
      <c r="D415" t="s">
        <v>1251</v>
      </c>
      <c r="E415">
        <v>6887</v>
      </c>
      <c r="F415">
        <v>5</v>
      </c>
      <c r="G415">
        <v>1190</v>
      </c>
      <c r="H415">
        <v>3.8623493538550893E-2</v>
      </c>
      <c r="I415">
        <v>0.22352941176470589</v>
      </c>
      <c r="J415" t="s">
        <v>1022</v>
      </c>
    </row>
    <row r="416" spans="1:10" x14ac:dyDescent="0.3">
      <c r="A416">
        <v>99</v>
      </c>
      <c r="B416" t="s">
        <v>486</v>
      </c>
      <c r="C416">
        <v>128</v>
      </c>
      <c r="D416" t="s">
        <v>1309</v>
      </c>
      <c r="E416">
        <v>6887</v>
      </c>
      <c r="F416">
        <v>6</v>
      </c>
      <c r="G416">
        <v>1616</v>
      </c>
      <c r="H416">
        <v>1.8585741251633512E-2</v>
      </c>
      <c r="I416">
        <v>7.9207920792079209E-2</v>
      </c>
      <c r="J416" t="s">
        <v>1022</v>
      </c>
    </row>
    <row r="417" spans="1:10" x14ac:dyDescent="0.3">
      <c r="A417">
        <v>99</v>
      </c>
      <c r="B417" t="s">
        <v>205</v>
      </c>
      <c r="C417">
        <v>120</v>
      </c>
      <c r="D417" t="s">
        <v>1310</v>
      </c>
      <c r="E417">
        <v>6887</v>
      </c>
      <c r="F417">
        <v>7</v>
      </c>
      <c r="G417">
        <v>553</v>
      </c>
      <c r="H417">
        <v>1.7424132423406419E-2</v>
      </c>
      <c r="I417">
        <v>0.21699819168173598</v>
      </c>
      <c r="J417" t="s">
        <v>1022</v>
      </c>
    </row>
    <row r="418" spans="1:10" x14ac:dyDescent="0.3">
      <c r="A418">
        <v>99</v>
      </c>
      <c r="B418" t="s">
        <v>466</v>
      </c>
      <c r="C418">
        <v>111</v>
      </c>
      <c r="D418" t="s">
        <v>1311</v>
      </c>
      <c r="E418">
        <v>6887</v>
      </c>
      <c r="F418">
        <v>8</v>
      </c>
      <c r="G418">
        <v>348</v>
      </c>
      <c r="H418">
        <v>1.6117322491650935E-2</v>
      </c>
      <c r="I418">
        <v>0.31896551724137934</v>
      </c>
      <c r="J418" t="s">
        <v>1022</v>
      </c>
    </row>
    <row r="419" spans="1:10" x14ac:dyDescent="0.3">
      <c r="A419">
        <v>99</v>
      </c>
      <c r="B419" t="s">
        <v>162</v>
      </c>
      <c r="C419">
        <v>99</v>
      </c>
      <c r="D419" t="s">
        <v>1173</v>
      </c>
      <c r="E419">
        <v>6887</v>
      </c>
      <c r="F419">
        <v>9</v>
      </c>
      <c r="G419">
        <v>11967</v>
      </c>
      <c r="H419">
        <v>1.4374909249310295E-2</v>
      </c>
      <c r="I419">
        <v>8.2727500626723488E-3</v>
      </c>
      <c r="J419" t="s">
        <v>1022</v>
      </c>
    </row>
    <row r="420" spans="1:10" x14ac:dyDescent="0.3">
      <c r="A420">
        <v>99</v>
      </c>
      <c r="B420" t="s">
        <v>188</v>
      </c>
      <c r="C420">
        <v>98</v>
      </c>
      <c r="D420" t="s">
        <v>1312</v>
      </c>
      <c r="E420">
        <v>6887</v>
      </c>
      <c r="F420">
        <v>10</v>
      </c>
      <c r="G420">
        <v>3920</v>
      </c>
      <c r="H420">
        <v>1.4229708145781908E-2</v>
      </c>
      <c r="I420">
        <v>2.5000000000000001E-2</v>
      </c>
      <c r="J420" t="s">
        <v>1022</v>
      </c>
    </row>
    <row r="421" spans="1:10" x14ac:dyDescent="0.3">
      <c r="A421">
        <v>99</v>
      </c>
      <c r="B421" t="s">
        <v>223</v>
      </c>
      <c r="C421">
        <v>92</v>
      </c>
      <c r="D421" t="s">
        <v>1127</v>
      </c>
      <c r="E421">
        <v>6887</v>
      </c>
      <c r="F421">
        <v>12</v>
      </c>
      <c r="G421">
        <v>2641</v>
      </c>
      <c r="H421">
        <v>1.3358501524611587E-2</v>
      </c>
      <c r="I421">
        <v>3.483528966300644E-2</v>
      </c>
      <c r="J421" t="s">
        <v>1022</v>
      </c>
    </row>
    <row r="422" spans="1:10" x14ac:dyDescent="0.3">
      <c r="A422">
        <v>99</v>
      </c>
      <c r="B422" t="s">
        <v>226</v>
      </c>
      <c r="C422">
        <v>92</v>
      </c>
      <c r="D422" t="s">
        <v>1123</v>
      </c>
      <c r="E422">
        <v>6887</v>
      </c>
      <c r="F422">
        <v>12</v>
      </c>
      <c r="G422">
        <v>14548</v>
      </c>
      <c r="H422">
        <v>1.3358501524611587E-2</v>
      </c>
      <c r="I422">
        <v>6.3238933186692331E-3</v>
      </c>
      <c r="J422" t="s">
        <v>1022</v>
      </c>
    </row>
    <row r="423" spans="1:10" x14ac:dyDescent="0.3">
      <c r="A423">
        <v>99</v>
      </c>
      <c r="B423" t="s">
        <v>186</v>
      </c>
      <c r="C423">
        <v>92</v>
      </c>
      <c r="D423" t="s">
        <v>1166</v>
      </c>
      <c r="E423">
        <v>6887</v>
      </c>
      <c r="F423">
        <v>12</v>
      </c>
      <c r="G423">
        <v>12604</v>
      </c>
      <c r="H423">
        <v>1.3358501524611587E-2</v>
      </c>
      <c r="I423">
        <v>7.2992700729927005E-3</v>
      </c>
      <c r="J423" t="s">
        <v>1022</v>
      </c>
    </row>
    <row r="424" spans="1:10" x14ac:dyDescent="0.3">
      <c r="A424">
        <v>99</v>
      </c>
      <c r="B424" t="s">
        <v>401</v>
      </c>
      <c r="C424">
        <v>64</v>
      </c>
      <c r="D424" t="s">
        <v>1313</v>
      </c>
      <c r="E424">
        <v>6887</v>
      </c>
      <c r="F424">
        <v>14</v>
      </c>
      <c r="G424">
        <v>1904</v>
      </c>
      <c r="H424">
        <v>9.292870625816756E-3</v>
      </c>
      <c r="I424">
        <v>3.3613445378151259E-2</v>
      </c>
      <c r="J424" t="s">
        <v>1022</v>
      </c>
    </row>
    <row r="425" spans="1:10" x14ac:dyDescent="0.3">
      <c r="A425">
        <v>99</v>
      </c>
      <c r="B425" t="s">
        <v>274</v>
      </c>
      <c r="C425">
        <v>51</v>
      </c>
      <c r="D425" t="s">
        <v>1314</v>
      </c>
      <c r="E425">
        <v>6887</v>
      </c>
      <c r="F425">
        <v>15</v>
      </c>
      <c r="G425">
        <v>290</v>
      </c>
      <c r="H425">
        <v>7.405256279947728E-3</v>
      </c>
      <c r="I425">
        <v>0.17586206896551723</v>
      </c>
      <c r="J425" t="s">
        <v>1022</v>
      </c>
    </row>
    <row r="426" spans="1:10" x14ac:dyDescent="0.3">
      <c r="A426">
        <v>100</v>
      </c>
      <c r="B426" t="s">
        <v>235</v>
      </c>
      <c r="C426">
        <v>2303</v>
      </c>
      <c r="D426" t="s">
        <v>1122</v>
      </c>
      <c r="E426">
        <v>12324</v>
      </c>
      <c r="F426">
        <v>1</v>
      </c>
      <c r="G426">
        <v>7103</v>
      </c>
      <c r="H426">
        <v>0.18687114573190522</v>
      </c>
      <c r="I426">
        <v>0.32422919893002955</v>
      </c>
      <c r="J426" t="s">
        <v>751</v>
      </c>
    </row>
    <row r="427" spans="1:10" x14ac:dyDescent="0.3">
      <c r="A427">
        <v>100</v>
      </c>
      <c r="B427" t="s">
        <v>620</v>
      </c>
      <c r="C427">
        <v>1508</v>
      </c>
      <c r="D427" t="s">
        <v>1185</v>
      </c>
      <c r="E427">
        <v>12324</v>
      </c>
      <c r="F427">
        <v>2</v>
      </c>
      <c r="G427">
        <v>3398</v>
      </c>
      <c r="H427">
        <v>0.12236286919831224</v>
      </c>
      <c r="I427">
        <v>0.44379046497939967</v>
      </c>
      <c r="J427" t="s">
        <v>751</v>
      </c>
    </row>
    <row r="428" spans="1:10" x14ac:dyDescent="0.3">
      <c r="A428">
        <v>100</v>
      </c>
      <c r="B428" t="s">
        <v>176</v>
      </c>
      <c r="C428">
        <v>1231</v>
      </c>
      <c r="D428" t="s">
        <v>1315</v>
      </c>
      <c r="E428">
        <v>12324</v>
      </c>
      <c r="F428">
        <v>3</v>
      </c>
      <c r="G428">
        <v>3600</v>
      </c>
      <c r="H428">
        <v>9.9886400519311913E-2</v>
      </c>
      <c r="I428">
        <v>0.34194444444444444</v>
      </c>
      <c r="J428" t="s">
        <v>751</v>
      </c>
    </row>
    <row r="429" spans="1:10" x14ac:dyDescent="0.3">
      <c r="A429">
        <v>100</v>
      </c>
      <c r="B429" t="s">
        <v>557</v>
      </c>
      <c r="C429">
        <v>1003</v>
      </c>
      <c r="D429" t="s">
        <v>1280</v>
      </c>
      <c r="E429">
        <v>12324</v>
      </c>
      <c r="F429">
        <v>4</v>
      </c>
      <c r="G429">
        <v>5195</v>
      </c>
      <c r="H429">
        <v>8.1385913664394682E-2</v>
      </c>
      <c r="I429">
        <v>0.19307025986525506</v>
      </c>
      <c r="J429" t="s">
        <v>751</v>
      </c>
    </row>
    <row r="430" spans="1:10" x14ac:dyDescent="0.3">
      <c r="A430">
        <v>100</v>
      </c>
      <c r="B430" t="s">
        <v>615</v>
      </c>
      <c r="C430">
        <v>958</v>
      </c>
      <c r="D430" t="s">
        <v>1281</v>
      </c>
      <c r="E430">
        <v>12324</v>
      </c>
      <c r="F430">
        <v>5</v>
      </c>
      <c r="G430">
        <v>5467</v>
      </c>
      <c r="H430">
        <v>7.7734501785134691E-2</v>
      </c>
      <c r="I430">
        <v>0.17523321748673862</v>
      </c>
      <c r="J430" t="s">
        <v>751</v>
      </c>
    </row>
    <row r="431" spans="1:10" x14ac:dyDescent="0.3">
      <c r="A431">
        <v>100</v>
      </c>
      <c r="B431" t="s">
        <v>204</v>
      </c>
      <c r="C431">
        <v>816</v>
      </c>
      <c r="D431" t="s">
        <v>1316</v>
      </c>
      <c r="E431">
        <v>12324</v>
      </c>
      <c r="F431">
        <v>6</v>
      </c>
      <c r="G431">
        <v>1862</v>
      </c>
      <c r="H431">
        <v>6.621226874391431E-2</v>
      </c>
      <c r="I431">
        <v>0.43823845327604727</v>
      </c>
      <c r="J431" t="s">
        <v>751</v>
      </c>
    </row>
    <row r="432" spans="1:10" x14ac:dyDescent="0.3">
      <c r="A432">
        <v>100</v>
      </c>
      <c r="B432" t="s">
        <v>413</v>
      </c>
      <c r="C432">
        <v>449</v>
      </c>
      <c r="D432" t="s">
        <v>1284</v>
      </c>
      <c r="E432">
        <v>12324</v>
      </c>
      <c r="F432">
        <v>7</v>
      </c>
      <c r="G432">
        <v>5436</v>
      </c>
      <c r="H432">
        <v>3.6432976306394027E-2</v>
      </c>
      <c r="I432">
        <v>8.2597498160412064E-2</v>
      </c>
      <c r="J432" t="s">
        <v>751</v>
      </c>
    </row>
    <row r="433" spans="1:10" x14ac:dyDescent="0.3">
      <c r="A433">
        <v>100</v>
      </c>
      <c r="B433" t="s">
        <v>387</v>
      </c>
      <c r="C433">
        <v>223</v>
      </c>
      <c r="D433" t="s">
        <v>1317</v>
      </c>
      <c r="E433">
        <v>12324</v>
      </c>
      <c r="F433">
        <v>8</v>
      </c>
      <c r="G433">
        <v>2093</v>
      </c>
      <c r="H433">
        <v>1.8094774423888349E-2</v>
      </c>
      <c r="I433">
        <v>0.10654562828475872</v>
      </c>
      <c r="J433" t="s">
        <v>751</v>
      </c>
    </row>
    <row r="434" spans="1:10" x14ac:dyDescent="0.3">
      <c r="A434">
        <v>100</v>
      </c>
      <c r="B434" t="s">
        <v>216</v>
      </c>
      <c r="C434">
        <v>222</v>
      </c>
      <c r="D434" t="s">
        <v>1112</v>
      </c>
      <c r="E434">
        <v>12324</v>
      </c>
      <c r="F434">
        <v>9</v>
      </c>
      <c r="G434">
        <v>17016</v>
      </c>
      <c r="H434">
        <v>1.8013631937682569E-2</v>
      </c>
      <c r="I434">
        <v>1.304654442877292E-2</v>
      </c>
      <c r="J434" t="s">
        <v>751</v>
      </c>
    </row>
    <row r="435" spans="1:10" x14ac:dyDescent="0.3">
      <c r="A435">
        <v>100</v>
      </c>
      <c r="B435" t="s">
        <v>224</v>
      </c>
      <c r="C435">
        <v>162</v>
      </c>
      <c r="D435" t="s">
        <v>1318</v>
      </c>
      <c r="E435">
        <v>12324</v>
      </c>
      <c r="F435">
        <v>10</v>
      </c>
      <c r="G435">
        <v>3096</v>
      </c>
      <c r="H435">
        <v>1.3145082765335931E-2</v>
      </c>
      <c r="I435">
        <v>5.232558139534884E-2</v>
      </c>
      <c r="J435" t="s">
        <v>751</v>
      </c>
    </row>
    <row r="436" spans="1:10" x14ac:dyDescent="0.3">
      <c r="A436">
        <v>100</v>
      </c>
      <c r="B436" t="s">
        <v>397</v>
      </c>
      <c r="C436">
        <v>146</v>
      </c>
      <c r="D436" t="s">
        <v>1286</v>
      </c>
      <c r="E436">
        <v>12324</v>
      </c>
      <c r="F436">
        <v>11</v>
      </c>
      <c r="G436">
        <v>6138</v>
      </c>
      <c r="H436">
        <v>1.1846802986043492E-2</v>
      </c>
      <c r="I436">
        <v>2.3786249592701206E-2</v>
      </c>
      <c r="J436" t="s">
        <v>751</v>
      </c>
    </row>
    <row r="437" spans="1:10" x14ac:dyDescent="0.3">
      <c r="A437">
        <v>100</v>
      </c>
      <c r="B437" t="s">
        <v>679</v>
      </c>
      <c r="C437">
        <v>134</v>
      </c>
      <c r="D437" t="s">
        <v>1319</v>
      </c>
      <c r="E437">
        <v>12324</v>
      </c>
      <c r="F437">
        <v>12</v>
      </c>
      <c r="G437">
        <v>5097</v>
      </c>
      <c r="H437">
        <v>1.0873093151574165E-2</v>
      </c>
      <c r="I437">
        <v>2.6289974494800864E-2</v>
      </c>
      <c r="J437" t="s">
        <v>751</v>
      </c>
    </row>
    <row r="438" spans="1:10" x14ac:dyDescent="0.3">
      <c r="A438">
        <v>100</v>
      </c>
      <c r="B438" t="s">
        <v>169</v>
      </c>
      <c r="C438">
        <v>103</v>
      </c>
      <c r="D438" t="s">
        <v>1320</v>
      </c>
      <c r="E438">
        <v>12324</v>
      </c>
      <c r="F438">
        <v>13</v>
      </c>
      <c r="G438">
        <v>986</v>
      </c>
      <c r="H438">
        <v>8.3576760791950668E-3</v>
      </c>
      <c r="I438">
        <v>0.10446247464503043</v>
      </c>
      <c r="J438" t="s">
        <v>751</v>
      </c>
    </row>
    <row r="439" spans="1:10" x14ac:dyDescent="0.3">
      <c r="A439">
        <v>100</v>
      </c>
      <c r="B439" t="s">
        <v>308</v>
      </c>
      <c r="C439">
        <v>94</v>
      </c>
      <c r="D439" t="s">
        <v>1285</v>
      </c>
      <c r="E439">
        <v>12324</v>
      </c>
      <c r="F439">
        <v>14</v>
      </c>
      <c r="G439">
        <v>4650</v>
      </c>
      <c r="H439">
        <v>7.6273937033430701E-3</v>
      </c>
      <c r="I439">
        <v>2.0215053763440859E-2</v>
      </c>
      <c r="J439" t="s">
        <v>751</v>
      </c>
    </row>
    <row r="440" spans="1:10" x14ac:dyDescent="0.3">
      <c r="A440">
        <v>100</v>
      </c>
      <c r="B440" t="s">
        <v>676</v>
      </c>
      <c r="C440">
        <v>70</v>
      </c>
      <c r="D440" t="s">
        <v>1321</v>
      </c>
      <c r="E440">
        <v>12324</v>
      </c>
      <c r="F440">
        <v>15</v>
      </c>
      <c r="G440">
        <v>1753</v>
      </c>
      <c r="H440">
        <v>5.6799740344044142E-3</v>
      </c>
      <c r="I440">
        <v>3.993154592127781E-2</v>
      </c>
      <c r="J440" t="s">
        <v>751</v>
      </c>
    </row>
    <row r="441" spans="1:10" x14ac:dyDescent="0.3">
      <c r="A441">
        <v>101</v>
      </c>
      <c r="B441" t="s">
        <v>439</v>
      </c>
      <c r="C441">
        <v>583</v>
      </c>
      <c r="D441" t="s">
        <v>1322</v>
      </c>
      <c r="E441">
        <v>685</v>
      </c>
      <c r="F441">
        <v>1</v>
      </c>
      <c r="G441">
        <v>1035</v>
      </c>
      <c r="H441">
        <v>0.85109489051094889</v>
      </c>
      <c r="I441">
        <v>0.56328502415458936</v>
      </c>
      <c r="J441" t="s">
        <v>752</v>
      </c>
    </row>
    <row r="442" spans="1:10" x14ac:dyDescent="0.3">
      <c r="A442">
        <v>101</v>
      </c>
      <c r="B442" t="s">
        <v>554</v>
      </c>
      <c r="C442">
        <v>20</v>
      </c>
      <c r="D442" t="s">
        <v>1323</v>
      </c>
      <c r="E442">
        <v>685</v>
      </c>
      <c r="F442">
        <v>2</v>
      </c>
      <c r="G442">
        <v>37</v>
      </c>
      <c r="H442">
        <v>2.9197080291970802E-2</v>
      </c>
      <c r="I442">
        <v>0.54054054054054057</v>
      </c>
      <c r="J442" t="s">
        <v>752</v>
      </c>
    </row>
    <row r="443" spans="1:10" x14ac:dyDescent="0.3">
      <c r="A443">
        <v>101</v>
      </c>
      <c r="B443" t="s">
        <v>1268</v>
      </c>
      <c r="C443">
        <v>8</v>
      </c>
      <c r="D443" t="s">
        <v>1269</v>
      </c>
      <c r="E443">
        <v>685</v>
      </c>
      <c r="F443">
        <v>3</v>
      </c>
      <c r="G443">
        <v>189</v>
      </c>
      <c r="H443">
        <v>1.167883211678832E-2</v>
      </c>
      <c r="I443">
        <v>4.2328042328042326E-2</v>
      </c>
      <c r="J443" t="s">
        <v>752</v>
      </c>
    </row>
    <row r="444" spans="1:10" x14ac:dyDescent="0.3">
      <c r="A444">
        <v>101</v>
      </c>
      <c r="B444" t="s">
        <v>216</v>
      </c>
      <c r="C444">
        <v>6</v>
      </c>
      <c r="D444" t="s">
        <v>1112</v>
      </c>
      <c r="E444">
        <v>685</v>
      </c>
      <c r="F444">
        <v>4</v>
      </c>
      <c r="G444">
        <v>17016</v>
      </c>
      <c r="H444">
        <v>8.7591240875912416E-3</v>
      </c>
      <c r="I444">
        <v>3.5260930888575458E-4</v>
      </c>
      <c r="J444" t="s">
        <v>752</v>
      </c>
    </row>
    <row r="445" spans="1:10" x14ac:dyDescent="0.3">
      <c r="A445">
        <v>101</v>
      </c>
      <c r="B445" t="s">
        <v>1324</v>
      </c>
      <c r="C445">
        <v>4</v>
      </c>
      <c r="D445" t="s">
        <v>1325</v>
      </c>
      <c r="E445">
        <v>685</v>
      </c>
      <c r="F445">
        <v>5</v>
      </c>
      <c r="G445">
        <v>45</v>
      </c>
      <c r="H445">
        <v>5.8394160583941602E-3</v>
      </c>
      <c r="I445">
        <v>8.8888888888888892E-2</v>
      </c>
      <c r="J445" t="s">
        <v>752</v>
      </c>
    </row>
    <row r="446" spans="1:10" x14ac:dyDescent="0.3">
      <c r="A446">
        <v>101</v>
      </c>
      <c r="B446" t="s">
        <v>1326</v>
      </c>
      <c r="C446">
        <v>3</v>
      </c>
      <c r="D446" t="s">
        <v>1327</v>
      </c>
      <c r="E446">
        <v>685</v>
      </c>
      <c r="F446">
        <v>6.5</v>
      </c>
      <c r="G446">
        <v>13</v>
      </c>
      <c r="H446">
        <v>4.3795620437956208E-3</v>
      </c>
      <c r="I446">
        <v>0.23076923076923078</v>
      </c>
      <c r="J446" t="s">
        <v>752</v>
      </c>
    </row>
    <row r="447" spans="1:10" x14ac:dyDescent="0.3">
      <c r="A447">
        <v>101</v>
      </c>
      <c r="B447" t="s">
        <v>1328</v>
      </c>
      <c r="C447">
        <v>3</v>
      </c>
      <c r="D447" t="s">
        <v>1329</v>
      </c>
      <c r="E447">
        <v>685</v>
      </c>
      <c r="F447">
        <v>6.5</v>
      </c>
      <c r="G447">
        <v>8</v>
      </c>
      <c r="H447">
        <v>4.3795620437956208E-3</v>
      </c>
      <c r="I447">
        <v>0.375</v>
      </c>
      <c r="J447" t="s">
        <v>752</v>
      </c>
    </row>
    <row r="448" spans="1:10" x14ac:dyDescent="0.3">
      <c r="A448">
        <v>101</v>
      </c>
      <c r="B448" t="s">
        <v>1330</v>
      </c>
      <c r="C448">
        <v>2</v>
      </c>
      <c r="D448" t="s">
        <v>1331</v>
      </c>
      <c r="E448">
        <v>685</v>
      </c>
      <c r="F448">
        <v>12.5</v>
      </c>
      <c r="G448">
        <v>19</v>
      </c>
      <c r="H448">
        <v>2.9197080291970801E-3</v>
      </c>
      <c r="I448">
        <v>0.10526315789473684</v>
      </c>
      <c r="J448" t="s">
        <v>752</v>
      </c>
    </row>
    <row r="449" spans="1:10" x14ac:dyDescent="0.3">
      <c r="A449">
        <v>101</v>
      </c>
      <c r="B449" t="s">
        <v>1332</v>
      </c>
      <c r="C449">
        <v>2</v>
      </c>
      <c r="D449" t="s">
        <v>1333</v>
      </c>
      <c r="E449">
        <v>685</v>
      </c>
      <c r="F449">
        <v>12.5</v>
      </c>
      <c r="G449">
        <v>2</v>
      </c>
      <c r="H449">
        <v>2.9197080291970801E-3</v>
      </c>
      <c r="I449">
        <v>1</v>
      </c>
      <c r="J449" t="s">
        <v>752</v>
      </c>
    </row>
    <row r="450" spans="1:10" x14ac:dyDescent="0.3">
      <c r="A450">
        <v>101</v>
      </c>
      <c r="B450" t="s">
        <v>254</v>
      </c>
      <c r="C450">
        <v>2</v>
      </c>
      <c r="D450" t="s">
        <v>1210</v>
      </c>
      <c r="E450">
        <v>685</v>
      </c>
      <c r="F450">
        <v>12.5</v>
      </c>
      <c r="G450">
        <v>1171</v>
      </c>
      <c r="H450">
        <v>2.9197080291970801E-3</v>
      </c>
      <c r="I450">
        <v>1.7079419299743809E-3</v>
      </c>
      <c r="J450" t="s">
        <v>752</v>
      </c>
    </row>
    <row r="451" spans="1:10" x14ac:dyDescent="0.3">
      <c r="A451">
        <v>101</v>
      </c>
      <c r="B451" t="s">
        <v>1334</v>
      </c>
      <c r="C451">
        <v>2</v>
      </c>
      <c r="D451" t="s">
        <v>1335</v>
      </c>
      <c r="E451">
        <v>685</v>
      </c>
      <c r="F451">
        <v>12.5</v>
      </c>
      <c r="G451">
        <v>2</v>
      </c>
      <c r="H451">
        <v>2.9197080291970801E-3</v>
      </c>
      <c r="I451">
        <v>1</v>
      </c>
      <c r="J451" t="s">
        <v>752</v>
      </c>
    </row>
    <row r="452" spans="1:10" x14ac:dyDescent="0.3">
      <c r="A452">
        <v>101</v>
      </c>
      <c r="B452" t="s">
        <v>379</v>
      </c>
      <c r="C452">
        <v>2</v>
      </c>
      <c r="D452" t="s">
        <v>1169</v>
      </c>
      <c r="E452">
        <v>685</v>
      </c>
      <c r="F452">
        <v>12.5</v>
      </c>
      <c r="G452">
        <v>9420</v>
      </c>
      <c r="H452">
        <v>2.9197080291970801E-3</v>
      </c>
      <c r="I452">
        <v>2.1231422505307856E-4</v>
      </c>
      <c r="J452" t="s">
        <v>752</v>
      </c>
    </row>
    <row r="453" spans="1:10" x14ac:dyDescent="0.3">
      <c r="A453">
        <v>101</v>
      </c>
      <c r="B453" t="s">
        <v>1336</v>
      </c>
      <c r="C453">
        <v>2</v>
      </c>
      <c r="D453" t="s">
        <v>1337</v>
      </c>
      <c r="E453">
        <v>685</v>
      </c>
      <c r="F453">
        <v>12.5</v>
      </c>
      <c r="G453">
        <v>14</v>
      </c>
      <c r="H453">
        <v>2.9197080291970801E-3</v>
      </c>
      <c r="I453">
        <v>0.14285714285714285</v>
      </c>
      <c r="J453" t="s">
        <v>752</v>
      </c>
    </row>
    <row r="454" spans="1:10" x14ac:dyDescent="0.3">
      <c r="A454">
        <v>101</v>
      </c>
      <c r="B454" t="s">
        <v>1338</v>
      </c>
      <c r="C454">
        <v>2</v>
      </c>
      <c r="D454" t="s">
        <v>1339</v>
      </c>
      <c r="E454">
        <v>685</v>
      </c>
      <c r="F454">
        <v>12.5</v>
      </c>
      <c r="G454">
        <v>20</v>
      </c>
      <c r="H454">
        <v>2.9197080291970801E-3</v>
      </c>
      <c r="I454">
        <v>0.1</v>
      </c>
      <c r="J454" t="s">
        <v>752</v>
      </c>
    </row>
    <row r="455" spans="1:10" x14ac:dyDescent="0.3">
      <c r="A455">
        <v>101</v>
      </c>
      <c r="B455" t="s">
        <v>614</v>
      </c>
      <c r="C455">
        <v>2</v>
      </c>
      <c r="D455" t="s">
        <v>1184</v>
      </c>
      <c r="E455">
        <v>685</v>
      </c>
      <c r="F455">
        <v>12.5</v>
      </c>
      <c r="G455">
        <v>1866</v>
      </c>
      <c r="H455">
        <v>2.9197080291970801E-3</v>
      </c>
      <c r="I455">
        <v>1.0718113612004287E-3</v>
      </c>
      <c r="J455" t="s">
        <v>752</v>
      </c>
    </row>
    <row r="456" spans="1:10" x14ac:dyDescent="0.3">
      <c r="A456">
        <v>101</v>
      </c>
      <c r="B456" t="s">
        <v>1340</v>
      </c>
      <c r="C456">
        <v>2</v>
      </c>
      <c r="D456" t="s">
        <v>1341</v>
      </c>
      <c r="E456">
        <v>685</v>
      </c>
      <c r="F456">
        <v>12.5</v>
      </c>
      <c r="G456">
        <v>58</v>
      </c>
      <c r="H456">
        <v>2.9197080291970801E-3</v>
      </c>
      <c r="I456">
        <v>3.4482758620689655E-2</v>
      </c>
      <c r="J456" t="s">
        <v>752</v>
      </c>
    </row>
    <row r="457" spans="1:10" x14ac:dyDescent="0.3">
      <c r="A457">
        <v>101</v>
      </c>
      <c r="B457" t="s">
        <v>1342</v>
      </c>
      <c r="C457">
        <v>2</v>
      </c>
      <c r="D457" t="s">
        <v>1343</v>
      </c>
      <c r="E457">
        <v>685</v>
      </c>
      <c r="F457">
        <v>12.5</v>
      </c>
      <c r="G457">
        <v>13</v>
      </c>
      <c r="H457">
        <v>2.9197080291970801E-3</v>
      </c>
      <c r="I457">
        <v>0.15384615384615385</v>
      </c>
      <c r="J457" t="s">
        <v>752</v>
      </c>
    </row>
    <row r="458" spans="1:10" x14ac:dyDescent="0.3">
      <c r="A458">
        <v>103</v>
      </c>
      <c r="B458" t="s">
        <v>216</v>
      </c>
      <c r="C458">
        <v>70</v>
      </c>
      <c r="D458" t="s">
        <v>1112</v>
      </c>
      <c r="E458">
        <v>3696</v>
      </c>
      <c r="F458">
        <v>1</v>
      </c>
      <c r="G458">
        <v>17016</v>
      </c>
      <c r="H458">
        <v>1.893939393939394E-2</v>
      </c>
      <c r="I458">
        <v>4.1137752703338032E-3</v>
      </c>
      <c r="J458" t="s">
        <v>754</v>
      </c>
    </row>
    <row r="459" spans="1:10" x14ac:dyDescent="0.3">
      <c r="A459">
        <v>103</v>
      </c>
      <c r="B459" t="s">
        <v>682</v>
      </c>
      <c r="C459">
        <v>64</v>
      </c>
      <c r="D459" t="s">
        <v>1174</v>
      </c>
      <c r="E459">
        <v>3696</v>
      </c>
      <c r="F459">
        <v>2</v>
      </c>
      <c r="G459">
        <v>20759</v>
      </c>
      <c r="H459">
        <v>1.7316017316017316E-2</v>
      </c>
      <c r="I459">
        <v>3.0830001445156319E-3</v>
      </c>
      <c r="J459" t="s">
        <v>754</v>
      </c>
    </row>
    <row r="460" spans="1:10" x14ac:dyDescent="0.3">
      <c r="A460">
        <v>103</v>
      </c>
      <c r="B460" t="s">
        <v>235</v>
      </c>
      <c r="C460">
        <v>53</v>
      </c>
      <c r="D460" t="s">
        <v>1122</v>
      </c>
      <c r="E460">
        <v>3696</v>
      </c>
      <c r="F460">
        <v>3.5</v>
      </c>
      <c r="G460">
        <v>7103</v>
      </c>
      <c r="H460">
        <v>1.433982683982684E-2</v>
      </c>
      <c r="I460">
        <v>7.4616359284809235E-3</v>
      </c>
      <c r="J460" t="s">
        <v>754</v>
      </c>
    </row>
    <row r="461" spans="1:10" x14ac:dyDescent="0.3">
      <c r="A461">
        <v>103</v>
      </c>
      <c r="B461" t="s">
        <v>509</v>
      </c>
      <c r="C461">
        <v>53</v>
      </c>
      <c r="D461" t="s">
        <v>1241</v>
      </c>
      <c r="E461">
        <v>3696</v>
      </c>
      <c r="F461">
        <v>3.5</v>
      </c>
      <c r="G461">
        <v>7468</v>
      </c>
      <c r="H461">
        <v>1.433982683982684E-2</v>
      </c>
      <c r="I461">
        <v>7.0969469737546869E-3</v>
      </c>
      <c r="J461" t="s">
        <v>754</v>
      </c>
    </row>
    <row r="462" spans="1:10" x14ac:dyDescent="0.3">
      <c r="A462">
        <v>103</v>
      </c>
      <c r="B462" t="s">
        <v>176</v>
      </c>
      <c r="C462">
        <v>39</v>
      </c>
      <c r="D462" t="s">
        <v>1315</v>
      </c>
      <c r="E462">
        <v>3696</v>
      </c>
      <c r="F462">
        <v>5.5</v>
      </c>
      <c r="G462">
        <v>3600</v>
      </c>
      <c r="H462">
        <v>1.0551948051948052E-2</v>
      </c>
      <c r="I462">
        <v>1.0833333333333334E-2</v>
      </c>
      <c r="J462" t="s">
        <v>754</v>
      </c>
    </row>
    <row r="463" spans="1:10" x14ac:dyDescent="0.3">
      <c r="A463">
        <v>103</v>
      </c>
      <c r="B463" t="s">
        <v>413</v>
      </c>
      <c r="C463">
        <v>39</v>
      </c>
      <c r="D463" t="s">
        <v>1284</v>
      </c>
      <c r="E463">
        <v>3696</v>
      </c>
      <c r="F463">
        <v>5.5</v>
      </c>
      <c r="G463">
        <v>5436</v>
      </c>
      <c r="H463">
        <v>1.0551948051948052E-2</v>
      </c>
      <c r="I463">
        <v>7.1743929359823402E-3</v>
      </c>
      <c r="J463" t="s">
        <v>754</v>
      </c>
    </row>
    <row r="464" spans="1:10" x14ac:dyDescent="0.3">
      <c r="A464">
        <v>103</v>
      </c>
      <c r="B464" t="s">
        <v>515</v>
      </c>
      <c r="C464">
        <v>37</v>
      </c>
      <c r="D464" t="s">
        <v>1121</v>
      </c>
      <c r="E464">
        <v>3696</v>
      </c>
      <c r="F464">
        <v>7</v>
      </c>
      <c r="G464">
        <v>9876</v>
      </c>
      <c r="H464">
        <v>1.001082251082251E-2</v>
      </c>
      <c r="I464">
        <v>3.7464560550830297E-3</v>
      </c>
      <c r="J464" t="s">
        <v>754</v>
      </c>
    </row>
    <row r="465" spans="1:10" x14ac:dyDescent="0.3">
      <c r="A465">
        <v>103</v>
      </c>
      <c r="B465" t="s">
        <v>615</v>
      </c>
      <c r="C465">
        <v>35</v>
      </c>
      <c r="D465" t="s">
        <v>1281</v>
      </c>
      <c r="E465">
        <v>3696</v>
      </c>
      <c r="F465">
        <v>8</v>
      </c>
      <c r="G465">
        <v>5467</v>
      </c>
      <c r="H465">
        <v>9.46969696969697E-3</v>
      </c>
      <c r="I465">
        <v>6.4020486555697821E-3</v>
      </c>
      <c r="J465" t="s">
        <v>754</v>
      </c>
    </row>
    <row r="466" spans="1:10" x14ac:dyDescent="0.3">
      <c r="A466">
        <v>103</v>
      </c>
      <c r="B466" t="s">
        <v>220</v>
      </c>
      <c r="C466">
        <v>34</v>
      </c>
      <c r="D466" t="s">
        <v>1168</v>
      </c>
      <c r="E466">
        <v>3696</v>
      </c>
      <c r="F466">
        <v>10.5</v>
      </c>
      <c r="G466">
        <v>4205</v>
      </c>
      <c r="H466">
        <v>9.1991341991341999E-3</v>
      </c>
      <c r="I466">
        <v>8.0856123662306784E-3</v>
      </c>
      <c r="J466" t="s">
        <v>754</v>
      </c>
    </row>
    <row r="467" spans="1:10" x14ac:dyDescent="0.3">
      <c r="A467">
        <v>103</v>
      </c>
      <c r="B467" t="s">
        <v>226</v>
      </c>
      <c r="C467">
        <v>34</v>
      </c>
      <c r="D467" t="s">
        <v>1123</v>
      </c>
      <c r="E467">
        <v>3696</v>
      </c>
      <c r="F467">
        <v>10.5</v>
      </c>
      <c r="G467">
        <v>14548</v>
      </c>
      <c r="H467">
        <v>9.1991341991341999E-3</v>
      </c>
      <c r="I467">
        <v>2.3370910090734121E-3</v>
      </c>
      <c r="J467" t="s">
        <v>754</v>
      </c>
    </row>
    <row r="468" spans="1:10" x14ac:dyDescent="0.3">
      <c r="A468">
        <v>103</v>
      </c>
      <c r="B468" t="s">
        <v>269</v>
      </c>
      <c r="C468">
        <v>34</v>
      </c>
      <c r="D468" t="s">
        <v>1124</v>
      </c>
      <c r="E468">
        <v>3696</v>
      </c>
      <c r="F468">
        <v>10.5</v>
      </c>
      <c r="G468">
        <v>2903</v>
      </c>
      <c r="H468">
        <v>9.1991341991341999E-3</v>
      </c>
      <c r="I468">
        <v>1.1712022046159145E-2</v>
      </c>
      <c r="J468" t="s">
        <v>754</v>
      </c>
    </row>
    <row r="469" spans="1:10" x14ac:dyDescent="0.3">
      <c r="A469">
        <v>103</v>
      </c>
      <c r="B469" t="s">
        <v>620</v>
      </c>
      <c r="C469">
        <v>34</v>
      </c>
      <c r="D469" t="s">
        <v>1185</v>
      </c>
      <c r="E469">
        <v>3696</v>
      </c>
      <c r="F469">
        <v>10.5</v>
      </c>
      <c r="G469">
        <v>3398</v>
      </c>
      <c r="H469">
        <v>9.1991341991341999E-3</v>
      </c>
      <c r="I469">
        <v>1.0005885815185403E-2</v>
      </c>
      <c r="J469" t="s">
        <v>754</v>
      </c>
    </row>
    <row r="470" spans="1:10" x14ac:dyDescent="0.3">
      <c r="A470">
        <v>103</v>
      </c>
      <c r="B470" t="s">
        <v>318</v>
      </c>
      <c r="C470">
        <v>33</v>
      </c>
      <c r="D470" t="s">
        <v>1170</v>
      </c>
      <c r="E470">
        <v>3696</v>
      </c>
      <c r="F470">
        <v>13</v>
      </c>
      <c r="G470">
        <v>7358</v>
      </c>
      <c r="H470">
        <v>8.9285714285714281E-3</v>
      </c>
      <c r="I470">
        <v>4.4849143789073113E-3</v>
      </c>
      <c r="J470" t="s">
        <v>754</v>
      </c>
    </row>
    <row r="471" spans="1:10" x14ac:dyDescent="0.3">
      <c r="A471">
        <v>103</v>
      </c>
      <c r="B471" t="s">
        <v>552</v>
      </c>
      <c r="C471">
        <v>32</v>
      </c>
      <c r="D471" t="s">
        <v>1344</v>
      </c>
      <c r="E471">
        <v>3696</v>
      </c>
      <c r="F471">
        <v>14</v>
      </c>
      <c r="G471">
        <v>2888</v>
      </c>
      <c r="H471">
        <v>8.658008658008658E-3</v>
      </c>
      <c r="I471">
        <v>1.1080332409972299E-2</v>
      </c>
      <c r="J471" t="s">
        <v>754</v>
      </c>
    </row>
    <row r="472" spans="1:10" x14ac:dyDescent="0.3">
      <c r="A472">
        <v>103</v>
      </c>
      <c r="B472" t="s">
        <v>228</v>
      </c>
      <c r="C472">
        <v>31</v>
      </c>
      <c r="D472" t="s">
        <v>1116</v>
      </c>
      <c r="E472">
        <v>3696</v>
      </c>
      <c r="F472">
        <v>15</v>
      </c>
      <c r="G472">
        <v>3078</v>
      </c>
      <c r="H472">
        <v>8.3874458874458879E-3</v>
      </c>
      <c r="I472">
        <v>1.0071474983755685E-2</v>
      </c>
      <c r="J472" t="s">
        <v>754</v>
      </c>
    </row>
    <row r="473" spans="1:10" x14ac:dyDescent="0.3">
      <c r="A473">
        <v>104</v>
      </c>
      <c r="B473" t="s">
        <v>216</v>
      </c>
      <c r="C473">
        <v>2232</v>
      </c>
      <c r="D473" t="s">
        <v>1112</v>
      </c>
      <c r="E473">
        <v>16620</v>
      </c>
      <c r="F473">
        <v>1</v>
      </c>
      <c r="G473">
        <v>17016</v>
      </c>
      <c r="H473">
        <v>0.13429602888086642</v>
      </c>
      <c r="I473">
        <v>0.1311706629055007</v>
      </c>
      <c r="J473" t="s">
        <v>771</v>
      </c>
    </row>
    <row r="474" spans="1:10" x14ac:dyDescent="0.3">
      <c r="A474">
        <v>104</v>
      </c>
      <c r="B474" t="s">
        <v>392</v>
      </c>
      <c r="C474">
        <v>767</v>
      </c>
      <c r="D474" t="s">
        <v>1175</v>
      </c>
      <c r="E474">
        <v>16620</v>
      </c>
      <c r="F474">
        <v>2</v>
      </c>
      <c r="G474">
        <v>11595</v>
      </c>
      <c r="H474">
        <v>4.6149217809867631E-2</v>
      </c>
      <c r="I474">
        <v>6.6149202242345842E-2</v>
      </c>
      <c r="J474" t="s">
        <v>771</v>
      </c>
    </row>
    <row r="475" spans="1:10" x14ac:dyDescent="0.3">
      <c r="A475">
        <v>104</v>
      </c>
      <c r="B475" t="s">
        <v>515</v>
      </c>
      <c r="C475">
        <v>723</v>
      </c>
      <c r="D475" t="s">
        <v>1121</v>
      </c>
      <c r="E475">
        <v>16620</v>
      </c>
      <c r="F475">
        <v>3</v>
      </c>
      <c r="G475">
        <v>9876</v>
      </c>
      <c r="H475">
        <v>4.3501805054151625E-2</v>
      </c>
      <c r="I475">
        <v>7.3207776427703528E-2</v>
      </c>
      <c r="J475" t="s">
        <v>771</v>
      </c>
    </row>
    <row r="476" spans="1:10" x14ac:dyDescent="0.3">
      <c r="A476">
        <v>104</v>
      </c>
      <c r="B476" t="s">
        <v>275</v>
      </c>
      <c r="C476">
        <v>547</v>
      </c>
      <c r="D476" t="s">
        <v>1113</v>
      </c>
      <c r="E476">
        <v>16620</v>
      </c>
      <c r="F476">
        <v>4</v>
      </c>
      <c r="G476">
        <v>8901</v>
      </c>
      <c r="H476">
        <v>3.2912154031287603E-2</v>
      </c>
      <c r="I476">
        <v>6.1453769239411302E-2</v>
      </c>
      <c r="J476" t="s">
        <v>771</v>
      </c>
    </row>
    <row r="477" spans="1:10" x14ac:dyDescent="0.3">
      <c r="A477">
        <v>104</v>
      </c>
      <c r="B477" t="s">
        <v>226</v>
      </c>
      <c r="C477">
        <v>468</v>
      </c>
      <c r="D477" t="s">
        <v>1123</v>
      </c>
      <c r="E477">
        <v>16620</v>
      </c>
      <c r="F477">
        <v>5</v>
      </c>
      <c r="G477">
        <v>14548</v>
      </c>
      <c r="H477">
        <v>2.8158844765342961E-2</v>
      </c>
      <c r="I477">
        <v>3.2169370360186966E-2</v>
      </c>
      <c r="J477" t="s">
        <v>771</v>
      </c>
    </row>
    <row r="478" spans="1:10" x14ac:dyDescent="0.3">
      <c r="A478">
        <v>104</v>
      </c>
      <c r="B478" t="s">
        <v>397</v>
      </c>
      <c r="C478">
        <v>456</v>
      </c>
      <c r="D478" t="s">
        <v>1286</v>
      </c>
      <c r="E478">
        <v>16620</v>
      </c>
      <c r="F478">
        <v>6</v>
      </c>
      <c r="G478">
        <v>6138</v>
      </c>
      <c r="H478">
        <v>2.7436823104693142E-2</v>
      </c>
      <c r="I478">
        <v>7.4291300097751714E-2</v>
      </c>
      <c r="J478" t="s">
        <v>771</v>
      </c>
    </row>
    <row r="479" spans="1:10" x14ac:dyDescent="0.3">
      <c r="A479">
        <v>104</v>
      </c>
      <c r="B479" t="s">
        <v>379</v>
      </c>
      <c r="C479">
        <v>352</v>
      </c>
      <c r="D479" t="s">
        <v>1169</v>
      </c>
      <c r="E479">
        <v>16620</v>
      </c>
      <c r="F479">
        <v>7</v>
      </c>
      <c r="G479">
        <v>9420</v>
      </c>
      <c r="H479">
        <v>2.117930204572804E-2</v>
      </c>
      <c r="I479">
        <v>3.7367303609341825E-2</v>
      </c>
      <c r="J479" t="s">
        <v>771</v>
      </c>
    </row>
    <row r="480" spans="1:10" x14ac:dyDescent="0.3">
      <c r="A480">
        <v>104</v>
      </c>
      <c r="B480" t="s">
        <v>318</v>
      </c>
      <c r="C480">
        <v>324</v>
      </c>
      <c r="D480" t="s">
        <v>1170</v>
      </c>
      <c r="E480">
        <v>16620</v>
      </c>
      <c r="F480">
        <v>8</v>
      </c>
      <c r="G480">
        <v>7358</v>
      </c>
      <c r="H480">
        <v>1.9494584837545126E-2</v>
      </c>
      <c r="I480">
        <v>4.4033704811089973E-2</v>
      </c>
      <c r="J480" t="s">
        <v>771</v>
      </c>
    </row>
    <row r="481" spans="1:10" x14ac:dyDescent="0.3">
      <c r="A481">
        <v>104</v>
      </c>
      <c r="B481" t="s">
        <v>276</v>
      </c>
      <c r="C481">
        <v>292</v>
      </c>
      <c r="D481" t="s">
        <v>1115</v>
      </c>
      <c r="E481">
        <v>16620</v>
      </c>
      <c r="F481">
        <v>9</v>
      </c>
      <c r="G481">
        <v>6070</v>
      </c>
      <c r="H481">
        <v>1.756919374247894E-2</v>
      </c>
      <c r="I481">
        <v>4.8105436573311365E-2</v>
      </c>
      <c r="J481" t="s">
        <v>771</v>
      </c>
    </row>
    <row r="482" spans="1:10" x14ac:dyDescent="0.3">
      <c r="A482">
        <v>104</v>
      </c>
      <c r="B482" t="s">
        <v>279</v>
      </c>
      <c r="C482">
        <v>233</v>
      </c>
      <c r="D482" t="s">
        <v>1235</v>
      </c>
      <c r="E482">
        <v>16620</v>
      </c>
      <c r="F482">
        <v>10</v>
      </c>
      <c r="G482">
        <v>3305</v>
      </c>
      <c r="H482">
        <v>1.4019253910950661E-2</v>
      </c>
      <c r="I482">
        <v>7.0499243570347953E-2</v>
      </c>
      <c r="J482" t="s">
        <v>771</v>
      </c>
    </row>
    <row r="483" spans="1:10" x14ac:dyDescent="0.3">
      <c r="A483">
        <v>104</v>
      </c>
      <c r="B483" t="s">
        <v>413</v>
      </c>
      <c r="C483">
        <v>204</v>
      </c>
      <c r="D483" t="s">
        <v>1284</v>
      </c>
      <c r="E483">
        <v>16620</v>
      </c>
      <c r="F483">
        <v>11</v>
      </c>
      <c r="G483">
        <v>5436</v>
      </c>
      <c r="H483">
        <v>1.2274368231046931E-2</v>
      </c>
      <c r="I483">
        <v>3.7527593818984545E-2</v>
      </c>
      <c r="J483" t="s">
        <v>771</v>
      </c>
    </row>
    <row r="484" spans="1:10" x14ac:dyDescent="0.3">
      <c r="A484">
        <v>104</v>
      </c>
      <c r="B484" t="s">
        <v>542</v>
      </c>
      <c r="C484">
        <v>191</v>
      </c>
      <c r="D484" t="s">
        <v>1289</v>
      </c>
      <c r="E484">
        <v>16620</v>
      </c>
      <c r="F484">
        <v>12</v>
      </c>
      <c r="G484">
        <v>3381</v>
      </c>
      <c r="H484">
        <v>1.1492178098676293E-2</v>
      </c>
      <c r="I484">
        <v>5.6492162082224191E-2</v>
      </c>
      <c r="J484" t="s">
        <v>771</v>
      </c>
    </row>
    <row r="485" spans="1:10" x14ac:dyDescent="0.3">
      <c r="A485">
        <v>104</v>
      </c>
      <c r="B485" t="s">
        <v>220</v>
      </c>
      <c r="C485">
        <v>190</v>
      </c>
      <c r="D485" t="s">
        <v>1168</v>
      </c>
      <c r="E485">
        <v>16620</v>
      </c>
      <c r="F485">
        <v>13</v>
      </c>
      <c r="G485">
        <v>4205</v>
      </c>
      <c r="H485">
        <v>1.1432009626955475E-2</v>
      </c>
      <c r="I485">
        <v>4.5184304399524373E-2</v>
      </c>
      <c r="J485" t="s">
        <v>771</v>
      </c>
    </row>
    <row r="486" spans="1:10" x14ac:dyDescent="0.3">
      <c r="A486">
        <v>104</v>
      </c>
      <c r="B486" t="s">
        <v>349</v>
      </c>
      <c r="C486">
        <v>187</v>
      </c>
      <c r="D486" t="s">
        <v>1044</v>
      </c>
      <c r="E486">
        <v>16620</v>
      </c>
      <c r="F486">
        <v>14</v>
      </c>
      <c r="G486">
        <v>7980</v>
      </c>
      <c r="H486">
        <v>1.125150421179302E-2</v>
      </c>
      <c r="I486">
        <v>2.3433583959899751E-2</v>
      </c>
      <c r="J486" t="s">
        <v>771</v>
      </c>
    </row>
    <row r="487" spans="1:10" x14ac:dyDescent="0.3">
      <c r="A487">
        <v>105</v>
      </c>
      <c r="B487" t="s">
        <v>615</v>
      </c>
      <c r="C487">
        <v>2163</v>
      </c>
      <c r="D487" t="s">
        <v>1281</v>
      </c>
      <c r="E487">
        <v>20474</v>
      </c>
      <c r="F487">
        <v>1</v>
      </c>
      <c r="G487">
        <v>5467</v>
      </c>
      <c r="H487">
        <v>0.10564618540588062</v>
      </c>
      <c r="I487">
        <v>0.39564660691421255</v>
      </c>
      <c r="J487" t="s">
        <v>755</v>
      </c>
    </row>
    <row r="488" spans="1:10" x14ac:dyDescent="0.3">
      <c r="A488">
        <v>105</v>
      </c>
      <c r="B488" t="s">
        <v>440</v>
      </c>
      <c r="C488">
        <v>1101</v>
      </c>
      <c r="D488" t="s">
        <v>1191</v>
      </c>
      <c r="E488">
        <v>20474</v>
      </c>
      <c r="F488">
        <v>2</v>
      </c>
      <c r="G488">
        <v>2938</v>
      </c>
      <c r="H488">
        <v>5.377552017192537E-2</v>
      </c>
      <c r="I488">
        <v>0.37474472430224642</v>
      </c>
      <c r="J488" t="s">
        <v>755</v>
      </c>
    </row>
    <row r="489" spans="1:10" x14ac:dyDescent="0.3">
      <c r="A489">
        <v>105</v>
      </c>
      <c r="B489" t="s">
        <v>318</v>
      </c>
      <c r="C489">
        <v>1068</v>
      </c>
      <c r="D489" t="s">
        <v>1170</v>
      </c>
      <c r="E489">
        <v>20474</v>
      </c>
      <c r="F489">
        <v>3</v>
      </c>
      <c r="G489">
        <v>7358</v>
      </c>
      <c r="H489">
        <v>5.2163719839796813E-2</v>
      </c>
      <c r="I489">
        <v>0.14514813808100027</v>
      </c>
      <c r="J489" t="s">
        <v>755</v>
      </c>
    </row>
    <row r="490" spans="1:10" x14ac:dyDescent="0.3">
      <c r="A490">
        <v>105</v>
      </c>
      <c r="B490" t="s">
        <v>488</v>
      </c>
      <c r="C490">
        <v>451</v>
      </c>
      <c r="D490" t="s">
        <v>1125</v>
      </c>
      <c r="E490">
        <v>20474</v>
      </c>
      <c r="F490">
        <v>4</v>
      </c>
      <c r="G490">
        <v>3526</v>
      </c>
      <c r="H490">
        <v>2.2027937872423561E-2</v>
      </c>
      <c r="I490">
        <v>0.12790697674418605</v>
      </c>
      <c r="J490" t="s">
        <v>755</v>
      </c>
    </row>
    <row r="491" spans="1:10" x14ac:dyDescent="0.3">
      <c r="A491">
        <v>105</v>
      </c>
      <c r="B491" t="s">
        <v>625</v>
      </c>
      <c r="C491">
        <v>445</v>
      </c>
      <c r="D491" t="s">
        <v>1345</v>
      </c>
      <c r="E491">
        <v>20474</v>
      </c>
      <c r="F491">
        <v>5</v>
      </c>
      <c r="G491">
        <v>913</v>
      </c>
      <c r="H491">
        <v>2.1734883266582006E-2</v>
      </c>
      <c r="I491">
        <v>0.48740416210295728</v>
      </c>
      <c r="J491" t="s">
        <v>755</v>
      </c>
    </row>
    <row r="492" spans="1:10" x14ac:dyDescent="0.3">
      <c r="A492">
        <v>105</v>
      </c>
      <c r="B492" t="s">
        <v>647</v>
      </c>
      <c r="C492">
        <v>442</v>
      </c>
      <c r="D492" t="s">
        <v>1346</v>
      </c>
      <c r="E492">
        <v>20474</v>
      </c>
      <c r="F492">
        <v>6</v>
      </c>
      <c r="G492">
        <v>917</v>
      </c>
      <c r="H492">
        <v>2.1588355963661227E-2</v>
      </c>
      <c r="I492">
        <v>0.48200654307524538</v>
      </c>
      <c r="J492" t="s">
        <v>755</v>
      </c>
    </row>
    <row r="493" spans="1:10" x14ac:dyDescent="0.3">
      <c r="A493">
        <v>105</v>
      </c>
      <c r="B493" t="s">
        <v>660</v>
      </c>
      <c r="C493">
        <v>403</v>
      </c>
      <c r="D493" t="s">
        <v>1279</v>
      </c>
      <c r="E493">
        <v>20474</v>
      </c>
      <c r="F493">
        <v>7</v>
      </c>
      <c r="G493">
        <v>774</v>
      </c>
      <c r="H493">
        <v>1.9683501025691122E-2</v>
      </c>
      <c r="I493">
        <v>0.52067183462532296</v>
      </c>
      <c r="J493" t="s">
        <v>755</v>
      </c>
    </row>
    <row r="494" spans="1:10" x14ac:dyDescent="0.3">
      <c r="A494">
        <v>105</v>
      </c>
      <c r="B494" t="s">
        <v>622</v>
      </c>
      <c r="C494">
        <v>400</v>
      </c>
      <c r="D494" t="s">
        <v>1347</v>
      </c>
      <c r="E494">
        <v>20474</v>
      </c>
      <c r="F494">
        <v>8</v>
      </c>
      <c r="G494">
        <v>994</v>
      </c>
      <c r="H494">
        <v>1.9536973722770343E-2</v>
      </c>
      <c r="I494">
        <v>0.4024144869215292</v>
      </c>
      <c r="J494" t="s">
        <v>755</v>
      </c>
    </row>
    <row r="495" spans="1:10" x14ac:dyDescent="0.3">
      <c r="A495">
        <v>105</v>
      </c>
      <c r="B495" t="s">
        <v>448</v>
      </c>
      <c r="C495">
        <v>380</v>
      </c>
      <c r="D495" t="s">
        <v>1348</v>
      </c>
      <c r="E495">
        <v>20474</v>
      </c>
      <c r="F495">
        <v>9</v>
      </c>
      <c r="G495">
        <v>1045</v>
      </c>
      <c r="H495">
        <v>1.8560125036631826E-2</v>
      </c>
      <c r="I495">
        <v>0.36363636363636365</v>
      </c>
      <c r="J495" t="s">
        <v>755</v>
      </c>
    </row>
    <row r="496" spans="1:10" x14ac:dyDescent="0.3">
      <c r="A496">
        <v>105</v>
      </c>
      <c r="B496" t="s">
        <v>614</v>
      </c>
      <c r="C496">
        <v>368</v>
      </c>
      <c r="D496" t="s">
        <v>1184</v>
      </c>
      <c r="E496">
        <v>20474</v>
      </c>
      <c r="F496">
        <v>10</v>
      </c>
      <c r="G496">
        <v>1866</v>
      </c>
      <c r="H496">
        <v>1.7974015824948716E-2</v>
      </c>
      <c r="I496">
        <v>0.19721329046087888</v>
      </c>
      <c r="J496" t="s">
        <v>755</v>
      </c>
    </row>
    <row r="497" spans="1:10" x14ac:dyDescent="0.3">
      <c r="A497">
        <v>105</v>
      </c>
      <c r="B497" t="s">
        <v>441</v>
      </c>
      <c r="C497">
        <v>355</v>
      </c>
      <c r="D497" t="s">
        <v>1186</v>
      </c>
      <c r="E497">
        <v>20474</v>
      </c>
      <c r="F497">
        <v>11</v>
      </c>
      <c r="G497">
        <v>1587</v>
      </c>
      <c r="H497">
        <v>1.7339064178958679E-2</v>
      </c>
      <c r="I497">
        <v>0.2236925015752993</v>
      </c>
      <c r="J497" t="s">
        <v>755</v>
      </c>
    </row>
    <row r="498" spans="1:10" x14ac:dyDescent="0.3">
      <c r="A498">
        <v>105</v>
      </c>
      <c r="B498" t="s">
        <v>449</v>
      </c>
      <c r="C498">
        <v>347</v>
      </c>
      <c r="D498" t="s">
        <v>1349</v>
      </c>
      <c r="E498">
        <v>20474</v>
      </c>
      <c r="F498">
        <v>12</v>
      </c>
      <c r="G498">
        <v>1146</v>
      </c>
      <c r="H498">
        <v>1.6948324704503272E-2</v>
      </c>
      <c r="I498">
        <v>0.30279232111692844</v>
      </c>
      <c r="J498" t="s">
        <v>755</v>
      </c>
    </row>
    <row r="499" spans="1:10" x14ac:dyDescent="0.3">
      <c r="A499">
        <v>105</v>
      </c>
      <c r="B499" t="s">
        <v>620</v>
      </c>
      <c r="C499">
        <v>339</v>
      </c>
      <c r="D499" t="s">
        <v>1185</v>
      </c>
      <c r="E499">
        <v>20474</v>
      </c>
      <c r="F499">
        <v>13</v>
      </c>
      <c r="G499">
        <v>3398</v>
      </c>
      <c r="H499">
        <v>1.6557585230047866E-2</v>
      </c>
      <c r="I499">
        <v>9.9764567392583867E-2</v>
      </c>
      <c r="J499" t="s">
        <v>755</v>
      </c>
    </row>
    <row r="500" spans="1:10" x14ac:dyDescent="0.3">
      <c r="A500">
        <v>105</v>
      </c>
      <c r="B500" t="s">
        <v>269</v>
      </c>
      <c r="C500">
        <v>338</v>
      </c>
      <c r="D500" t="s">
        <v>1124</v>
      </c>
      <c r="E500">
        <v>20474</v>
      </c>
      <c r="F500">
        <v>14</v>
      </c>
      <c r="G500">
        <v>2903</v>
      </c>
      <c r="H500">
        <v>1.6508742795740938E-2</v>
      </c>
      <c r="I500">
        <v>0.11643127798828798</v>
      </c>
      <c r="J500" t="s">
        <v>755</v>
      </c>
    </row>
    <row r="501" spans="1:10" x14ac:dyDescent="0.3">
      <c r="A501">
        <v>105</v>
      </c>
      <c r="B501" t="s">
        <v>624</v>
      </c>
      <c r="C501">
        <v>336</v>
      </c>
      <c r="D501" t="s">
        <v>1195</v>
      </c>
      <c r="E501">
        <v>20474</v>
      </c>
      <c r="F501">
        <v>15</v>
      </c>
      <c r="G501">
        <v>715</v>
      </c>
      <c r="H501">
        <v>1.6411057927127087E-2</v>
      </c>
      <c r="I501">
        <v>0.46993006993006992</v>
      </c>
      <c r="J501" t="s">
        <v>755</v>
      </c>
    </row>
    <row r="502" spans="1:10" x14ac:dyDescent="0.3">
      <c r="A502">
        <v>106</v>
      </c>
      <c r="B502" t="s">
        <v>657</v>
      </c>
      <c r="C502">
        <v>1575</v>
      </c>
      <c r="D502" t="s">
        <v>1074</v>
      </c>
      <c r="E502">
        <v>3321</v>
      </c>
      <c r="F502">
        <v>1</v>
      </c>
      <c r="G502">
        <v>4527</v>
      </c>
      <c r="H502">
        <v>0.4742547425474255</v>
      </c>
      <c r="I502">
        <v>0.34791252485089463</v>
      </c>
      <c r="J502" t="s">
        <v>717</v>
      </c>
    </row>
    <row r="503" spans="1:10" x14ac:dyDescent="0.3">
      <c r="A503">
        <v>106</v>
      </c>
      <c r="B503" t="s">
        <v>581</v>
      </c>
      <c r="C503">
        <v>334</v>
      </c>
      <c r="D503" t="s">
        <v>1350</v>
      </c>
      <c r="E503">
        <v>3321</v>
      </c>
      <c r="F503">
        <v>2</v>
      </c>
      <c r="G503">
        <v>977</v>
      </c>
      <c r="H503">
        <v>0.10057211683227943</v>
      </c>
      <c r="I503">
        <v>0.34186284544524054</v>
      </c>
      <c r="J503" t="s">
        <v>717</v>
      </c>
    </row>
    <row r="504" spans="1:10" x14ac:dyDescent="0.3">
      <c r="A504">
        <v>106</v>
      </c>
      <c r="B504" t="s">
        <v>583</v>
      </c>
      <c r="C504">
        <v>219</v>
      </c>
      <c r="D504" t="s">
        <v>1072</v>
      </c>
      <c r="E504">
        <v>3321</v>
      </c>
      <c r="F504">
        <v>3</v>
      </c>
      <c r="G504">
        <v>18733</v>
      </c>
      <c r="H504">
        <v>6.5943992773261059E-2</v>
      </c>
      <c r="I504">
        <v>1.1690599476859019E-2</v>
      </c>
      <c r="J504" t="s">
        <v>717</v>
      </c>
    </row>
    <row r="505" spans="1:10" x14ac:dyDescent="0.3">
      <c r="A505">
        <v>106</v>
      </c>
      <c r="B505" t="s">
        <v>649</v>
      </c>
      <c r="C505">
        <v>161</v>
      </c>
      <c r="D505" t="s">
        <v>1075</v>
      </c>
      <c r="E505">
        <v>3321</v>
      </c>
      <c r="F505">
        <v>4</v>
      </c>
      <c r="G505">
        <v>3211</v>
      </c>
      <c r="H505">
        <v>4.8479373682625712E-2</v>
      </c>
      <c r="I505">
        <v>5.0140143257552165E-2</v>
      </c>
      <c r="J505" t="s">
        <v>717</v>
      </c>
    </row>
    <row r="506" spans="1:10" x14ac:dyDescent="0.3">
      <c r="A506">
        <v>106</v>
      </c>
      <c r="B506" t="s">
        <v>167</v>
      </c>
      <c r="C506">
        <v>153</v>
      </c>
      <c r="D506" t="s">
        <v>1077</v>
      </c>
      <c r="E506">
        <v>3321</v>
      </c>
      <c r="F506">
        <v>5</v>
      </c>
      <c r="G506">
        <v>2296</v>
      </c>
      <c r="H506">
        <v>4.6070460704607047E-2</v>
      </c>
      <c r="I506">
        <v>6.66376306620209E-2</v>
      </c>
      <c r="J506" t="s">
        <v>717</v>
      </c>
    </row>
    <row r="507" spans="1:10" x14ac:dyDescent="0.3">
      <c r="A507">
        <v>106</v>
      </c>
      <c r="B507" t="s">
        <v>312</v>
      </c>
      <c r="C507">
        <v>145</v>
      </c>
      <c r="D507" t="s">
        <v>1084</v>
      </c>
      <c r="E507">
        <v>3321</v>
      </c>
      <c r="F507">
        <v>6</v>
      </c>
      <c r="G507">
        <v>1125</v>
      </c>
      <c r="H507">
        <v>4.3661547726588375E-2</v>
      </c>
      <c r="I507">
        <v>0.12888888888888889</v>
      </c>
      <c r="J507" t="s">
        <v>717</v>
      </c>
    </row>
    <row r="508" spans="1:10" x14ac:dyDescent="0.3">
      <c r="A508">
        <v>106</v>
      </c>
      <c r="B508" t="s">
        <v>255</v>
      </c>
      <c r="C508">
        <v>66</v>
      </c>
      <c r="D508" t="s">
        <v>1073</v>
      </c>
      <c r="E508">
        <v>3321</v>
      </c>
      <c r="F508">
        <v>7</v>
      </c>
      <c r="G508">
        <v>7077</v>
      </c>
      <c r="H508">
        <v>1.9873532068654019E-2</v>
      </c>
      <c r="I508">
        <v>9.3259855871131829E-3</v>
      </c>
      <c r="J508" t="s">
        <v>717</v>
      </c>
    </row>
    <row r="509" spans="1:10" x14ac:dyDescent="0.3">
      <c r="A509">
        <v>106</v>
      </c>
      <c r="B509" t="s">
        <v>534</v>
      </c>
      <c r="C509">
        <v>61</v>
      </c>
      <c r="D509" t="s">
        <v>1351</v>
      </c>
      <c r="E509">
        <v>3321</v>
      </c>
      <c r="F509">
        <v>8</v>
      </c>
      <c r="G509">
        <v>185</v>
      </c>
      <c r="H509">
        <v>1.8367961457392352E-2</v>
      </c>
      <c r="I509">
        <v>0.32972972972972975</v>
      </c>
      <c r="J509" t="s">
        <v>717</v>
      </c>
    </row>
    <row r="510" spans="1:10" x14ac:dyDescent="0.3">
      <c r="A510">
        <v>106</v>
      </c>
      <c r="B510" t="s">
        <v>329</v>
      </c>
      <c r="C510">
        <v>50</v>
      </c>
      <c r="D510" t="s">
        <v>1352</v>
      </c>
      <c r="E510">
        <v>3321</v>
      </c>
      <c r="F510">
        <v>9.5</v>
      </c>
      <c r="G510">
        <v>148</v>
      </c>
      <c r="H510">
        <v>1.5055706112616682E-2</v>
      </c>
      <c r="I510">
        <v>0.33783783783783783</v>
      </c>
      <c r="J510" t="s">
        <v>717</v>
      </c>
    </row>
    <row r="511" spans="1:10" x14ac:dyDescent="0.3">
      <c r="A511">
        <v>106</v>
      </c>
      <c r="B511" t="s">
        <v>358</v>
      </c>
      <c r="C511">
        <v>50</v>
      </c>
      <c r="D511" t="s">
        <v>1076</v>
      </c>
      <c r="E511">
        <v>3321</v>
      </c>
      <c r="F511">
        <v>9.5</v>
      </c>
      <c r="G511">
        <v>5221</v>
      </c>
      <c r="H511">
        <v>1.5055706112616682E-2</v>
      </c>
      <c r="I511">
        <v>9.5767094426355108E-3</v>
      </c>
      <c r="J511" t="s">
        <v>717</v>
      </c>
    </row>
    <row r="512" spans="1:10" x14ac:dyDescent="0.3">
      <c r="A512">
        <v>106</v>
      </c>
      <c r="B512" t="s">
        <v>366</v>
      </c>
      <c r="C512">
        <v>48</v>
      </c>
      <c r="D512" t="s">
        <v>1353</v>
      </c>
      <c r="E512">
        <v>3321</v>
      </c>
      <c r="F512">
        <v>11</v>
      </c>
      <c r="G512">
        <v>232</v>
      </c>
      <c r="H512">
        <v>1.4453477868112014E-2</v>
      </c>
      <c r="I512">
        <v>0.20689655172413793</v>
      </c>
      <c r="J512" t="s">
        <v>717</v>
      </c>
    </row>
    <row r="513" spans="1:10" x14ac:dyDescent="0.3">
      <c r="A513">
        <v>106</v>
      </c>
      <c r="B513" t="s">
        <v>252</v>
      </c>
      <c r="C513">
        <v>44</v>
      </c>
      <c r="D513" t="s">
        <v>1354</v>
      </c>
      <c r="E513">
        <v>3321</v>
      </c>
      <c r="F513">
        <v>12</v>
      </c>
      <c r="G513">
        <v>133</v>
      </c>
      <c r="H513">
        <v>1.324902137910268E-2</v>
      </c>
      <c r="I513">
        <v>0.33082706766917291</v>
      </c>
      <c r="J513" t="s">
        <v>717</v>
      </c>
    </row>
    <row r="514" spans="1:10" x14ac:dyDescent="0.3">
      <c r="A514">
        <v>106</v>
      </c>
      <c r="B514" t="s">
        <v>213</v>
      </c>
      <c r="C514">
        <v>41</v>
      </c>
      <c r="D514" t="s">
        <v>1355</v>
      </c>
      <c r="E514">
        <v>3321</v>
      </c>
      <c r="F514">
        <v>13</v>
      </c>
      <c r="G514">
        <v>152</v>
      </c>
      <c r="H514">
        <v>1.2345679012345678E-2</v>
      </c>
      <c r="I514">
        <v>0.26973684210526316</v>
      </c>
      <c r="J514" t="s">
        <v>717</v>
      </c>
    </row>
    <row r="515" spans="1:10" x14ac:dyDescent="0.3">
      <c r="A515">
        <v>106</v>
      </c>
      <c r="B515" t="s">
        <v>577</v>
      </c>
      <c r="C515">
        <v>21</v>
      </c>
      <c r="D515" t="s">
        <v>1181</v>
      </c>
      <c r="E515">
        <v>3321</v>
      </c>
      <c r="F515">
        <v>14</v>
      </c>
      <c r="G515">
        <v>541</v>
      </c>
      <c r="H515">
        <v>6.3233965672990066E-3</v>
      </c>
      <c r="I515">
        <v>3.8817005545286505E-2</v>
      </c>
      <c r="J515" t="s">
        <v>717</v>
      </c>
    </row>
    <row r="516" spans="1:10" x14ac:dyDescent="0.3">
      <c r="A516">
        <v>106</v>
      </c>
      <c r="B516" t="s">
        <v>302</v>
      </c>
      <c r="C516">
        <v>19</v>
      </c>
      <c r="D516" t="s">
        <v>1086</v>
      </c>
      <c r="E516">
        <v>3321</v>
      </c>
      <c r="F516">
        <v>15</v>
      </c>
      <c r="G516">
        <v>1742</v>
      </c>
      <c r="H516">
        <v>5.7211683227943394E-3</v>
      </c>
      <c r="I516">
        <v>1.0907003444316877E-2</v>
      </c>
      <c r="J516" t="s">
        <v>717</v>
      </c>
    </row>
    <row r="517" spans="1:10" x14ac:dyDescent="0.3">
      <c r="A517">
        <v>114</v>
      </c>
      <c r="B517" t="s">
        <v>186</v>
      </c>
      <c r="C517">
        <v>4868</v>
      </c>
      <c r="D517" t="s">
        <v>1166</v>
      </c>
      <c r="E517">
        <v>9378</v>
      </c>
      <c r="F517">
        <v>1</v>
      </c>
      <c r="G517">
        <v>12604</v>
      </c>
      <c r="H517">
        <v>0.51908722542119856</v>
      </c>
      <c r="I517">
        <v>0.38622659473183119</v>
      </c>
      <c r="J517" t="s">
        <v>863</v>
      </c>
    </row>
    <row r="518" spans="1:10" x14ac:dyDescent="0.3">
      <c r="A518">
        <v>114</v>
      </c>
      <c r="B518" t="s">
        <v>162</v>
      </c>
      <c r="C518">
        <v>767</v>
      </c>
      <c r="D518" t="s">
        <v>1173</v>
      </c>
      <c r="E518">
        <v>9378</v>
      </c>
      <c r="F518">
        <v>2</v>
      </c>
      <c r="G518">
        <v>11967</v>
      </c>
      <c r="H518">
        <v>8.1787161441672002E-2</v>
      </c>
      <c r="I518">
        <v>6.4092922202724154E-2</v>
      </c>
      <c r="J518" t="s">
        <v>863</v>
      </c>
    </row>
    <row r="519" spans="1:10" x14ac:dyDescent="0.3">
      <c r="A519">
        <v>114</v>
      </c>
      <c r="B519" t="s">
        <v>556</v>
      </c>
      <c r="C519">
        <v>544</v>
      </c>
      <c r="D519" t="s">
        <v>1356</v>
      </c>
      <c r="E519">
        <v>9378</v>
      </c>
      <c r="F519">
        <v>3</v>
      </c>
      <c r="G519">
        <v>1956</v>
      </c>
      <c r="H519">
        <v>5.8008104073363188E-2</v>
      </c>
      <c r="I519">
        <v>0.27811860940695299</v>
      </c>
      <c r="J519" t="s">
        <v>863</v>
      </c>
    </row>
    <row r="520" spans="1:10" x14ac:dyDescent="0.3">
      <c r="A520">
        <v>114</v>
      </c>
      <c r="B520" t="s">
        <v>1357</v>
      </c>
      <c r="C520">
        <v>493</v>
      </c>
      <c r="D520" t="s">
        <v>1358</v>
      </c>
      <c r="E520">
        <v>9378</v>
      </c>
      <c r="F520">
        <v>4</v>
      </c>
      <c r="G520">
        <v>1212</v>
      </c>
      <c r="H520">
        <v>5.2569844316485391E-2</v>
      </c>
      <c r="I520">
        <v>0.40676567656765678</v>
      </c>
      <c r="J520" t="s">
        <v>863</v>
      </c>
    </row>
    <row r="521" spans="1:10" x14ac:dyDescent="0.3">
      <c r="A521">
        <v>114</v>
      </c>
      <c r="B521" t="s">
        <v>661</v>
      </c>
      <c r="C521">
        <v>468</v>
      </c>
      <c r="D521" t="s">
        <v>1359</v>
      </c>
      <c r="E521">
        <v>9378</v>
      </c>
      <c r="F521">
        <v>5</v>
      </c>
      <c r="G521">
        <v>1775</v>
      </c>
      <c r="H521">
        <v>4.9904030710172742E-2</v>
      </c>
      <c r="I521">
        <v>0.26366197183098594</v>
      </c>
      <c r="J521" t="s">
        <v>863</v>
      </c>
    </row>
    <row r="522" spans="1:10" x14ac:dyDescent="0.3">
      <c r="A522">
        <v>114</v>
      </c>
      <c r="B522" t="s">
        <v>595</v>
      </c>
      <c r="C522">
        <v>400</v>
      </c>
      <c r="D522" t="s">
        <v>1360</v>
      </c>
      <c r="E522">
        <v>9378</v>
      </c>
      <c r="F522">
        <v>6</v>
      </c>
      <c r="G522">
        <v>1517</v>
      </c>
      <c r="H522">
        <v>4.2653017701002348E-2</v>
      </c>
      <c r="I522">
        <v>0.26367831245880025</v>
      </c>
      <c r="J522" t="s">
        <v>863</v>
      </c>
    </row>
    <row r="523" spans="1:10" x14ac:dyDescent="0.3">
      <c r="A523">
        <v>114</v>
      </c>
      <c r="B523" t="s">
        <v>465</v>
      </c>
      <c r="C523">
        <v>326</v>
      </c>
      <c r="D523" t="s">
        <v>1361</v>
      </c>
      <c r="E523">
        <v>9378</v>
      </c>
      <c r="F523">
        <v>7</v>
      </c>
      <c r="G523">
        <v>1898</v>
      </c>
      <c r="H523">
        <v>3.4762209426316915E-2</v>
      </c>
      <c r="I523">
        <v>0.17175974710221287</v>
      </c>
      <c r="J523" t="s">
        <v>863</v>
      </c>
    </row>
    <row r="524" spans="1:10" x14ac:dyDescent="0.3">
      <c r="A524">
        <v>114</v>
      </c>
      <c r="B524" t="s">
        <v>561</v>
      </c>
      <c r="C524">
        <v>176</v>
      </c>
      <c r="D524" t="s">
        <v>1362</v>
      </c>
      <c r="E524">
        <v>9378</v>
      </c>
      <c r="F524">
        <v>8</v>
      </c>
      <c r="G524">
        <v>1262</v>
      </c>
      <c r="H524">
        <v>1.8767327788441032E-2</v>
      </c>
      <c r="I524">
        <v>0.13946117274167988</v>
      </c>
      <c r="J524" t="s">
        <v>863</v>
      </c>
    </row>
    <row r="525" spans="1:10" x14ac:dyDescent="0.3">
      <c r="A525">
        <v>114</v>
      </c>
      <c r="B525" t="s">
        <v>309</v>
      </c>
      <c r="C525">
        <v>114</v>
      </c>
      <c r="D525" t="s">
        <v>1363</v>
      </c>
      <c r="E525">
        <v>9378</v>
      </c>
      <c r="F525">
        <v>9</v>
      </c>
      <c r="G525">
        <v>1811</v>
      </c>
      <c r="H525">
        <v>1.2156110044785669E-2</v>
      </c>
      <c r="I525">
        <v>6.2948647156267259E-2</v>
      </c>
      <c r="J525" t="s">
        <v>863</v>
      </c>
    </row>
    <row r="526" spans="1:10" x14ac:dyDescent="0.3">
      <c r="A526">
        <v>114</v>
      </c>
      <c r="B526" t="s">
        <v>596</v>
      </c>
      <c r="C526">
        <v>102</v>
      </c>
      <c r="D526" t="s">
        <v>1130</v>
      </c>
      <c r="E526">
        <v>9378</v>
      </c>
      <c r="F526">
        <v>10</v>
      </c>
      <c r="G526">
        <v>6932</v>
      </c>
      <c r="H526">
        <v>1.0876519513755598E-2</v>
      </c>
      <c r="I526">
        <v>1.4714368147720716E-2</v>
      </c>
      <c r="J526" t="s">
        <v>863</v>
      </c>
    </row>
    <row r="527" spans="1:10" x14ac:dyDescent="0.3">
      <c r="A527">
        <v>114</v>
      </c>
      <c r="B527" t="s">
        <v>161</v>
      </c>
      <c r="C527">
        <v>75</v>
      </c>
      <c r="D527" t="s">
        <v>1364</v>
      </c>
      <c r="E527">
        <v>9378</v>
      </c>
      <c r="F527">
        <v>11</v>
      </c>
      <c r="G527">
        <v>1019</v>
      </c>
      <c r="H527">
        <v>7.9974408189379398E-3</v>
      </c>
      <c r="I527">
        <v>7.3601570166830221E-2</v>
      </c>
      <c r="J527" t="s">
        <v>863</v>
      </c>
    </row>
    <row r="528" spans="1:10" x14ac:dyDescent="0.3">
      <c r="A528">
        <v>114</v>
      </c>
      <c r="B528" t="s">
        <v>1365</v>
      </c>
      <c r="C528">
        <v>73</v>
      </c>
      <c r="D528" t="s">
        <v>1366</v>
      </c>
      <c r="E528">
        <v>9378</v>
      </c>
      <c r="F528">
        <v>12</v>
      </c>
      <c r="G528">
        <v>457</v>
      </c>
      <c r="H528">
        <v>7.7841757304329285E-3</v>
      </c>
      <c r="I528">
        <v>0.15973741794310722</v>
      </c>
      <c r="J528" t="s">
        <v>863</v>
      </c>
    </row>
    <row r="529" spans="1:10" x14ac:dyDescent="0.3">
      <c r="A529">
        <v>114</v>
      </c>
      <c r="B529" t="s">
        <v>1367</v>
      </c>
      <c r="C529">
        <v>63</v>
      </c>
      <c r="D529" t="s">
        <v>1368</v>
      </c>
      <c r="E529">
        <v>9378</v>
      </c>
      <c r="F529">
        <v>13</v>
      </c>
      <c r="G529">
        <v>248</v>
      </c>
      <c r="H529">
        <v>6.7178502879078695E-3</v>
      </c>
      <c r="I529">
        <v>0.25403225806451613</v>
      </c>
      <c r="J529" t="s">
        <v>863</v>
      </c>
    </row>
    <row r="530" spans="1:10" x14ac:dyDescent="0.3">
      <c r="A530">
        <v>114</v>
      </c>
      <c r="B530" t="s">
        <v>289</v>
      </c>
      <c r="C530">
        <v>62</v>
      </c>
      <c r="D530" t="s">
        <v>1369</v>
      </c>
      <c r="E530">
        <v>9378</v>
      </c>
      <c r="F530">
        <v>14</v>
      </c>
      <c r="G530">
        <v>457</v>
      </c>
      <c r="H530">
        <v>6.6112177436553638E-3</v>
      </c>
      <c r="I530">
        <v>0.13566739606126915</v>
      </c>
      <c r="J530" t="s">
        <v>863</v>
      </c>
    </row>
    <row r="531" spans="1:10" x14ac:dyDescent="0.3">
      <c r="A531">
        <v>114</v>
      </c>
      <c r="B531" t="s">
        <v>205</v>
      </c>
      <c r="C531">
        <v>56</v>
      </c>
      <c r="D531" t="s">
        <v>1310</v>
      </c>
      <c r="E531">
        <v>9378</v>
      </c>
      <c r="F531">
        <v>15</v>
      </c>
      <c r="G531">
        <v>553</v>
      </c>
      <c r="H531">
        <v>5.9714224781403282E-3</v>
      </c>
      <c r="I531">
        <v>0.10126582278481013</v>
      </c>
      <c r="J531" t="s">
        <v>863</v>
      </c>
    </row>
    <row r="532" spans="1:10" x14ac:dyDescent="0.3">
      <c r="A532">
        <v>116</v>
      </c>
      <c r="B532" t="s">
        <v>395</v>
      </c>
      <c r="C532">
        <v>6961</v>
      </c>
      <c r="D532" t="s">
        <v>1171</v>
      </c>
      <c r="E532">
        <v>18075</v>
      </c>
      <c r="F532">
        <v>1</v>
      </c>
      <c r="G532">
        <v>12276</v>
      </c>
      <c r="H532">
        <v>0.38511756569847855</v>
      </c>
      <c r="I532">
        <v>0.5670413815575106</v>
      </c>
      <c r="J532" t="s">
        <v>756</v>
      </c>
    </row>
    <row r="533" spans="1:10" x14ac:dyDescent="0.3">
      <c r="A533">
        <v>116</v>
      </c>
      <c r="B533" t="s">
        <v>538</v>
      </c>
      <c r="C533">
        <v>2699</v>
      </c>
      <c r="D533" t="s">
        <v>1370</v>
      </c>
      <c r="E533">
        <v>18075</v>
      </c>
      <c r="F533">
        <v>2</v>
      </c>
      <c r="G533">
        <v>4802</v>
      </c>
      <c r="H533">
        <v>0.14932226832641771</v>
      </c>
      <c r="I533">
        <v>0.56205747605164513</v>
      </c>
      <c r="J533" t="s">
        <v>756</v>
      </c>
    </row>
    <row r="534" spans="1:10" x14ac:dyDescent="0.3">
      <c r="A534">
        <v>116</v>
      </c>
      <c r="B534" t="s">
        <v>501</v>
      </c>
      <c r="C534">
        <v>2281</v>
      </c>
      <c r="D534" t="s">
        <v>1290</v>
      </c>
      <c r="E534">
        <v>18075</v>
      </c>
      <c r="F534">
        <v>3</v>
      </c>
      <c r="G534">
        <v>7083</v>
      </c>
      <c r="H534">
        <v>0.12619640387275241</v>
      </c>
      <c r="I534">
        <v>0.32203868417337289</v>
      </c>
      <c r="J534" t="s">
        <v>756</v>
      </c>
    </row>
    <row r="535" spans="1:10" x14ac:dyDescent="0.3">
      <c r="A535">
        <v>116</v>
      </c>
      <c r="B535" t="s">
        <v>402</v>
      </c>
      <c r="C535">
        <v>927</v>
      </c>
      <c r="D535" t="s">
        <v>1371</v>
      </c>
      <c r="E535">
        <v>18075</v>
      </c>
      <c r="F535">
        <v>4</v>
      </c>
      <c r="G535">
        <v>1730</v>
      </c>
      <c r="H535">
        <v>5.128630705394191E-2</v>
      </c>
      <c r="I535">
        <v>0.53583815028901738</v>
      </c>
      <c r="J535" t="s">
        <v>756</v>
      </c>
    </row>
    <row r="536" spans="1:10" x14ac:dyDescent="0.3">
      <c r="A536">
        <v>116</v>
      </c>
      <c r="B536" t="s">
        <v>594</v>
      </c>
      <c r="C536">
        <v>791</v>
      </c>
      <c r="D536" t="s">
        <v>1372</v>
      </c>
      <c r="E536">
        <v>18075</v>
      </c>
      <c r="F536">
        <v>5</v>
      </c>
      <c r="G536">
        <v>1388</v>
      </c>
      <c r="H536">
        <v>4.3762102351313968E-2</v>
      </c>
      <c r="I536">
        <v>0.56988472622478381</v>
      </c>
      <c r="J536" t="s">
        <v>756</v>
      </c>
    </row>
    <row r="537" spans="1:10" x14ac:dyDescent="0.3">
      <c r="A537">
        <v>116</v>
      </c>
      <c r="B537" t="s">
        <v>267</v>
      </c>
      <c r="C537">
        <v>623</v>
      </c>
      <c r="D537" t="s">
        <v>1373</v>
      </c>
      <c r="E537">
        <v>18075</v>
      </c>
      <c r="F537">
        <v>6</v>
      </c>
      <c r="G537">
        <v>3456</v>
      </c>
      <c r="H537">
        <v>3.4467496542185339E-2</v>
      </c>
      <c r="I537">
        <v>0.18026620370370369</v>
      </c>
      <c r="J537" t="s">
        <v>756</v>
      </c>
    </row>
    <row r="538" spans="1:10" x14ac:dyDescent="0.3">
      <c r="A538">
        <v>116</v>
      </c>
      <c r="B538" t="s">
        <v>209</v>
      </c>
      <c r="C538">
        <v>470</v>
      </c>
      <c r="D538" t="s">
        <v>1374</v>
      </c>
      <c r="E538">
        <v>18075</v>
      </c>
      <c r="F538">
        <v>7</v>
      </c>
      <c r="G538">
        <v>4932</v>
      </c>
      <c r="H538">
        <v>2.6002766251728909E-2</v>
      </c>
      <c r="I538">
        <v>9.5296025952960259E-2</v>
      </c>
      <c r="J538" t="s">
        <v>756</v>
      </c>
    </row>
    <row r="539" spans="1:10" x14ac:dyDescent="0.3">
      <c r="A539">
        <v>116</v>
      </c>
      <c r="B539" t="s">
        <v>542</v>
      </c>
      <c r="C539">
        <v>418</v>
      </c>
      <c r="D539" t="s">
        <v>1289</v>
      </c>
      <c r="E539">
        <v>18075</v>
      </c>
      <c r="F539">
        <v>8</v>
      </c>
      <c r="G539">
        <v>3381</v>
      </c>
      <c r="H539">
        <v>2.3125864453665282E-2</v>
      </c>
      <c r="I539">
        <v>0.12363206152026028</v>
      </c>
      <c r="J539" t="s">
        <v>756</v>
      </c>
    </row>
    <row r="540" spans="1:10" x14ac:dyDescent="0.3">
      <c r="A540">
        <v>116</v>
      </c>
      <c r="B540" t="s">
        <v>396</v>
      </c>
      <c r="C540">
        <v>198</v>
      </c>
      <c r="D540" t="s">
        <v>1375</v>
      </c>
      <c r="E540">
        <v>18075</v>
      </c>
      <c r="F540">
        <v>9</v>
      </c>
      <c r="G540">
        <v>1232</v>
      </c>
      <c r="H540">
        <v>1.0954356846473029E-2</v>
      </c>
      <c r="I540">
        <v>0.16071428571428573</v>
      </c>
      <c r="J540" t="s">
        <v>756</v>
      </c>
    </row>
    <row r="541" spans="1:10" x14ac:dyDescent="0.3">
      <c r="A541">
        <v>116</v>
      </c>
      <c r="B541" t="s">
        <v>438</v>
      </c>
      <c r="C541">
        <v>176</v>
      </c>
      <c r="D541" t="s">
        <v>1376</v>
      </c>
      <c r="E541">
        <v>18075</v>
      </c>
      <c r="F541">
        <v>10</v>
      </c>
      <c r="G541">
        <v>328</v>
      </c>
      <c r="H541">
        <v>9.7372060857538034E-3</v>
      </c>
      <c r="I541">
        <v>0.53658536585365857</v>
      </c>
      <c r="J541" t="s">
        <v>756</v>
      </c>
    </row>
    <row r="542" spans="1:10" x14ac:dyDescent="0.3">
      <c r="A542">
        <v>116</v>
      </c>
      <c r="B542" t="s">
        <v>522</v>
      </c>
      <c r="C542">
        <v>164</v>
      </c>
      <c r="D542" t="s">
        <v>1282</v>
      </c>
      <c r="E542">
        <v>18075</v>
      </c>
      <c r="F542">
        <v>11</v>
      </c>
      <c r="G542">
        <v>5889</v>
      </c>
      <c r="H542">
        <v>9.0733056708160436E-3</v>
      </c>
      <c r="I542">
        <v>2.7848531159789438E-2</v>
      </c>
      <c r="J542" t="s">
        <v>756</v>
      </c>
    </row>
    <row r="543" spans="1:10" x14ac:dyDescent="0.3">
      <c r="A543">
        <v>116</v>
      </c>
      <c r="B543" t="s">
        <v>422</v>
      </c>
      <c r="C543">
        <v>128</v>
      </c>
      <c r="D543" t="s">
        <v>1377</v>
      </c>
      <c r="E543">
        <v>18075</v>
      </c>
      <c r="F543">
        <v>12</v>
      </c>
      <c r="G543">
        <v>943</v>
      </c>
      <c r="H543">
        <v>7.0816044260027661E-3</v>
      </c>
      <c r="I543">
        <v>0.1357370095440085</v>
      </c>
      <c r="J543" t="s">
        <v>756</v>
      </c>
    </row>
    <row r="544" spans="1:10" x14ac:dyDescent="0.3">
      <c r="A544">
        <v>116</v>
      </c>
      <c r="B544" t="s">
        <v>325</v>
      </c>
      <c r="C544">
        <v>105</v>
      </c>
      <c r="D544" t="s">
        <v>1378</v>
      </c>
      <c r="E544">
        <v>18075</v>
      </c>
      <c r="F544">
        <v>13</v>
      </c>
      <c r="G544">
        <v>3721</v>
      </c>
      <c r="H544">
        <v>5.8091286307053944E-3</v>
      </c>
      <c r="I544">
        <v>2.8218220908357967E-2</v>
      </c>
      <c r="J544" t="s">
        <v>756</v>
      </c>
    </row>
    <row r="545" spans="1:10" x14ac:dyDescent="0.3">
      <c r="A545">
        <v>116</v>
      </c>
      <c r="B545" t="s">
        <v>216</v>
      </c>
      <c r="C545">
        <v>89</v>
      </c>
      <c r="D545" t="s">
        <v>1112</v>
      </c>
      <c r="E545">
        <v>18075</v>
      </c>
      <c r="F545">
        <v>14.5</v>
      </c>
      <c r="G545">
        <v>17016</v>
      </c>
      <c r="H545">
        <v>4.9239280774550486E-3</v>
      </c>
      <c r="I545">
        <v>5.2303714151386927E-3</v>
      </c>
      <c r="J545" t="s">
        <v>756</v>
      </c>
    </row>
    <row r="546" spans="1:10" x14ac:dyDescent="0.3">
      <c r="A546">
        <v>116</v>
      </c>
      <c r="B546" t="s">
        <v>371</v>
      </c>
      <c r="C546">
        <v>89</v>
      </c>
      <c r="D546" t="s">
        <v>1056</v>
      </c>
      <c r="E546">
        <v>18075</v>
      </c>
      <c r="F546">
        <v>14.5</v>
      </c>
      <c r="G546">
        <v>1406</v>
      </c>
      <c r="H546">
        <v>4.9239280774550486E-3</v>
      </c>
      <c r="I546">
        <v>6.3300142247510668E-2</v>
      </c>
      <c r="J546" t="s">
        <v>756</v>
      </c>
    </row>
    <row r="547" spans="1:10" x14ac:dyDescent="0.3">
      <c r="A547">
        <v>122</v>
      </c>
      <c r="B547" t="s">
        <v>515</v>
      </c>
      <c r="C547">
        <v>2914</v>
      </c>
      <c r="D547" t="s">
        <v>1121</v>
      </c>
      <c r="E547">
        <v>29757</v>
      </c>
      <c r="F547">
        <v>1</v>
      </c>
      <c r="G547">
        <v>9876</v>
      </c>
      <c r="H547">
        <v>9.7926538293510765E-2</v>
      </c>
      <c r="I547">
        <v>0.29505872823005264</v>
      </c>
      <c r="J547" t="s">
        <v>762</v>
      </c>
    </row>
    <row r="548" spans="1:10" x14ac:dyDescent="0.3">
      <c r="A548">
        <v>122</v>
      </c>
      <c r="B548" t="s">
        <v>220</v>
      </c>
      <c r="C548">
        <v>2185</v>
      </c>
      <c r="D548" t="s">
        <v>1168</v>
      </c>
      <c r="E548">
        <v>29757</v>
      </c>
      <c r="F548">
        <v>2</v>
      </c>
      <c r="G548">
        <v>4205</v>
      </c>
      <c r="H548">
        <v>7.3428100951036732E-2</v>
      </c>
      <c r="I548">
        <v>0.51961950059453033</v>
      </c>
      <c r="J548" t="s">
        <v>762</v>
      </c>
    </row>
    <row r="549" spans="1:10" x14ac:dyDescent="0.3">
      <c r="A549">
        <v>122</v>
      </c>
      <c r="B549" t="s">
        <v>575</v>
      </c>
      <c r="C549">
        <v>1664</v>
      </c>
      <c r="D549" t="s">
        <v>1379</v>
      </c>
      <c r="E549">
        <v>29757</v>
      </c>
      <c r="F549">
        <v>3</v>
      </c>
      <c r="G549">
        <v>2362</v>
      </c>
      <c r="H549">
        <v>5.5919615552643076E-2</v>
      </c>
      <c r="I549">
        <v>0.70448772226926337</v>
      </c>
      <c r="J549" t="s">
        <v>762</v>
      </c>
    </row>
    <row r="550" spans="1:10" x14ac:dyDescent="0.3">
      <c r="A550">
        <v>122</v>
      </c>
      <c r="B550" t="s">
        <v>352</v>
      </c>
      <c r="C550">
        <v>1591</v>
      </c>
      <c r="D550" t="s">
        <v>1307</v>
      </c>
      <c r="E550">
        <v>29757</v>
      </c>
      <c r="F550">
        <v>4</v>
      </c>
      <c r="G550">
        <v>2510</v>
      </c>
      <c r="H550">
        <v>5.3466411264576401E-2</v>
      </c>
      <c r="I550">
        <v>0.63386454183266927</v>
      </c>
      <c r="J550" t="s">
        <v>762</v>
      </c>
    </row>
    <row r="551" spans="1:10" x14ac:dyDescent="0.3">
      <c r="A551">
        <v>122</v>
      </c>
      <c r="B551" t="s">
        <v>526</v>
      </c>
      <c r="C551">
        <v>1560</v>
      </c>
      <c r="D551" t="s">
        <v>1133</v>
      </c>
      <c r="E551">
        <v>29757</v>
      </c>
      <c r="F551">
        <v>5</v>
      </c>
      <c r="G551">
        <v>2399</v>
      </c>
      <c r="H551">
        <v>5.242463958060288E-2</v>
      </c>
      <c r="I551">
        <v>0.65027094622759485</v>
      </c>
      <c r="J551" t="s">
        <v>762</v>
      </c>
    </row>
    <row r="552" spans="1:10" x14ac:dyDescent="0.3">
      <c r="A552">
        <v>122</v>
      </c>
      <c r="B552" t="s">
        <v>405</v>
      </c>
      <c r="C552">
        <v>1396</v>
      </c>
      <c r="D552" t="s">
        <v>1245</v>
      </c>
      <c r="E552">
        <v>29757</v>
      </c>
      <c r="F552">
        <v>6</v>
      </c>
      <c r="G552">
        <v>2567</v>
      </c>
      <c r="H552">
        <v>4.6913331317001039E-2</v>
      </c>
      <c r="I552">
        <v>0.54382547721075181</v>
      </c>
      <c r="J552" t="s">
        <v>762</v>
      </c>
    </row>
    <row r="553" spans="1:10" x14ac:dyDescent="0.3">
      <c r="A553">
        <v>122</v>
      </c>
      <c r="B553" t="s">
        <v>664</v>
      </c>
      <c r="C553">
        <v>1394</v>
      </c>
      <c r="D553" t="s">
        <v>1306</v>
      </c>
      <c r="E553">
        <v>29757</v>
      </c>
      <c r="F553">
        <v>7</v>
      </c>
      <c r="G553">
        <v>2099</v>
      </c>
      <c r="H553">
        <v>4.684612024061565E-2</v>
      </c>
      <c r="I553">
        <v>0.66412577417818008</v>
      </c>
      <c r="J553" t="s">
        <v>762</v>
      </c>
    </row>
    <row r="554" spans="1:10" x14ac:dyDescent="0.3">
      <c r="A554">
        <v>122</v>
      </c>
      <c r="B554" t="s">
        <v>544</v>
      </c>
      <c r="C554">
        <v>1195</v>
      </c>
      <c r="D554" t="s">
        <v>1380</v>
      </c>
      <c r="E554">
        <v>29757</v>
      </c>
      <c r="F554">
        <v>8</v>
      </c>
      <c r="G554">
        <v>1794</v>
      </c>
      <c r="H554">
        <v>4.0158618140269518E-2</v>
      </c>
      <c r="I554">
        <v>0.66610925306577484</v>
      </c>
      <c r="J554" t="s">
        <v>762</v>
      </c>
    </row>
    <row r="555" spans="1:10" x14ac:dyDescent="0.3">
      <c r="A555">
        <v>122</v>
      </c>
      <c r="B555" t="s">
        <v>300</v>
      </c>
      <c r="C555">
        <v>1113</v>
      </c>
      <c r="D555" t="s">
        <v>1381</v>
      </c>
      <c r="E555">
        <v>29757</v>
      </c>
      <c r="F555">
        <v>9</v>
      </c>
      <c r="G555">
        <v>1778</v>
      </c>
      <c r="H555">
        <v>3.7402964008468598E-2</v>
      </c>
      <c r="I555">
        <v>0.62598425196850394</v>
      </c>
      <c r="J555" t="s">
        <v>762</v>
      </c>
    </row>
    <row r="556" spans="1:10" x14ac:dyDescent="0.3">
      <c r="A556">
        <v>122</v>
      </c>
      <c r="B556" t="s">
        <v>502</v>
      </c>
      <c r="C556">
        <v>1096</v>
      </c>
      <c r="D556" t="s">
        <v>1246</v>
      </c>
      <c r="E556">
        <v>29757</v>
      </c>
      <c r="F556">
        <v>10</v>
      </c>
      <c r="G556">
        <v>1969</v>
      </c>
      <c r="H556">
        <v>3.6831669859192798E-2</v>
      </c>
      <c r="I556">
        <v>0.5566277298120873</v>
      </c>
      <c r="J556" t="s">
        <v>762</v>
      </c>
    </row>
    <row r="557" spans="1:10" x14ac:dyDescent="0.3">
      <c r="A557">
        <v>122</v>
      </c>
      <c r="B557" t="s">
        <v>153</v>
      </c>
      <c r="C557">
        <v>1013</v>
      </c>
      <c r="D557" t="s">
        <v>1131</v>
      </c>
      <c r="E557">
        <v>29757</v>
      </c>
      <c r="F557">
        <v>11</v>
      </c>
      <c r="G557">
        <v>1965</v>
      </c>
      <c r="H557">
        <v>3.4042410189199179E-2</v>
      </c>
      <c r="I557">
        <v>0.51552162849872774</v>
      </c>
      <c r="J557" t="s">
        <v>762</v>
      </c>
    </row>
    <row r="558" spans="1:10" x14ac:dyDescent="0.3">
      <c r="A558">
        <v>122</v>
      </c>
      <c r="B558" t="s">
        <v>340</v>
      </c>
      <c r="C558">
        <v>911</v>
      </c>
      <c r="D558" t="s">
        <v>1382</v>
      </c>
      <c r="E558">
        <v>29757</v>
      </c>
      <c r="F558">
        <v>12</v>
      </c>
      <c r="G558">
        <v>1376</v>
      </c>
      <c r="H558">
        <v>3.0614645293544376E-2</v>
      </c>
      <c r="I558">
        <v>0.6620639534883721</v>
      </c>
      <c r="J558" t="s">
        <v>762</v>
      </c>
    </row>
    <row r="559" spans="1:10" x14ac:dyDescent="0.3">
      <c r="A559">
        <v>122</v>
      </c>
      <c r="B559" t="s">
        <v>364</v>
      </c>
      <c r="C559">
        <v>873</v>
      </c>
      <c r="D559" t="s">
        <v>1383</v>
      </c>
      <c r="E559">
        <v>29757</v>
      </c>
      <c r="F559">
        <v>13</v>
      </c>
      <c r="G559">
        <v>1305</v>
      </c>
      <c r="H559">
        <v>2.9337634842221998E-2</v>
      </c>
      <c r="I559">
        <v>0.66896551724137931</v>
      </c>
      <c r="J559" t="s">
        <v>762</v>
      </c>
    </row>
    <row r="560" spans="1:10" x14ac:dyDescent="0.3">
      <c r="A560">
        <v>122</v>
      </c>
      <c r="B560" t="s">
        <v>509</v>
      </c>
      <c r="C560">
        <v>782</v>
      </c>
      <c r="D560" t="s">
        <v>1241</v>
      </c>
      <c r="E560">
        <v>29757</v>
      </c>
      <c r="F560">
        <v>14</v>
      </c>
      <c r="G560">
        <v>7468</v>
      </c>
      <c r="H560">
        <v>2.6279530866686829E-2</v>
      </c>
      <c r="I560">
        <v>0.10471344402785217</v>
      </c>
      <c r="J560" t="s">
        <v>762</v>
      </c>
    </row>
    <row r="561" spans="1:10" x14ac:dyDescent="0.3">
      <c r="A561">
        <v>122</v>
      </c>
      <c r="B561" t="s">
        <v>669</v>
      </c>
      <c r="C561">
        <v>740</v>
      </c>
      <c r="D561" t="s">
        <v>1128</v>
      </c>
      <c r="E561">
        <v>29757</v>
      </c>
      <c r="F561">
        <v>15</v>
      </c>
      <c r="G561">
        <v>1839</v>
      </c>
      <c r="H561">
        <v>2.4868098262593674E-2</v>
      </c>
      <c r="I561">
        <v>0.4023926046764546</v>
      </c>
      <c r="J561" t="s">
        <v>762</v>
      </c>
    </row>
    <row r="562" spans="1:10" x14ac:dyDescent="0.3">
      <c r="A562">
        <v>126</v>
      </c>
      <c r="B562" t="s">
        <v>224</v>
      </c>
      <c r="C562">
        <v>1296</v>
      </c>
      <c r="D562" t="s">
        <v>1318</v>
      </c>
      <c r="E562">
        <v>12760</v>
      </c>
      <c r="F562">
        <v>1</v>
      </c>
      <c r="G562">
        <v>3096</v>
      </c>
      <c r="H562">
        <v>0.10156739811912226</v>
      </c>
      <c r="I562">
        <v>0.41860465116279072</v>
      </c>
      <c r="J562" t="s">
        <v>864</v>
      </c>
    </row>
    <row r="563" spans="1:10" x14ac:dyDescent="0.3">
      <c r="A563">
        <v>126</v>
      </c>
      <c r="B563" t="s">
        <v>226</v>
      </c>
      <c r="C563">
        <v>574</v>
      </c>
      <c r="D563" t="s">
        <v>1123</v>
      </c>
      <c r="E563">
        <v>12760</v>
      </c>
      <c r="F563">
        <v>2</v>
      </c>
      <c r="G563">
        <v>14548</v>
      </c>
      <c r="H563">
        <v>4.4984326018808779E-2</v>
      </c>
      <c r="I563">
        <v>3.9455595270827606E-2</v>
      </c>
      <c r="J563" t="s">
        <v>864</v>
      </c>
    </row>
    <row r="564" spans="1:10" x14ac:dyDescent="0.3">
      <c r="A564">
        <v>126</v>
      </c>
      <c r="B564" t="s">
        <v>596</v>
      </c>
      <c r="C564">
        <v>534</v>
      </c>
      <c r="D564" t="s">
        <v>1130</v>
      </c>
      <c r="E564">
        <v>12760</v>
      </c>
      <c r="F564">
        <v>3</v>
      </c>
      <c r="G564">
        <v>6932</v>
      </c>
      <c r="H564">
        <v>4.1849529780564262E-2</v>
      </c>
      <c r="I564">
        <v>7.7034045008655516E-2</v>
      </c>
      <c r="J564" t="s">
        <v>864</v>
      </c>
    </row>
    <row r="565" spans="1:10" x14ac:dyDescent="0.3">
      <c r="A565">
        <v>126</v>
      </c>
      <c r="B565" t="s">
        <v>186</v>
      </c>
      <c r="C565">
        <v>378</v>
      </c>
      <c r="D565" t="s">
        <v>1166</v>
      </c>
      <c r="E565">
        <v>12760</v>
      </c>
      <c r="F565">
        <v>4</v>
      </c>
      <c r="G565">
        <v>12604</v>
      </c>
      <c r="H565">
        <v>2.9623824451410659E-2</v>
      </c>
      <c r="I565">
        <v>2.9990479212948271E-2</v>
      </c>
      <c r="J565" t="s">
        <v>864</v>
      </c>
    </row>
    <row r="566" spans="1:10" x14ac:dyDescent="0.3">
      <c r="A566">
        <v>126</v>
      </c>
      <c r="B566" t="s">
        <v>615</v>
      </c>
      <c r="C566">
        <v>361</v>
      </c>
      <c r="D566" t="s">
        <v>1281</v>
      </c>
      <c r="E566">
        <v>12760</v>
      </c>
      <c r="F566">
        <v>5</v>
      </c>
      <c r="G566">
        <v>5467</v>
      </c>
      <c r="H566">
        <v>2.8291536050156739E-2</v>
      </c>
      <c r="I566">
        <v>6.6032558990305468E-2</v>
      </c>
      <c r="J566" t="s">
        <v>864</v>
      </c>
    </row>
    <row r="567" spans="1:10" x14ac:dyDescent="0.3">
      <c r="A567">
        <v>126</v>
      </c>
      <c r="B567" t="s">
        <v>169</v>
      </c>
      <c r="C567">
        <v>322</v>
      </c>
      <c r="D567" t="s">
        <v>1320</v>
      </c>
      <c r="E567">
        <v>12760</v>
      </c>
      <c r="F567">
        <v>6.5</v>
      </c>
      <c r="G567">
        <v>986</v>
      </c>
      <c r="H567">
        <v>2.523510971786834E-2</v>
      </c>
      <c r="I567">
        <v>0.32657200811359027</v>
      </c>
      <c r="J567" t="s">
        <v>864</v>
      </c>
    </row>
    <row r="568" spans="1:10" x14ac:dyDescent="0.3">
      <c r="A568">
        <v>126</v>
      </c>
      <c r="B568" t="s">
        <v>349</v>
      </c>
      <c r="C568">
        <v>322</v>
      </c>
      <c r="D568" t="s">
        <v>1044</v>
      </c>
      <c r="E568">
        <v>12760</v>
      </c>
      <c r="F568">
        <v>6.5</v>
      </c>
      <c r="G568">
        <v>7980</v>
      </c>
      <c r="H568">
        <v>2.523510971786834E-2</v>
      </c>
      <c r="I568">
        <v>4.0350877192982457E-2</v>
      </c>
      <c r="J568" t="s">
        <v>864</v>
      </c>
    </row>
    <row r="569" spans="1:10" x14ac:dyDescent="0.3">
      <c r="A569">
        <v>126</v>
      </c>
      <c r="B569" t="s">
        <v>620</v>
      </c>
      <c r="C569">
        <v>288</v>
      </c>
      <c r="D569" t="s">
        <v>1185</v>
      </c>
      <c r="E569">
        <v>12760</v>
      </c>
      <c r="F569">
        <v>8</v>
      </c>
      <c r="G569">
        <v>3398</v>
      </c>
      <c r="H569">
        <v>2.25705329153605E-2</v>
      </c>
      <c r="I569">
        <v>8.4755738669805764E-2</v>
      </c>
      <c r="J569" t="s">
        <v>864</v>
      </c>
    </row>
    <row r="570" spans="1:10" x14ac:dyDescent="0.3">
      <c r="A570">
        <v>126</v>
      </c>
      <c r="B570" t="s">
        <v>379</v>
      </c>
      <c r="C570">
        <v>283</v>
      </c>
      <c r="D570" t="s">
        <v>1169</v>
      </c>
      <c r="E570">
        <v>12760</v>
      </c>
      <c r="F570">
        <v>9</v>
      </c>
      <c r="G570">
        <v>9420</v>
      </c>
      <c r="H570">
        <v>2.2178683385579937E-2</v>
      </c>
      <c r="I570">
        <v>3.0042462845010616E-2</v>
      </c>
      <c r="J570" t="s">
        <v>864</v>
      </c>
    </row>
    <row r="571" spans="1:10" x14ac:dyDescent="0.3">
      <c r="A571">
        <v>126</v>
      </c>
      <c r="B571" t="s">
        <v>419</v>
      </c>
      <c r="C571">
        <v>252</v>
      </c>
      <c r="D571" t="s">
        <v>1057</v>
      </c>
      <c r="E571">
        <v>12760</v>
      </c>
      <c r="F571">
        <v>10</v>
      </c>
      <c r="G571">
        <v>5641</v>
      </c>
      <c r="H571">
        <v>1.9749216300940439E-2</v>
      </c>
      <c r="I571">
        <v>4.4672930331501506E-2</v>
      </c>
      <c r="J571" t="s">
        <v>864</v>
      </c>
    </row>
    <row r="572" spans="1:10" x14ac:dyDescent="0.3">
      <c r="A572">
        <v>126</v>
      </c>
      <c r="B572" t="s">
        <v>276</v>
      </c>
      <c r="C572">
        <v>249</v>
      </c>
      <c r="D572" t="s">
        <v>1115</v>
      </c>
      <c r="E572">
        <v>12760</v>
      </c>
      <c r="F572">
        <v>11</v>
      </c>
      <c r="G572">
        <v>6070</v>
      </c>
      <c r="H572">
        <v>1.9514106583072101E-2</v>
      </c>
      <c r="I572">
        <v>4.1021416803953874E-2</v>
      </c>
      <c r="J572" t="s">
        <v>864</v>
      </c>
    </row>
    <row r="573" spans="1:10" x14ac:dyDescent="0.3">
      <c r="A573">
        <v>126</v>
      </c>
      <c r="B573" t="s">
        <v>488</v>
      </c>
      <c r="C573">
        <v>244</v>
      </c>
      <c r="D573" t="s">
        <v>1125</v>
      </c>
      <c r="E573">
        <v>12760</v>
      </c>
      <c r="F573">
        <v>12</v>
      </c>
      <c r="G573">
        <v>3526</v>
      </c>
      <c r="H573">
        <v>1.9122257053291535E-2</v>
      </c>
      <c r="I573">
        <v>6.9200226885989785E-2</v>
      </c>
      <c r="J573" t="s">
        <v>864</v>
      </c>
    </row>
    <row r="574" spans="1:10" x14ac:dyDescent="0.3">
      <c r="A574">
        <v>126</v>
      </c>
      <c r="B574" t="s">
        <v>216</v>
      </c>
      <c r="C574">
        <v>242</v>
      </c>
      <c r="D574" t="s">
        <v>1112</v>
      </c>
      <c r="E574">
        <v>12760</v>
      </c>
      <c r="F574">
        <v>13</v>
      </c>
      <c r="G574">
        <v>17016</v>
      </c>
      <c r="H574">
        <v>1.896551724137931E-2</v>
      </c>
      <c r="I574">
        <v>1.4221908791725435E-2</v>
      </c>
      <c r="J574" t="s">
        <v>864</v>
      </c>
    </row>
    <row r="575" spans="1:10" x14ac:dyDescent="0.3">
      <c r="A575">
        <v>126</v>
      </c>
      <c r="B575" t="s">
        <v>515</v>
      </c>
      <c r="C575">
        <v>230</v>
      </c>
      <c r="D575" t="s">
        <v>1121</v>
      </c>
      <c r="E575">
        <v>12760</v>
      </c>
      <c r="F575">
        <v>14</v>
      </c>
      <c r="G575">
        <v>9876</v>
      </c>
      <c r="H575">
        <v>1.8025078369905956E-2</v>
      </c>
      <c r="I575">
        <v>2.3288780882948563E-2</v>
      </c>
      <c r="J575" t="s">
        <v>864</v>
      </c>
    </row>
    <row r="576" spans="1:10" x14ac:dyDescent="0.3">
      <c r="A576">
        <v>126</v>
      </c>
      <c r="B576" t="s">
        <v>275</v>
      </c>
      <c r="C576">
        <v>206</v>
      </c>
      <c r="D576" t="s">
        <v>1113</v>
      </c>
      <c r="E576">
        <v>12760</v>
      </c>
      <c r="F576">
        <v>15</v>
      </c>
      <c r="G576">
        <v>8901</v>
      </c>
      <c r="H576">
        <v>1.6144200626959249E-2</v>
      </c>
      <c r="I576">
        <v>2.3143467026176832E-2</v>
      </c>
      <c r="J576" t="s">
        <v>864</v>
      </c>
    </row>
    <row r="577" spans="1:10" x14ac:dyDescent="0.3">
      <c r="A577">
        <v>127</v>
      </c>
      <c r="B577" t="s">
        <v>682</v>
      </c>
      <c r="C577">
        <v>5402</v>
      </c>
      <c r="D577" t="s">
        <v>1174</v>
      </c>
      <c r="E577">
        <v>14733</v>
      </c>
      <c r="F577">
        <v>1</v>
      </c>
      <c r="G577">
        <v>20759</v>
      </c>
      <c r="H577">
        <v>0.36665987918278692</v>
      </c>
      <c r="I577">
        <v>0.26022448094802253</v>
      </c>
      <c r="J577" t="s">
        <v>758</v>
      </c>
    </row>
    <row r="578" spans="1:10" x14ac:dyDescent="0.3">
      <c r="A578">
        <v>127</v>
      </c>
      <c r="B578" t="s">
        <v>191</v>
      </c>
      <c r="C578">
        <v>670</v>
      </c>
      <c r="D578" t="s">
        <v>1384</v>
      </c>
      <c r="E578">
        <v>14733</v>
      </c>
      <c r="F578">
        <v>2</v>
      </c>
      <c r="G578">
        <v>1838</v>
      </c>
      <c r="H578">
        <v>4.5476141994162764E-2</v>
      </c>
      <c r="I578">
        <v>0.36452665941240481</v>
      </c>
      <c r="J578" t="s">
        <v>758</v>
      </c>
    </row>
    <row r="579" spans="1:10" x14ac:dyDescent="0.3">
      <c r="A579">
        <v>127</v>
      </c>
      <c r="B579" t="s">
        <v>552</v>
      </c>
      <c r="C579">
        <v>469</v>
      </c>
      <c r="D579" t="s">
        <v>1344</v>
      </c>
      <c r="E579">
        <v>14733</v>
      </c>
      <c r="F579">
        <v>3</v>
      </c>
      <c r="G579">
        <v>2888</v>
      </c>
      <c r="H579">
        <v>3.1833299395913936E-2</v>
      </c>
      <c r="I579">
        <v>0.16239612188365651</v>
      </c>
      <c r="J579" t="s">
        <v>758</v>
      </c>
    </row>
    <row r="580" spans="1:10" x14ac:dyDescent="0.3">
      <c r="A580">
        <v>127</v>
      </c>
      <c r="B580" t="s">
        <v>425</v>
      </c>
      <c r="C580">
        <v>416</v>
      </c>
      <c r="D580" t="s">
        <v>1385</v>
      </c>
      <c r="E580">
        <v>14733</v>
      </c>
      <c r="F580">
        <v>4</v>
      </c>
      <c r="G580">
        <v>1376</v>
      </c>
      <c r="H580">
        <v>2.8235932939659269E-2</v>
      </c>
      <c r="I580">
        <v>0.30232558139534882</v>
      </c>
      <c r="J580" t="s">
        <v>758</v>
      </c>
    </row>
    <row r="581" spans="1:10" x14ac:dyDescent="0.3">
      <c r="A581">
        <v>127</v>
      </c>
      <c r="B581" t="s">
        <v>582</v>
      </c>
      <c r="C581">
        <v>381</v>
      </c>
      <c r="D581" t="s">
        <v>1216</v>
      </c>
      <c r="E581">
        <v>14733</v>
      </c>
      <c r="F581">
        <v>5</v>
      </c>
      <c r="G581">
        <v>1339</v>
      </c>
      <c r="H581">
        <v>2.5860313581755244E-2</v>
      </c>
      <c r="I581">
        <v>0.28454070201643017</v>
      </c>
      <c r="J581" t="s">
        <v>758</v>
      </c>
    </row>
    <row r="582" spans="1:10" x14ac:dyDescent="0.3">
      <c r="A582">
        <v>127</v>
      </c>
      <c r="B582" t="s">
        <v>623</v>
      </c>
      <c r="C582">
        <v>373</v>
      </c>
      <c r="D582" t="s">
        <v>1212</v>
      </c>
      <c r="E582">
        <v>14733</v>
      </c>
      <c r="F582">
        <v>6</v>
      </c>
      <c r="G582">
        <v>2294</v>
      </c>
      <c r="H582">
        <v>2.5317314871377179E-2</v>
      </c>
      <c r="I582">
        <v>0.16259808195292066</v>
      </c>
      <c r="J582" t="s">
        <v>758</v>
      </c>
    </row>
    <row r="583" spans="1:10" x14ac:dyDescent="0.3">
      <c r="A583">
        <v>127</v>
      </c>
      <c r="B583" t="s">
        <v>498</v>
      </c>
      <c r="C583">
        <v>340</v>
      </c>
      <c r="D583" t="s">
        <v>1217</v>
      </c>
      <c r="E583">
        <v>14733</v>
      </c>
      <c r="F583">
        <v>7</v>
      </c>
      <c r="G583">
        <v>1173</v>
      </c>
      <c r="H583">
        <v>2.3077445191067671E-2</v>
      </c>
      <c r="I583">
        <v>0.28985507246376813</v>
      </c>
      <c r="J583" t="s">
        <v>758</v>
      </c>
    </row>
    <row r="584" spans="1:10" x14ac:dyDescent="0.3">
      <c r="A584">
        <v>127</v>
      </c>
      <c r="B584" t="s">
        <v>355</v>
      </c>
      <c r="C584">
        <v>334</v>
      </c>
      <c r="D584" t="s">
        <v>1386</v>
      </c>
      <c r="E584">
        <v>14733</v>
      </c>
      <c r="F584">
        <v>8</v>
      </c>
      <c r="G584">
        <v>1357</v>
      </c>
      <c r="H584">
        <v>2.2670196158284125E-2</v>
      </c>
      <c r="I584">
        <v>0.24613117170228446</v>
      </c>
      <c r="J584" t="s">
        <v>758</v>
      </c>
    </row>
    <row r="585" spans="1:10" x14ac:dyDescent="0.3">
      <c r="A585">
        <v>127</v>
      </c>
      <c r="B585" t="s">
        <v>385</v>
      </c>
      <c r="C585">
        <v>300</v>
      </c>
      <c r="D585" t="s">
        <v>1201</v>
      </c>
      <c r="E585">
        <v>14733</v>
      </c>
      <c r="F585">
        <v>9</v>
      </c>
      <c r="G585">
        <v>4552</v>
      </c>
      <c r="H585">
        <v>2.0362451639177357E-2</v>
      </c>
      <c r="I585">
        <v>6.5905096660808432E-2</v>
      </c>
      <c r="J585" t="s">
        <v>758</v>
      </c>
    </row>
    <row r="586" spans="1:10" x14ac:dyDescent="0.3">
      <c r="A586">
        <v>127</v>
      </c>
      <c r="B586" t="s">
        <v>382</v>
      </c>
      <c r="C586">
        <v>260</v>
      </c>
      <c r="D586" t="s">
        <v>1387</v>
      </c>
      <c r="E586">
        <v>14733</v>
      </c>
      <c r="F586">
        <v>10</v>
      </c>
      <c r="G586">
        <v>673</v>
      </c>
      <c r="H586">
        <v>1.7647458087287043E-2</v>
      </c>
      <c r="I586">
        <v>0.38632986627043092</v>
      </c>
      <c r="J586" t="s">
        <v>758</v>
      </c>
    </row>
    <row r="587" spans="1:10" x14ac:dyDescent="0.3">
      <c r="A587">
        <v>127</v>
      </c>
      <c r="B587" t="s">
        <v>314</v>
      </c>
      <c r="C587">
        <v>253</v>
      </c>
      <c r="D587" t="s">
        <v>1070</v>
      </c>
      <c r="E587">
        <v>14733</v>
      </c>
      <c r="F587">
        <v>11</v>
      </c>
      <c r="G587">
        <v>4690</v>
      </c>
      <c r="H587">
        <v>1.7172334215706238E-2</v>
      </c>
      <c r="I587">
        <v>5.3944562899786781E-2</v>
      </c>
      <c r="J587" t="s">
        <v>758</v>
      </c>
    </row>
    <row r="588" spans="1:10" x14ac:dyDescent="0.3">
      <c r="A588">
        <v>127</v>
      </c>
      <c r="B588" t="s">
        <v>243</v>
      </c>
      <c r="C588">
        <v>250</v>
      </c>
      <c r="D588" t="s">
        <v>1214</v>
      </c>
      <c r="E588">
        <v>14733</v>
      </c>
      <c r="F588">
        <v>12</v>
      </c>
      <c r="G588">
        <v>1173</v>
      </c>
      <c r="H588">
        <v>1.6968709699314462E-2</v>
      </c>
      <c r="I588">
        <v>0.21312872975277067</v>
      </c>
      <c r="J588" t="s">
        <v>758</v>
      </c>
    </row>
    <row r="589" spans="1:10" x14ac:dyDescent="0.3">
      <c r="A589">
        <v>127</v>
      </c>
      <c r="B589" t="s">
        <v>579</v>
      </c>
      <c r="C589">
        <v>198</v>
      </c>
      <c r="D589" t="s">
        <v>1211</v>
      </c>
      <c r="E589">
        <v>14733</v>
      </c>
      <c r="F589">
        <v>13</v>
      </c>
      <c r="G589">
        <v>2046</v>
      </c>
      <c r="H589">
        <v>1.3439218081857055E-2</v>
      </c>
      <c r="I589">
        <v>9.6774193548387094E-2</v>
      </c>
      <c r="J589" t="s">
        <v>758</v>
      </c>
    </row>
    <row r="590" spans="1:10" x14ac:dyDescent="0.3">
      <c r="A590">
        <v>127</v>
      </c>
      <c r="B590" t="s">
        <v>535</v>
      </c>
      <c r="C590">
        <v>192</v>
      </c>
      <c r="D590" t="s">
        <v>1388</v>
      </c>
      <c r="E590">
        <v>14733</v>
      </c>
      <c r="F590">
        <v>14</v>
      </c>
      <c r="G590">
        <v>749</v>
      </c>
      <c r="H590">
        <v>1.3031969049073508E-2</v>
      </c>
      <c r="I590">
        <v>0.25634178905206945</v>
      </c>
      <c r="J590" t="s">
        <v>758</v>
      </c>
    </row>
    <row r="591" spans="1:10" x14ac:dyDescent="0.3">
      <c r="A591">
        <v>127</v>
      </c>
      <c r="B591" t="s">
        <v>281</v>
      </c>
      <c r="C591">
        <v>165</v>
      </c>
      <c r="D591" t="s">
        <v>1213</v>
      </c>
      <c r="E591">
        <v>14733</v>
      </c>
      <c r="F591">
        <v>15</v>
      </c>
      <c r="G591">
        <v>964</v>
      </c>
      <c r="H591">
        <v>1.1199348401547547E-2</v>
      </c>
      <c r="I591">
        <v>0.17116182572614108</v>
      </c>
      <c r="J591" t="s">
        <v>758</v>
      </c>
    </row>
    <row r="592" spans="1:10" x14ac:dyDescent="0.3">
      <c r="A592">
        <v>129</v>
      </c>
      <c r="B592" t="s">
        <v>188</v>
      </c>
      <c r="C592">
        <v>2469</v>
      </c>
      <c r="D592" t="s">
        <v>1312</v>
      </c>
      <c r="E592">
        <v>7243</v>
      </c>
      <c r="F592">
        <v>1</v>
      </c>
      <c r="G592">
        <v>3920</v>
      </c>
      <c r="H592">
        <v>0.34088085047632194</v>
      </c>
      <c r="I592">
        <v>0.62984693877551023</v>
      </c>
      <c r="J592" t="s">
        <v>770</v>
      </c>
    </row>
    <row r="593" spans="1:10" x14ac:dyDescent="0.3">
      <c r="A593">
        <v>129</v>
      </c>
      <c r="B593" t="s">
        <v>459</v>
      </c>
      <c r="C593">
        <v>1025</v>
      </c>
      <c r="D593" t="s">
        <v>1389</v>
      </c>
      <c r="E593">
        <v>7243</v>
      </c>
      <c r="F593">
        <v>2</v>
      </c>
      <c r="G593">
        <v>1954</v>
      </c>
      <c r="H593">
        <v>0.14151594643103688</v>
      </c>
      <c r="I593">
        <v>0.52456499488229269</v>
      </c>
      <c r="J593" t="s">
        <v>770</v>
      </c>
    </row>
    <row r="594" spans="1:10" x14ac:dyDescent="0.3">
      <c r="A594">
        <v>129</v>
      </c>
      <c r="B594" t="s">
        <v>486</v>
      </c>
      <c r="C594">
        <v>530</v>
      </c>
      <c r="D594" t="s">
        <v>1309</v>
      </c>
      <c r="E594">
        <v>7243</v>
      </c>
      <c r="F594">
        <v>3</v>
      </c>
      <c r="G594">
        <v>1616</v>
      </c>
      <c r="H594">
        <v>7.3174099130194667E-2</v>
      </c>
      <c r="I594">
        <v>0.32797029702970298</v>
      </c>
      <c r="J594" t="s">
        <v>770</v>
      </c>
    </row>
    <row r="595" spans="1:10" x14ac:dyDescent="0.3">
      <c r="A595">
        <v>129</v>
      </c>
      <c r="B595" t="s">
        <v>401</v>
      </c>
      <c r="C595">
        <v>508</v>
      </c>
      <c r="D595" t="s">
        <v>1313</v>
      </c>
      <c r="E595">
        <v>7243</v>
      </c>
      <c r="F595">
        <v>4</v>
      </c>
      <c r="G595">
        <v>1904</v>
      </c>
      <c r="H595">
        <v>7.0136683694601687E-2</v>
      </c>
      <c r="I595">
        <v>0.26680672268907563</v>
      </c>
      <c r="J595" t="s">
        <v>770</v>
      </c>
    </row>
    <row r="596" spans="1:10" x14ac:dyDescent="0.3">
      <c r="A596">
        <v>129</v>
      </c>
      <c r="B596" t="s">
        <v>508</v>
      </c>
      <c r="C596">
        <v>333</v>
      </c>
      <c r="D596" t="s">
        <v>1390</v>
      </c>
      <c r="E596">
        <v>7243</v>
      </c>
      <c r="F596">
        <v>5</v>
      </c>
      <c r="G596">
        <v>791</v>
      </c>
      <c r="H596">
        <v>4.5975424547839296E-2</v>
      </c>
      <c r="I596">
        <v>0.42098609355246525</v>
      </c>
      <c r="J596" t="s">
        <v>770</v>
      </c>
    </row>
    <row r="597" spans="1:10" x14ac:dyDescent="0.3">
      <c r="A597">
        <v>129</v>
      </c>
      <c r="B597" t="s">
        <v>317</v>
      </c>
      <c r="C597">
        <v>322</v>
      </c>
      <c r="D597" t="s">
        <v>1391</v>
      </c>
      <c r="E597">
        <v>7243</v>
      </c>
      <c r="F597">
        <v>6.5</v>
      </c>
      <c r="G597">
        <v>1595</v>
      </c>
      <c r="H597">
        <v>4.4456716830042799E-2</v>
      </c>
      <c r="I597">
        <v>0.20188087774294672</v>
      </c>
      <c r="J597" t="s">
        <v>770</v>
      </c>
    </row>
    <row r="598" spans="1:10" x14ac:dyDescent="0.3">
      <c r="A598">
        <v>129</v>
      </c>
      <c r="B598" t="s">
        <v>685</v>
      </c>
      <c r="C598">
        <v>322</v>
      </c>
      <c r="D598" t="s">
        <v>1301</v>
      </c>
      <c r="E598">
        <v>7243</v>
      </c>
      <c r="F598">
        <v>6.5</v>
      </c>
      <c r="G598">
        <v>1200</v>
      </c>
      <c r="H598">
        <v>4.4456716830042799E-2</v>
      </c>
      <c r="I598">
        <v>0.26833333333333331</v>
      </c>
      <c r="J598" t="s">
        <v>770</v>
      </c>
    </row>
    <row r="599" spans="1:10" x14ac:dyDescent="0.3">
      <c r="A599">
        <v>129</v>
      </c>
      <c r="B599" t="s">
        <v>521</v>
      </c>
      <c r="C599">
        <v>266</v>
      </c>
      <c r="D599" t="s">
        <v>1276</v>
      </c>
      <c r="E599">
        <v>7243</v>
      </c>
      <c r="F599">
        <v>8</v>
      </c>
      <c r="G599">
        <v>651</v>
      </c>
      <c r="H599">
        <v>3.6725113903078838E-2</v>
      </c>
      <c r="I599">
        <v>0.40860215053763443</v>
      </c>
      <c r="J599" t="s">
        <v>770</v>
      </c>
    </row>
    <row r="600" spans="1:10" x14ac:dyDescent="0.3">
      <c r="A600">
        <v>129</v>
      </c>
      <c r="B600" t="s">
        <v>545</v>
      </c>
      <c r="C600">
        <v>215</v>
      </c>
      <c r="D600" t="s">
        <v>1392</v>
      </c>
      <c r="E600">
        <v>7243</v>
      </c>
      <c r="F600">
        <v>9</v>
      </c>
      <c r="G600">
        <v>447</v>
      </c>
      <c r="H600">
        <v>2.9683832666022366E-2</v>
      </c>
      <c r="I600">
        <v>0.48098434004474272</v>
      </c>
      <c r="J600" t="s">
        <v>770</v>
      </c>
    </row>
    <row r="601" spans="1:10" x14ac:dyDescent="0.3">
      <c r="A601">
        <v>129</v>
      </c>
      <c r="B601" t="s">
        <v>1393</v>
      </c>
      <c r="C601">
        <v>142</v>
      </c>
      <c r="D601" t="s">
        <v>1394</v>
      </c>
      <c r="E601">
        <v>7243</v>
      </c>
      <c r="F601">
        <v>10</v>
      </c>
      <c r="G601">
        <v>428</v>
      </c>
      <c r="H601">
        <v>1.9605135993372911E-2</v>
      </c>
      <c r="I601">
        <v>0.33177570093457942</v>
      </c>
      <c r="J601" t="s">
        <v>770</v>
      </c>
    </row>
    <row r="602" spans="1:10" x14ac:dyDescent="0.3">
      <c r="A602">
        <v>129</v>
      </c>
      <c r="B602" t="s">
        <v>596</v>
      </c>
      <c r="C602">
        <v>126</v>
      </c>
      <c r="D602" t="s">
        <v>1130</v>
      </c>
      <c r="E602">
        <v>7243</v>
      </c>
      <c r="F602">
        <v>11</v>
      </c>
      <c r="G602">
        <v>6932</v>
      </c>
      <c r="H602">
        <v>1.7396106585668921E-2</v>
      </c>
      <c r="I602">
        <v>1.8176572417772648E-2</v>
      </c>
      <c r="J602" t="s">
        <v>770</v>
      </c>
    </row>
    <row r="603" spans="1:10" x14ac:dyDescent="0.3">
      <c r="A603">
        <v>129</v>
      </c>
      <c r="B603" t="s">
        <v>1395</v>
      </c>
      <c r="C603">
        <v>113</v>
      </c>
      <c r="D603" t="s">
        <v>1396</v>
      </c>
      <c r="E603">
        <v>7243</v>
      </c>
      <c r="F603">
        <v>12</v>
      </c>
      <c r="G603">
        <v>372</v>
      </c>
      <c r="H603">
        <v>1.560127019190943E-2</v>
      </c>
      <c r="I603">
        <v>0.30376344086021506</v>
      </c>
      <c r="J603" t="s">
        <v>770</v>
      </c>
    </row>
    <row r="604" spans="1:10" x14ac:dyDescent="0.3">
      <c r="A604">
        <v>129</v>
      </c>
      <c r="B604" t="s">
        <v>190</v>
      </c>
      <c r="C604">
        <v>95</v>
      </c>
      <c r="D604" t="s">
        <v>1397</v>
      </c>
      <c r="E604">
        <v>7243</v>
      </c>
      <c r="F604">
        <v>13</v>
      </c>
      <c r="G604">
        <v>173</v>
      </c>
      <c r="H604">
        <v>1.311611210824244E-2</v>
      </c>
      <c r="I604">
        <v>0.54913294797687862</v>
      </c>
      <c r="J604" t="s">
        <v>770</v>
      </c>
    </row>
    <row r="605" spans="1:10" x14ac:dyDescent="0.3">
      <c r="A605">
        <v>129</v>
      </c>
      <c r="B605" t="s">
        <v>319</v>
      </c>
      <c r="C605">
        <v>44</v>
      </c>
      <c r="D605" t="s">
        <v>1292</v>
      </c>
      <c r="E605">
        <v>7243</v>
      </c>
      <c r="F605">
        <v>14</v>
      </c>
      <c r="G605">
        <v>2466</v>
      </c>
      <c r="H605">
        <v>6.074830871185973E-3</v>
      </c>
      <c r="I605">
        <v>1.7842660178426603E-2</v>
      </c>
      <c r="J605" t="s">
        <v>770</v>
      </c>
    </row>
    <row r="606" spans="1:10" x14ac:dyDescent="0.3">
      <c r="A606">
        <v>129</v>
      </c>
      <c r="B606" t="s">
        <v>614</v>
      </c>
      <c r="C606">
        <v>26</v>
      </c>
      <c r="D606" t="s">
        <v>1184</v>
      </c>
      <c r="E606">
        <v>7243</v>
      </c>
      <c r="F606">
        <v>15</v>
      </c>
      <c r="G606">
        <v>1866</v>
      </c>
      <c r="H606">
        <v>3.589672787518984E-3</v>
      </c>
      <c r="I606">
        <v>1.3933547695605574E-2</v>
      </c>
      <c r="J606" t="s">
        <v>770</v>
      </c>
    </row>
    <row r="607" spans="1:10" x14ac:dyDescent="0.3">
      <c r="A607">
        <v>133</v>
      </c>
      <c r="B607" t="s">
        <v>404</v>
      </c>
      <c r="C607">
        <v>1397</v>
      </c>
      <c r="D607" t="s">
        <v>1398</v>
      </c>
      <c r="E607">
        <v>3002</v>
      </c>
      <c r="F607">
        <v>1</v>
      </c>
      <c r="G607">
        <v>4097</v>
      </c>
      <c r="H607">
        <v>0.46535642904730179</v>
      </c>
      <c r="I607">
        <v>0.34098120576031243</v>
      </c>
      <c r="J607" t="s">
        <v>742</v>
      </c>
    </row>
    <row r="608" spans="1:10" x14ac:dyDescent="0.3">
      <c r="A608">
        <v>133</v>
      </c>
      <c r="B608" t="s">
        <v>363</v>
      </c>
      <c r="C608">
        <v>549</v>
      </c>
      <c r="D608" t="s">
        <v>1399</v>
      </c>
      <c r="E608">
        <v>3002</v>
      </c>
      <c r="F608">
        <v>2</v>
      </c>
      <c r="G608">
        <v>1757</v>
      </c>
      <c r="H608">
        <v>0.18287808127914723</v>
      </c>
      <c r="I608">
        <v>0.31246442800227658</v>
      </c>
      <c r="J608" t="s">
        <v>742</v>
      </c>
    </row>
    <row r="609" spans="1:10" x14ac:dyDescent="0.3">
      <c r="A609">
        <v>133</v>
      </c>
      <c r="B609" t="s">
        <v>483</v>
      </c>
      <c r="C609">
        <v>183</v>
      </c>
      <c r="D609" t="s">
        <v>1275</v>
      </c>
      <c r="E609">
        <v>3002</v>
      </c>
      <c r="F609">
        <v>3</v>
      </c>
      <c r="G609">
        <v>1179</v>
      </c>
      <c r="H609">
        <v>6.0959360426382413E-2</v>
      </c>
      <c r="I609">
        <v>0.15521628498727735</v>
      </c>
      <c r="J609" t="s">
        <v>742</v>
      </c>
    </row>
    <row r="610" spans="1:10" x14ac:dyDescent="0.3">
      <c r="A610">
        <v>133</v>
      </c>
      <c r="B610" t="s">
        <v>682</v>
      </c>
      <c r="C610">
        <v>97</v>
      </c>
      <c r="D610" t="s">
        <v>1174</v>
      </c>
      <c r="E610">
        <v>3002</v>
      </c>
      <c r="F610">
        <v>4</v>
      </c>
      <c r="G610">
        <v>20759</v>
      </c>
      <c r="H610">
        <v>3.2311792138574283E-2</v>
      </c>
      <c r="I610">
        <v>4.672672094031504E-3</v>
      </c>
      <c r="J610" t="s">
        <v>742</v>
      </c>
    </row>
    <row r="611" spans="1:10" x14ac:dyDescent="0.3">
      <c r="A611">
        <v>133</v>
      </c>
      <c r="B611" t="s">
        <v>656</v>
      </c>
      <c r="C611">
        <v>89</v>
      </c>
      <c r="D611" t="s">
        <v>1400</v>
      </c>
      <c r="E611">
        <v>3002</v>
      </c>
      <c r="F611">
        <v>5</v>
      </c>
      <c r="G611">
        <v>1525</v>
      </c>
      <c r="H611">
        <v>2.9646902065289808E-2</v>
      </c>
      <c r="I611">
        <v>5.8360655737704915E-2</v>
      </c>
      <c r="J611" t="s">
        <v>742</v>
      </c>
    </row>
    <row r="612" spans="1:10" x14ac:dyDescent="0.3">
      <c r="A612">
        <v>133</v>
      </c>
      <c r="B612" t="s">
        <v>207</v>
      </c>
      <c r="C612">
        <v>61</v>
      </c>
      <c r="D612" t="s">
        <v>1401</v>
      </c>
      <c r="E612">
        <v>3002</v>
      </c>
      <c r="F612">
        <v>6</v>
      </c>
      <c r="G612">
        <v>292</v>
      </c>
      <c r="H612">
        <v>2.0319786808794139E-2</v>
      </c>
      <c r="I612">
        <v>0.2089041095890411</v>
      </c>
      <c r="J612" t="s">
        <v>742</v>
      </c>
    </row>
    <row r="613" spans="1:10" x14ac:dyDescent="0.3">
      <c r="A613">
        <v>133</v>
      </c>
      <c r="B613" t="s">
        <v>318</v>
      </c>
      <c r="C613">
        <v>60</v>
      </c>
      <c r="D613" t="s">
        <v>1170</v>
      </c>
      <c r="E613">
        <v>3002</v>
      </c>
      <c r="F613">
        <v>7.5</v>
      </c>
      <c r="G613">
        <v>7358</v>
      </c>
      <c r="H613">
        <v>1.9986675549633577E-2</v>
      </c>
      <c r="I613">
        <v>8.1543897798314752E-3</v>
      </c>
      <c r="J613" t="s">
        <v>742</v>
      </c>
    </row>
    <row r="614" spans="1:10" x14ac:dyDescent="0.3">
      <c r="A614">
        <v>133</v>
      </c>
      <c r="B614" t="s">
        <v>578</v>
      </c>
      <c r="C614">
        <v>60</v>
      </c>
      <c r="D614" t="s">
        <v>1402</v>
      </c>
      <c r="E614">
        <v>3002</v>
      </c>
      <c r="F614">
        <v>7.5</v>
      </c>
      <c r="G614">
        <v>592</v>
      </c>
      <c r="H614">
        <v>1.9986675549633577E-2</v>
      </c>
      <c r="I614">
        <v>0.10135135135135136</v>
      </c>
      <c r="J614" t="s">
        <v>742</v>
      </c>
    </row>
    <row r="615" spans="1:10" x14ac:dyDescent="0.3">
      <c r="A615">
        <v>133</v>
      </c>
      <c r="B615" t="s">
        <v>257</v>
      </c>
      <c r="C615">
        <v>39</v>
      </c>
      <c r="D615" t="s">
        <v>1403</v>
      </c>
      <c r="E615">
        <v>3002</v>
      </c>
      <c r="F615">
        <v>9</v>
      </c>
      <c r="G615">
        <v>1494</v>
      </c>
      <c r="H615">
        <v>1.2991339107261825E-2</v>
      </c>
      <c r="I615">
        <v>2.6104417670682729E-2</v>
      </c>
      <c r="J615" t="s">
        <v>742</v>
      </c>
    </row>
    <row r="616" spans="1:10" x14ac:dyDescent="0.3">
      <c r="A616">
        <v>133</v>
      </c>
      <c r="B616" t="s">
        <v>552</v>
      </c>
      <c r="C616">
        <v>28</v>
      </c>
      <c r="D616" t="s">
        <v>1344</v>
      </c>
      <c r="E616">
        <v>3002</v>
      </c>
      <c r="F616">
        <v>10</v>
      </c>
      <c r="G616">
        <v>2888</v>
      </c>
      <c r="H616">
        <v>9.3271152564956689E-3</v>
      </c>
      <c r="I616">
        <v>9.6952908587257611E-3</v>
      </c>
      <c r="J616" t="s">
        <v>742</v>
      </c>
    </row>
    <row r="617" spans="1:10" x14ac:dyDescent="0.3">
      <c r="A617">
        <v>133</v>
      </c>
      <c r="B617" t="s">
        <v>214</v>
      </c>
      <c r="C617">
        <v>27</v>
      </c>
      <c r="D617" t="s">
        <v>1404</v>
      </c>
      <c r="E617">
        <v>3002</v>
      </c>
      <c r="F617">
        <v>11</v>
      </c>
      <c r="G617">
        <v>376</v>
      </c>
      <c r="H617">
        <v>8.9940039973351107E-3</v>
      </c>
      <c r="I617">
        <v>7.1808510638297879E-2</v>
      </c>
      <c r="J617" t="s">
        <v>742</v>
      </c>
    </row>
    <row r="618" spans="1:10" x14ac:dyDescent="0.3">
      <c r="A618">
        <v>133</v>
      </c>
      <c r="B618" t="s">
        <v>589</v>
      </c>
      <c r="C618">
        <v>19</v>
      </c>
      <c r="D618" t="s">
        <v>1203</v>
      </c>
      <c r="E618">
        <v>3002</v>
      </c>
      <c r="F618">
        <v>12</v>
      </c>
      <c r="G618">
        <v>485</v>
      </c>
      <c r="H618">
        <v>6.3291139240506328E-3</v>
      </c>
      <c r="I618">
        <v>3.9175257731958762E-2</v>
      </c>
      <c r="J618" t="s">
        <v>742</v>
      </c>
    </row>
    <row r="619" spans="1:10" x14ac:dyDescent="0.3">
      <c r="A619">
        <v>133</v>
      </c>
      <c r="B619" t="s">
        <v>385</v>
      </c>
      <c r="C619">
        <v>17</v>
      </c>
      <c r="D619" t="s">
        <v>1201</v>
      </c>
      <c r="E619">
        <v>3002</v>
      </c>
      <c r="F619">
        <v>13</v>
      </c>
      <c r="G619">
        <v>4552</v>
      </c>
      <c r="H619">
        <v>5.662891405729514E-3</v>
      </c>
      <c r="I619">
        <v>3.734622144112478E-3</v>
      </c>
      <c r="J619" t="s">
        <v>742</v>
      </c>
    </row>
    <row r="620" spans="1:10" x14ac:dyDescent="0.3">
      <c r="A620">
        <v>133</v>
      </c>
      <c r="B620" t="s">
        <v>182</v>
      </c>
      <c r="C620">
        <v>16</v>
      </c>
      <c r="D620" t="s">
        <v>1405</v>
      </c>
      <c r="E620">
        <v>3002</v>
      </c>
      <c r="F620">
        <v>14.5</v>
      </c>
      <c r="G620">
        <v>1688</v>
      </c>
      <c r="H620">
        <v>5.3297801465689541E-3</v>
      </c>
      <c r="I620">
        <v>9.4786729857819912E-3</v>
      </c>
      <c r="J620" t="s">
        <v>742</v>
      </c>
    </row>
    <row r="621" spans="1:10" x14ac:dyDescent="0.3">
      <c r="A621">
        <v>133</v>
      </c>
      <c r="B621" t="s">
        <v>314</v>
      </c>
      <c r="C621">
        <v>16</v>
      </c>
      <c r="D621" t="s">
        <v>1070</v>
      </c>
      <c r="E621">
        <v>3002</v>
      </c>
      <c r="F621">
        <v>14.5</v>
      </c>
      <c r="G621">
        <v>4690</v>
      </c>
      <c r="H621">
        <v>5.3297801465689541E-3</v>
      </c>
      <c r="I621">
        <v>3.4115138592750532E-3</v>
      </c>
      <c r="J621" t="s">
        <v>742</v>
      </c>
    </row>
    <row r="622" spans="1:10" x14ac:dyDescent="0.3">
      <c r="A622">
        <v>138</v>
      </c>
      <c r="B622" t="s">
        <v>679</v>
      </c>
      <c r="C622">
        <v>2046</v>
      </c>
      <c r="D622" t="s">
        <v>1319</v>
      </c>
      <c r="E622">
        <v>14791</v>
      </c>
      <c r="F622">
        <v>1</v>
      </c>
      <c r="G622">
        <v>5097</v>
      </c>
      <c r="H622">
        <v>0.13832736123318234</v>
      </c>
      <c r="I622">
        <v>0.40141259564449677</v>
      </c>
      <c r="J622" t="s">
        <v>876</v>
      </c>
    </row>
    <row r="623" spans="1:10" x14ac:dyDescent="0.3">
      <c r="A623">
        <v>138</v>
      </c>
      <c r="B623" t="s">
        <v>413</v>
      </c>
      <c r="C623">
        <v>1087</v>
      </c>
      <c r="D623" t="s">
        <v>1284</v>
      </c>
      <c r="E623">
        <v>14791</v>
      </c>
      <c r="F623">
        <v>2</v>
      </c>
      <c r="G623">
        <v>5436</v>
      </c>
      <c r="H623">
        <v>7.3490636197687781E-2</v>
      </c>
      <c r="I623">
        <v>0.19996320824135394</v>
      </c>
      <c r="J623" t="s">
        <v>876</v>
      </c>
    </row>
    <row r="624" spans="1:10" x14ac:dyDescent="0.3">
      <c r="A624">
        <v>138</v>
      </c>
      <c r="B624" t="s">
        <v>587</v>
      </c>
      <c r="C624">
        <v>1039</v>
      </c>
      <c r="D624" t="s">
        <v>1406</v>
      </c>
      <c r="E624">
        <v>14791</v>
      </c>
      <c r="F624">
        <v>3</v>
      </c>
      <c r="G624">
        <v>2716</v>
      </c>
      <c r="H624">
        <v>7.0245419511865317E-2</v>
      </c>
      <c r="I624">
        <v>0.38254786450662737</v>
      </c>
      <c r="J624" t="s">
        <v>876</v>
      </c>
    </row>
    <row r="625" spans="1:10" x14ac:dyDescent="0.3">
      <c r="A625">
        <v>138</v>
      </c>
      <c r="B625" t="s">
        <v>519</v>
      </c>
      <c r="C625">
        <v>911</v>
      </c>
      <c r="D625" t="s">
        <v>1407</v>
      </c>
      <c r="E625">
        <v>14791</v>
      </c>
      <c r="F625">
        <v>4</v>
      </c>
      <c r="G625">
        <v>2320</v>
      </c>
      <c r="H625">
        <v>6.15915083496721E-2</v>
      </c>
      <c r="I625">
        <v>0.39267241379310347</v>
      </c>
      <c r="J625" t="s">
        <v>876</v>
      </c>
    </row>
    <row r="626" spans="1:10" x14ac:dyDescent="0.3">
      <c r="A626">
        <v>138</v>
      </c>
      <c r="B626" t="s">
        <v>673</v>
      </c>
      <c r="C626">
        <v>897</v>
      </c>
      <c r="D626" t="s">
        <v>1408</v>
      </c>
      <c r="E626">
        <v>14791</v>
      </c>
      <c r="F626">
        <v>5</v>
      </c>
      <c r="G626">
        <v>2398</v>
      </c>
      <c r="H626">
        <v>6.0644986816307214E-2</v>
      </c>
      <c r="I626">
        <v>0.37406171809841532</v>
      </c>
      <c r="J626" t="s">
        <v>876</v>
      </c>
    </row>
    <row r="627" spans="1:10" x14ac:dyDescent="0.3">
      <c r="A627">
        <v>138</v>
      </c>
      <c r="B627" t="s">
        <v>676</v>
      </c>
      <c r="C627">
        <v>797</v>
      </c>
      <c r="D627" t="s">
        <v>1321</v>
      </c>
      <c r="E627">
        <v>14791</v>
      </c>
      <c r="F627">
        <v>6</v>
      </c>
      <c r="G627">
        <v>1753</v>
      </c>
      <c r="H627">
        <v>5.3884118720843754E-2</v>
      </c>
      <c r="I627">
        <v>0.45464917284654877</v>
      </c>
      <c r="J627" t="s">
        <v>876</v>
      </c>
    </row>
    <row r="628" spans="1:10" x14ac:dyDescent="0.3">
      <c r="A628">
        <v>138</v>
      </c>
      <c r="B628" t="s">
        <v>612</v>
      </c>
      <c r="C628">
        <v>642</v>
      </c>
      <c r="D628" t="s">
        <v>1409</v>
      </c>
      <c r="E628">
        <v>14791</v>
      </c>
      <c r="F628">
        <v>7</v>
      </c>
      <c r="G628">
        <v>2781</v>
      </c>
      <c r="H628">
        <v>4.3404773172875395E-2</v>
      </c>
      <c r="I628">
        <v>0.23085221143473569</v>
      </c>
      <c r="J628" t="s">
        <v>876</v>
      </c>
    </row>
    <row r="629" spans="1:10" x14ac:dyDescent="0.3">
      <c r="A629">
        <v>138</v>
      </c>
      <c r="B629" t="s">
        <v>598</v>
      </c>
      <c r="C629">
        <v>621</v>
      </c>
      <c r="D629" t="s">
        <v>1252</v>
      </c>
      <c r="E629">
        <v>14791</v>
      </c>
      <c r="F629">
        <v>8</v>
      </c>
      <c r="G629">
        <v>3479</v>
      </c>
      <c r="H629">
        <v>4.1984990872828074E-2</v>
      </c>
      <c r="I629">
        <v>0.17849956884162116</v>
      </c>
      <c r="J629" t="s">
        <v>876</v>
      </c>
    </row>
    <row r="630" spans="1:10" x14ac:dyDescent="0.3">
      <c r="A630">
        <v>138</v>
      </c>
      <c r="B630" t="s">
        <v>476</v>
      </c>
      <c r="C630">
        <v>569</v>
      </c>
      <c r="D630" t="s">
        <v>1410</v>
      </c>
      <c r="E630">
        <v>14791</v>
      </c>
      <c r="F630">
        <v>9</v>
      </c>
      <c r="G630">
        <v>1376</v>
      </c>
      <c r="H630">
        <v>3.846933946318707E-2</v>
      </c>
      <c r="I630">
        <v>0.41351744186046513</v>
      </c>
      <c r="J630" t="s">
        <v>876</v>
      </c>
    </row>
    <row r="631" spans="1:10" x14ac:dyDescent="0.3">
      <c r="A631">
        <v>138</v>
      </c>
      <c r="B631" t="s">
        <v>232</v>
      </c>
      <c r="C631">
        <v>533</v>
      </c>
      <c r="D631" t="s">
        <v>1411</v>
      </c>
      <c r="E631">
        <v>14791</v>
      </c>
      <c r="F631">
        <v>10</v>
      </c>
      <c r="G631">
        <v>2486</v>
      </c>
      <c r="H631">
        <v>3.6035426948820226E-2</v>
      </c>
      <c r="I631">
        <v>0.21440064360418343</v>
      </c>
      <c r="J631" t="s">
        <v>876</v>
      </c>
    </row>
    <row r="632" spans="1:10" x14ac:dyDescent="0.3">
      <c r="A632">
        <v>138</v>
      </c>
      <c r="B632" t="s">
        <v>211</v>
      </c>
      <c r="C632">
        <v>509</v>
      </c>
      <c r="D632" t="s">
        <v>1258</v>
      </c>
      <c r="E632">
        <v>14791</v>
      </c>
      <c r="F632">
        <v>11</v>
      </c>
      <c r="G632">
        <v>3021</v>
      </c>
      <c r="H632">
        <v>3.4412818605909001E-2</v>
      </c>
      <c r="I632">
        <v>0.16848725587553789</v>
      </c>
      <c r="J632" t="s">
        <v>876</v>
      </c>
    </row>
    <row r="633" spans="1:10" x14ac:dyDescent="0.3">
      <c r="A633">
        <v>138</v>
      </c>
      <c r="B633" t="s">
        <v>415</v>
      </c>
      <c r="C633">
        <v>367</v>
      </c>
      <c r="D633" t="s">
        <v>1412</v>
      </c>
      <c r="E633">
        <v>14791</v>
      </c>
      <c r="F633">
        <v>12</v>
      </c>
      <c r="G633">
        <v>2769</v>
      </c>
      <c r="H633">
        <v>2.4812385910350888E-2</v>
      </c>
      <c r="I633">
        <v>0.13253882267966774</v>
      </c>
      <c r="J633" t="s">
        <v>876</v>
      </c>
    </row>
    <row r="634" spans="1:10" x14ac:dyDescent="0.3">
      <c r="A634">
        <v>138</v>
      </c>
      <c r="B634" t="s">
        <v>397</v>
      </c>
      <c r="C634">
        <v>361</v>
      </c>
      <c r="D634" t="s">
        <v>1286</v>
      </c>
      <c r="E634">
        <v>14791</v>
      </c>
      <c r="F634">
        <v>13</v>
      </c>
      <c r="G634">
        <v>6138</v>
      </c>
      <c r="H634">
        <v>2.4406733824623082E-2</v>
      </c>
      <c r="I634">
        <v>5.8813945910720103E-2</v>
      </c>
      <c r="J634" t="s">
        <v>876</v>
      </c>
    </row>
    <row r="635" spans="1:10" x14ac:dyDescent="0.3">
      <c r="A635">
        <v>138</v>
      </c>
      <c r="B635" t="s">
        <v>174</v>
      </c>
      <c r="C635">
        <v>356</v>
      </c>
      <c r="D635" t="s">
        <v>1229</v>
      </c>
      <c r="E635">
        <v>14791</v>
      </c>
      <c r="F635">
        <v>14</v>
      </c>
      <c r="G635">
        <v>2832</v>
      </c>
      <c r="H635">
        <v>2.4068690419849909E-2</v>
      </c>
      <c r="I635">
        <v>0.12570621468926554</v>
      </c>
      <c r="J635" t="s">
        <v>876</v>
      </c>
    </row>
    <row r="636" spans="1:10" x14ac:dyDescent="0.3">
      <c r="A636">
        <v>138</v>
      </c>
      <c r="B636" t="s">
        <v>176</v>
      </c>
      <c r="C636">
        <v>315</v>
      </c>
      <c r="D636" t="s">
        <v>1315</v>
      </c>
      <c r="E636">
        <v>14791</v>
      </c>
      <c r="F636">
        <v>15</v>
      </c>
      <c r="G636">
        <v>3600</v>
      </c>
      <c r="H636">
        <v>2.1296734500709891E-2</v>
      </c>
      <c r="I636">
        <v>8.7499999999999994E-2</v>
      </c>
      <c r="J636" t="s">
        <v>876</v>
      </c>
    </row>
    <row r="637" spans="1:10" x14ac:dyDescent="0.3">
      <c r="A637">
        <v>3107</v>
      </c>
      <c r="B637" t="s">
        <v>216</v>
      </c>
      <c r="C637">
        <v>3718</v>
      </c>
      <c r="D637" t="s">
        <v>1112</v>
      </c>
      <c r="E637">
        <v>23688</v>
      </c>
      <c r="F637">
        <v>1</v>
      </c>
      <c r="G637">
        <v>17016</v>
      </c>
      <c r="H637">
        <v>0.15695710908476865</v>
      </c>
      <c r="I637">
        <v>0.21850023507287258</v>
      </c>
      <c r="J637" t="s">
        <v>725</v>
      </c>
    </row>
    <row r="638" spans="1:10" x14ac:dyDescent="0.3">
      <c r="A638">
        <v>3107</v>
      </c>
      <c r="B638" t="s">
        <v>275</v>
      </c>
      <c r="C638">
        <v>3274</v>
      </c>
      <c r="D638" t="s">
        <v>1113</v>
      </c>
      <c r="E638">
        <v>23688</v>
      </c>
      <c r="F638">
        <v>2</v>
      </c>
      <c r="G638">
        <v>8901</v>
      </c>
      <c r="H638">
        <v>0.13821344140493078</v>
      </c>
      <c r="I638">
        <v>0.36782384001797552</v>
      </c>
      <c r="J638" t="s">
        <v>725</v>
      </c>
    </row>
    <row r="639" spans="1:10" x14ac:dyDescent="0.3">
      <c r="A639">
        <v>3107</v>
      </c>
      <c r="B639" t="s">
        <v>276</v>
      </c>
      <c r="C639">
        <v>1803</v>
      </c>
      <c r="D639" t="s">
        <v>1115</v>
      </c>
      <c r="E639">
        <v>23688</v>
      </c>
      <c r="F639">
        <v>3</v>
      </c>
      <c r="G639">
        <v>6070</v>
      </c>
      <c r="H639">
        <v>7.6114488348530907E-2</v>
      </c>
      <c r="I639">
        <v>0.2970345963756178</v>
      </c>
      <c r="J639" t="s">
        <v>725</v>
      </c>
    </row>
    <row r="640" spans="1:10" x14ac:dyDescent="0.3">
      <c r="A640">
        <v>3107</v>
      </c>
      <c r="B640" t="s">
        <v>531</v>
      </c>
      <c r="C640">
        <v>1438</v>
      </c>
      <c r="D640" t="s">
        <v>1119</v>
      </c>
      <c r="E640">
        <v>23688</v>
      </c>
      <c r="F640">
        <v>4</v>
      </c>
      <c r="G640">
        <v>3753</v>
      </c>
      <c r="H640">
        <v>6.0705842620736236E-2</v>
      </c>
      <c r="I640">
        <v>0.38316013855582198</v>
      </c>
      <c r="J640" t="s">
        <v>725</v>
      </c>
    </row>
    <row r="641" spans="1:10" x14ac:dyDescent="0.3">
      <c r="A641">
        <v>3107</v>
      </c>
      <c r="B641" t="s">
        <v>409</v>
      </c>
      <c r="C641">
        <v>938</v>
      </c>
      <c r="D641" t="s">
        <v>1126</v>
      </c>
      <c r="E641">
        <v>23688</v>
      </c>
      <c r="F641">
        <v>5</v>
      </c>
      <c r="G641">
        <v>2952</v>
      </c>
      <c r="H641">
        <v>3.9598108747044919E-2</v>
      </c>
      <c r="I641">
        <v>0.31775067750677505</v>
      </c>
      <c r="J641" t="s">
        <v>725</v>
      </c>
    </row>
    <row r="642" spans="1:10" x14ac:dyDescent="0.3">
      <c r="A642">
        <v>3107</v>
      </c>
      <c r="B642" t="s">
        <v>226</v>
      </c>
      <c r="C642">
        <v>802</v>
      </c>
      <c r="D642" t="s">
        <v>1123</v>
      </c>
      <c r="E642">
        <v>23688</v>
      </c>
      <c r="F642">
        <v>6</v>
      </c>
      <c r="G642">
        <v>14548</v>
      </c>
      <c r="H642">
        <v>3.3856805133400877E-2</v>
      </c>
      <c r="I642">
        <v>5.5127852625790487E-2</v>
      </c>
      <c r="J642" t="s">
        <v>725</v>
      </c>
    </row>
    <row r="643" spans="1:10" x14ac:dyDescent="0.3">
      <c r="A643">
        <v>3107</v>
      </c>
      <c r="B643" t="s">
        <v>515</v>
      </c>
      <c r="C643">
        <v>757</v>
      </c>
      <c r="D643" t="s">
        <v>1121</v>
      </c>
      <c r="E643">
        <v>23688</v>
      </c>
      <c r="F643">
        <v>7</v>
      </c>
      <c r="G643">
        <v>9876</v>
      </c>
      <c r="H643">
        <v>3.1957109084768662E-2</v>
      </c>
      <c r="I643">
        <v>7.6650465775617654E-2</v>
      </c>
      <c r="J643" t="s">
        <v>725</v>
      </c>
    </row>
    <row r="644" spans="1:10" x14ac:dyDescent="0.3">
      <c r="A644">
        <v>3107</v>
      </c>
      <c r="B644" t="s">
        <v>522</v>
      </c>
      <c r="C644">
        <v>691</v>
      </c>
      <c r="D644" t="s">
        <v>1282</v>
      </c>
      <c r="E644">
        <v>23688</v>
      </c>
      <c r="F644">
        <v>8</v>
      </c>
      <c r="G644">
        <v>5889</v>
      </c>
      <c r="H644">
        <v>2.9170888213441406E-2</v>
      </c>
      <c r="I644">
        <v>0.11733740872813721</v>
      </c>
      <c r="J644" t="s">
        <v>725</v>
      </c>
    </row>
    <row r="645" spans="1:10" x14ac:dyDescent="0.3">
      <c r="A645">
        <v>3107</v>
      </c>
      <c r="B645" t="s">
        <v>249</v>
      </c>
      <c r="C645">
        <v>689</v>
      </c>
      <c r="D645" t="s">
        <v>1283</v>
      </c>
      <c r="E645">
        <v>23688</v>
      </c>
      <c r="F645">
        <v>9</v>
      </c>
      <c r="G645">
        <v>4075</v>
      </c>
      <c r="H645">
        <v>2.9086457277946641E-2</v>
      </c>
      <c r="I645">
        <v>0.16907975460122698</v>
      </c>
      <c r="J645" t="s">
        <v>725</v>
      </c>
    </row>
    <row r="646" spans="1:10" x14ac:dyDescent="0.3">
      <c r="A646">
        <v>3107</v>
      </c>
      <c r="B646" t="s">
        <v>369</v>
      </c>
      <c r="C646">
        <v>651</v>
      </c>
      <c r="D646" t="s">
        <v>1118</v>
      </c>
      <c r="E646">
        <v>23688</v>
      </c>
      <c r="F646">
        <v>10</v>
      </c>
      <c r="G646">
        <v>3899</v>
      </c>
      <c r="H646">
        <v>2.7482269503546101E-2</v>
      </c>
      <c r="I646">
        <v>0.16696588868940754</v>
      </c>
      <c r="J646" t="s">
        <v>725</v>
      </c>
    </row>
    <row r="647" spans="1:10" x14ac:dyDescent="0.3">
      <c r="A647">
        <v>3107</v>
      </c>
      <c r="B647" t="s">
        <v>395</v>
      </c>
      <c r="C647">
        <v>439</v>
      </c>
      <c r="D647" t="s">
        <v>1171</v>
      </c>
      <c r="E647">
        <v>23688</v>
      </c>
      <c r="F647">
        <v>11</v>
      </c>
      <c r="G647">
        <v>12276</v>
      </c>
      <c r="H647">
        <v>1.8532590341100979E-2</v>
      </c>
      <c r="I647">
        <v>3.5760834147930923E-2</v>
      </c>
      <c r="J647" t="s">
        <v>725</v>
      </c>
    </row>
    <row r="648" spans="1:10" x14ac:dyDescent="0.3">
      <c r="A648">
        <v>3107</v>
      </c>
      <c r="B648" t="s">
        <v>308</v>
      </c>
      <c r="C648">
        <v>394</v>
      </c>
      <c r="D648" t="s">
        <v>1285</v>
      </c>
      <c r="E648">
        <v>23688</v>
      </c>
      <c r="F648">
        <v>12</v>
      </c>
      <c r="G648">
        <v>4650</v>
      </c>
      <c r="H648">
        <v>1.663289429246876E-2</v>
      </c>
      <c r="I648">
        <v>8.4731182795698926E-2</v>
      </c>
      <c r="J648" t="s">
        <v>725</v>
      </c>
    </row>
    <row r="649" spans="1:10" x14ac:dyDescent="0.3">
      <c r="A649">
        <v>3107</v>
      </c>
      <c r="B649" t="s">
        <v>372</v>
      </c>
      <c r="C649">
        <v>380</v>
      </c>
      <c r="D649" t="s">
        <v>1114</v>
      </c>
      <c r="E649">
        <v>23688</v>
      </c>
      <c r="F649">
        <v>13</v>
      </c>
      <c r="G649">
        <v>3433</v>
      </c>
      <c r="H649">
        <v>1.6041877744005402E-2</v>
      </c>
      <c r="I649">
        <v>0.11069035828721235</v>
      </c>
      <c r="J649" t="s">
        <v>725</v>
      </c>
    </row>
    <row r="650" spans="1:10" x14ac:dyDescent="0.3">
      <c r="A650">
        <v>3107</v>
      </c>
      <c r="B650" t="s">
        <v>516</v>
      </c>
      <c r="C650">
        <v>361</v>
      </c>
      <c r="D650" t="s">
        <v>1136</v>
      </c>
      <c r="E650">
        <v>23688</v>
      </c>
      <c r="F650">
        <v>14</v>
      </c>
      <c r="G650">
        <v>3753</v>
      </c>
      <c r="H650">
        <v>1.5239783856805134E-2</v>
      </c>
      <c r="I650">
        <v>9.6189714894750866E-2</v>
      </c>
      <c r="J650" t="s">
        <v>725</v>
      </c>
    </row>
    <row r="651" spans="1:10" x14ac:dyDescent="0.3">
      <c r="A651">
        <v>3107</v>
      </c>
      <c r="B651" t="s">
        <v>528</v>
      </c>
      <c r="C651">
        <v>358</v>
      </c>
      <c r="D651" t="s">
        <v>1117</v>
      </c>
      <c r="E651">
        <v>23688</v>
      </c>
      <c r="F651">
        <v>15</v>
      </c>
      <c r="G651">
        <v>3188</v>
      </c>
      <c r="H651">
        <v>1.5113137453562986E-2</v>
      </c>
      <c r="I651">
        <v>0.1122961104140527</v>
      </c>
      <c r="J651" t="s">
        <v>725</v>
      </c>
    </row>
    <row r="652" spans="1:10" x14ac:dyDescent="0.3">
      <c r="A652">
        <v>3108</v>
      </c>
      <c r="B652" t="s">
        <v>308</v>
      </c>
      <c r="C652">
        <v>1430</v>
      </c>
      <c r="D652" t="s">
        <v>1285</v>
      </c>
      <c r="E652">
        <v>8976</v>
      </c>
      <c r="F652">
        <v>1</v>
      </c>
      <c r="G652">
        <v>4650</v>
      </c>
      <c r="H652">
        <v>0.15931372549019607</v>
      </c>
      <c r="I652">
        <v>0.30752688172043013</v>
      </c>
      <c r="J652" t="s">
        <v>728</v>
      </c>
    </row>
    <row r="653" spans="1:10" x14ac:dyDescent="0.3">
      <c r="A653">
        <v>3108</v>
      </c>
      <c r="B653" t="s">
        <v>557</v>
      </c>
      <c r="C653">
        <v>1254</v>
      </c>
      <c r="D653" t="s">
        <v>1280</v>
      </c>
      <c r="E653">
        <v>8976</v>
      </c>
      <c r="F653">
        <v>2</v>
      </c>
      <c r="G653">
        <v>5195</v>
      </c>
      <c r="H653">
        <v>0.13970588235294118</v>
      </c>
      <c r="I653">
        <v>0.24138594802694899</v>
      </c>
      <c r="J653" t="s">
        <v>728</v>
      </c>
    </row>
    <row r="654" spans="1:10" x14ac:dyDescent="0.3">
      <c r="A654">
        <v>3108</v>
      </c>
      <c r="B654" t="s">
        <v>235</v>
      </c>
      <c r="C654">
        <v>1119</v>
      </c>
      <c r="D654" t="s">
        <v>1122</v>
      </c>
      <c r="E654">
        <v>8976</v>
      </c>
      <c r="F654">
        <v>3</v>
      </c>
      <c r="G654">
        <v>7103</v>
      </c>
      <c r="H654">
        <v>0.12466577540106952</v>
      </c>
      <c r="I654">
        <v>0.15753906799943687</v>
      </c>
      <c r="J654" t="s">
        <v>728</v>
      </c>
    </row>
    <row r="655" spans="1:10" x14ac:dyDescent="0.3">
      <c r="A655">
        <v>3108</v>
      </c>
      <c r="B655" t="s">
        <v>397</v>
      </c>
      <c r="C655">
        <v>986</v>
      </c>
      <c r="D655" t="s">
        <v>1286</v>
      </c>
      <c r="E655">
        <v>8976</v>
      </c>
      <c r="F655">
        <v>4</v>
      </c>
      <c r="G655">
        <v>6138</v>
      </c>
      <c r="H655">
        <v>0.10984848484848485</v>
      </c>
      <c r="I655">
        <v>0.16063864450961224</v>
      </c>
      <c r="J655" t="s">
        <v>728</v>
      </c>
    </row>
    <row r="656" spans="1:10" x14ac:dyDescent="0.3">
      <c r="A656">
        <v>3108</v>
      </c>
      <c r="B656" t="s">
        <v>522</v>
      </c>
      <c r="C656">
        <v>907</v>
      </c>
      <c r="D656" t="s">
        <v>1282</v>
      </c>
      <c r="E656">
        <v>8976</v>
      </c>
      <c r="F656">
        <v>5</v>
      </c>
      <c r="G656">
        <v>5889</v>
      </c>
      <c r="H656">
        <v>0.10104723707664884</v>
      </c>
      <c r="I656">
        <v>0.15401596196298184</v>
      </c>
      <c r="J656" t="s">
        <v>728</v>
      </c>
    </row>
    <row r="657" spans="1:10" x14ac:dyDescent="0.3">
      <c r="A657">
        <v>3108</v>
      </c>
      <c r="B657" t="s">
        <v>249</v>
      </c>
      <c r="C657">
        <v>734</v>
      </c>
      <c r="D657" t="s">
        <v>1283</v>
      </c>
      <c r="E657">
        <v>8976</v>
      </c>
      <c r="F657">
        <v>6</v>
      </c>
      <c r="G657">
        <v>4075</v>
      </c>
      <c r="H657">
        <v>8.1773618538324419E-2</v>
      </c>
      <c r="I657">
        <v>0.18012269938650308</v>
      </c>
      <c r="J657" t="s">
        <v>728</v>
      </c>
    </row>
    <row r="658" spans="1:10" x14ac:dyDescent="0.3">
      <c r="A658">
        <v>3108</v>
      </c>
      <c r="B658" t="s">
        <v>413</v>
      </c>
      <c r="C658">
        <v>398</v>
      </c>
      <c r="D658" t="s">
        <v>1284</v>
      </c>
      <c r="E658">
        <v>8976</v>
      </c>
      <c r="F658">
        <v>7</v>
      </c>
      <c r="G658">
        <v>5436</v>
      </c>
      <c r="H658">
        <v>4.4340463458110518E-2</v>
      </c>
      <c r="I658">
        <v>7.3215599705665935E-2</v>
      </c>
      <c r="J658" t="s">
        <v>728</v>
      </c>
    </row>
    <row r="659" spans="1:10" x14ac:dyDescent="0.3">
      <c r="A659">
        <v>3108</v>
      </c>
      <c r="B659" t="s">
        <v>395</v>
      </c>
      <c r="C659">
        <v>208</v>
      </c>
      <c r="D659" t="s">
        <v>1171</v>
      </c>
      <c r="E659">
        <v>8976</v>
      </c>
      <c r="F659">
        <v>8</v>
      </c>
      <c r="G659">
        <v>12276</v>
      </c>
      <c r="H659">
        <v>2.3172905525846704E-2</v>
      </c>
      <c r="I659">
        <v>1.6943629846855653E-2</v>
      </c>
      <c r="J659" t="s">
        <v>728</v>
      </c>
    </row>
    <row r="660" spans="1:10" x14ac:dyDescent="0.3">
      <c r="A660">
        <v>3108</v>
      </c>
      <c r="B660" t="s">
        <v>216</v>
      </c>
      <c r="C660">
        <v>175</v>
      </c>
      <c r="D660" t="s">
        <v>1112</v>
      </c>
      <c r="E660">
        <v>8976</v>
      </c>
      <c r="F660">
        <v>9</v>
      </c>
      <c r="G660">
        <v>17016</v>
      </c>
      <c r="H660">
        <v>1.9496434937611409E-2</v>
      </c>
      <c r="I660">
        <v>1.0284438175834508E-2</v>
      </c>
      <c r="J660" t="s">
        <v>728</v>
      </c>
    </row>
    <row r="661" spans="1:10" x14ac:dyDescent="0.3">
      <c r="A661">
        <v>3108</v>
      </c>
      <c r="B661" t="s">
        <v>679</v>
      </c>
      <c r="C661">
        <v>123</v>
      </c>
      <c r="D661" t="s">
        <v>1319</v>
      </c>
      <c r="E661">
        <v>8976</v>
      </c>
      <c r="F661">
        <v>10</v>
      </c>
      <c r="G661">
        <v>5097</v>
      </c>
      <c r="H661">
        <v>1.3703208556149732E-2</v>
      </c>
      <c r="I661">
        <v>2.4131842260153032E-2</v>
      </c>
      <c r="J661" t="s">
        <v>728</v>
      </c>
    </row>
    <row r="662" spans="1:10" x14ac:dyDescent="0.3">
      <c r="A662">
        <v>3108</v>
      </c>
      <c r="B662" t="s">
        <v>542</v>
      </c>
      <c r="C662">
        <v>102</v>
      </c>
      <c r="D662" t="s">
        <v>1289</v>
      </c>
      <c r="E662">
        <v>8976</v>
      </c>
      <c r="F662">
        <v>11</v>
      </c>
      <c r="G662">
        <v>3381</v>
      </c>
      <c r="H662">
        <v>1.1363636363636364E-2</v>
      </c>
      <c r="I662">
        <v>3.0168589174800354E-2</v>
      </c>
      <c r="J662" t="s">
        <v>728</v>
      </c>
    </row>
    <row r="663" spans="1:10" x14ac:dyDescent="0.3">
      <c r="A663">
        <v>3108</v>
      </c>
      <c r="B663" t="s">
        <v>176</v>
      </c>
      <c r="C663">
        <v>82</v>
      </c>
      <c r="D663" t="s">
        <v>1315</v>
      </c>
      <c r="E663">
        <v>8976</v>
      </c>
      <c r="F663">
        <v>12</v>
      </c>
      <c r="G663">
        <v>3600</v>
      </c>
      <c r="H663">
        <v>9.1354723707664891E-3</v>
      </c>
      <c r="I663">
        <v>2.2777777777777779E-2</v>
      </c>
      <c r="J663" t="s">
        <v>728</v>
      </c>
    </row>
    <row r="664" spans="1:10" x14ac:dyDescent="0.3">
      <c r="A664">
        <v>3108</v>
      </c>
      <c r="B664" t="s">
        <v>678</v>
      </c>
      <c r="C664">
        <v>64</v>
      </c>
      <c r="D664" t="s">
        <v>1288</v>
      </c>
      <c r="E664">
        <v>8976</v>
      </c>
      <c r="F664">
        <v>13</v>
      </c>
      <c r="G664">
        <v>1823</v>
      </c>
      <c r="H664">
        <v>7.1301247771836003E-3</v>
      </c>
      <c r="I664">
        <v>3.510696653867252E-2</v>
      </c>
      <c r="J664" t="s">
        <v>728</v>
      </c>
    </row>
    <row r="665" spans="1:10" x14ac:dyDescent="0.3">
      <c r="A665">
        <v>3108</v>
      </c>
      <c r="B665" t="s">
        <v>415</v>
      </c>
      <c r="C665">
        <v>52</v>
      </c>
      <c r="D665" t="s">
        <v>1412</v>
      </c>
      <c r="E665">
        <v>8976</v>
      </c>
      <c r="F665">
        <v>14</v>
      </c>
      <c r="G665">
        <v>2769</v>
      </c>
      <c r="H665">
        <v>5.7932263814616759E-3</v>
      </c>
      <c r="I665">
        <v>1.8779342723004695E-2</v>
      </c>
      <c r="J665" t="s">
        <v>728</v>
      </c>
    </row>
    <row r="666" spans="1:10" x14ac:dyDescent="0.3">
      <c r="A666">
        <v>3108</v>
      </c>
      <c r="B666" t="s">
        <v>501</v>
      </c>
      <c r="C666">
        <v>51</v>
      </c>
      <c r="D666" t="s">
        <v>1290</v>
      </c>
      <c r="E666">
        <v>8976</v>
      </c>
      <c r="F666">
        <v>15</v>
      </c>
      <c r="G666">
        <v>7083</v>
      </c>
      <c r="H666">
        <v>5.681818181818182E-3</v>
      </c>
      <c r="I666">
        <v>7.2003388394747984E-3</v>
      </c>
      <c r="J666" t="s">
        <v>728</v>
      </c>
    </row>
    <row r="667" spans="1:10" x14ac:dyDescent="0.3">
      <c r="A667">
        <v>3110</v>
      </c>
      <c r="B667" t="s">
        <v>318</v>
      </c>
      <c r="C667">
        <v>3810</v>
      </c>
      <c r="D667" t="s">
        <v>1170</v>
      </c>
      <c r="E667">
        <v>9024</v>
      </c>
      <c r="F667">
        <v>1</v>
      </c>
      <c r="G667">
        <v>7358</v>
      </c>
      <c r="H667">
        <v>0.42220744680851063</v>
      </c>
      <c r="I667">
        <v>0.51780375101929876</v>
      </c>
      <c r="J667" t="s">
        <v>748</v>
      </c>
    </row>
    <row r="668" spans="1:10" x14ac:dyDescent="0.3">
      <c r="A668">
        <v>3110</v>
      </c>
      <c r="B668" t="s">
        <v>440</v>
      </c>
      <c r="C668">
        <v>757</v>
      </c>
      <c r="D668" t="s">
        <v>1191</v>
      </c>
      <c r="E668">
        <v>9024</v>
      </c>
      <c r="F668">
        <v>2</v>
      </c>
      <c r="G668">
        <v>2938</v>
      </c>
      <c r="H668">
        <v>8.3887411347517732E-2</v>
      </c>
      <c r="I668">
        <v>0.25765827093260724</v>
      </c>
      <c r="J668" t="s">
        <v>748</v>
      </c>
    </row>
    <row r="669" spans="1:10" x14ac:dyDescent="0.3">
      <c r="A669">
        <v>3110</v>
      </c>
      <c r="B669" t="s">
        <v>182</v>
      </c>
      <c r="C669">
        <v>741</v>
      </c>
      <c r="D669" t="s">
        <v>1405</v>
      </c>
      <c r="E669">
        <v>9024</v>
      </c>
      <c r="F669">
        <v>3</v>
      </c>
      <c r="G669">
        <v>1688</v>
      </c>
      <c r="H669">
        <v>8.2114361702127658E-2</v>
      </c>
      <c r="I669">
        <v>0.43898104265402843</v>
      </c>
      <c r="J669" t="s">
        <v>748</v>
      </c>
    </row>
    <row r="670" spans="1:10" x14ac:dyDescent="0.3">
      <c r="A670">
        <v>3110</v>
      </c>
      <c r="B670" t="s">
        <v>682</v>
      </c>
      <c r="C670">
        <v>391</v>
      </c>
      <c r="D670" t="s">
        <v>1174</v>
      </c>
      <c r="E670">
        <v>9024</v>
      </c>
      <c r="F670">
        <v>4</v>
      </c>
      <c r="G670">
        <v>20759</v>
      </c>
      <c r="H670">
        <v>4.332890070921986E-2</v>
      </c>
      <c r="I670">
        <v>1.8835204007900189E-2</v>
      </c>
      <c r="J670" t="s">
        <v>748</v>
      </c>
    </row>
    <row r="671" spans="1:10" x14ac:dyDescent="0.3">
      <c r="A671">
        <v>3110</v>
      </c>
      <c r="B671" t="s">
        <v>404</v>
      </c>
      <c r="C671">
        <v>382</v>
      </c>
      <c r="D671" t="s">
        <v>1398</v>
      </c>
      <c r="E671">
        <v>9024</v>
      </c>
      <c r="F671">
        <v>5</v>
      </c>
      <c r="G671">
        <v>4097</v>
      </c>
      <c r="H671">
        <v>4.2331560283687945E-2</v>
      </c>
      <c r="I671">
        <v>9.3238955333170614E-2</v>
      </c>
      <c r="J671" t="s">
        <v>748</v>
      </c>
    </row>
    <row r="672" spans="1:10" x14ac:dyDescent="0.3">
      <c r="A672">
        <v>3110</v>
      </c>
      <c r="B672" t="s">
        <v>357</v>
      </c>
      <c r="C672">
        <v>265</v>
      </c>
      <c r="D672" t="s">
        <v>1305</v>
      </c>
      <c r="E672">
        <v>9024</v>
      </c>
      <c r="F672">
        <v>6</v>
      </c>
      <c r="G672">
        <v>1082</v>
      </c>
      <c r="H672">
        <v>2.9366134751773049E-2</v>
      </c>
      <c r="I672">
        <v>0.24491682070240295</v>
      </c>
      <c r="J672" t="s">
        <v>748</v>
      </c>
    </row>
    <row r="673" spans="1:10" x14ac:dyDescent="0.3">
      <c r="A673">
        <v>3110</v>
      </c>
      <c r="B673" t="s">
        <v>360</v>
      </c>
      <c r="C673">
        <v>170</v>
      </c>
      <c r="D673" t="s">
        <v>1298</v>
      </c>
      <c r="E673">
        <v>9024</v>
      </c>
      <c r="F673">
        <v>7</v>
      </c>
      <c r="G673">
        <v>1240</v>
      </c>
      <c r="H673">
        <v>1.8838652482269503E-2</v>
      </c>
      <c r="I673">
        <v>0.13709677419354838</v>
      </c>
      <c r="J673" t="s">
        <v>748</v>
      </c>
    </row>
    <row r="674" spans="1:10" x14ac:dyDescent="0.3">
      <c r="A674">
        <v>3110</v>
      </c>
      <c r="B674" t="s">
        <v>591</v>
      </c>
      <c r="C674">
        <v>144</v>
      </c>
      <c r="D674" t="s">
        <v>1202</v>
      </c>
      <c r="E674">
        <v>9024</v>
      </c>
      <c r="F674">
        <v>8</v>
      </c>
      <c r="G674">
        <v>1259</v>
      </c>
      <c r="H674">
        <v>1.5957446808510637E-2</v>
      </c>
      <c r="I674">
        <v>0.11437648927720413</v>
      </c>
      <c r="J674" t="s">
        <v>748</v>
      </c>
    </row>
    <row r="675" spans="1:10" x14ac:dyDescent="0.3">
      <c r="A675">
        <v>3110</v>
      </c>
      <c r="B675" t="s">
        <v>578</v>
      </c>
      <c r="C675">
        <v>115</v>
      </c>
      <c r="D675" t="s">
        <v>1402</v>
      </c>
      <c r="E675">
        <v>9024</v>
      </c>
      <c r="F675">
        <v>9</v>
      </c>
      <c r="G675">
        <v>592</v>
      </c>
      <c r="H675">
        <v>1.2743794326241134E-2</v>
      </c>
      <c r="I675">
        <v>0.19425675675675674</v>
      </c>
      <c r="J675" t="s">
        <v>748</v>
      </c>
    </row>
    <row r="676" spans="1:10" x14ac:dyDescent="0.3">
      <c r="A676">
        <v>3110</v>
      </c>
      <c r="B676" t="s">
        <v>656</v>
      </c>
      <c r="C676">
        <v>112</v>
      </c>
      <c r="D676" t="s">
        <v>1400</v>
      </c>
      <c r="E676">
        <v>9024</v>
      </c>
      <c r="F676">
        <v>10</v>
      </c>
      <c r="G676">
        <v>1525</v>
      </c>
      <c r="H676">
        <v>1.2411347517730497E-2</v>
      </c>
      <c r="I676">
        <v>7.3442622950819672E-2</v>
      </c>
      <c r="J676" t="s">
        <v>748</v>
      </c>
    </row>
    <row r="677" spans="1:10" x14ac:dyDescent="0.3">
      <c r="A677">
        <v>3110</v>
      </c>
      <c r="B677" t="s">
        <v>423</v>
      </c>
      <c r="C677">
        <v>108</v>
      </c>
      <c r="D677" t="s">
        <v>1291</v>
      </c>
      <c r="E677">
        <v>9024</v>
      </c>
      <c r="F677">
        <v>11</v>
      </c>
      <c r="G677">
        <v>3185</v>
      </c>
      <c r="H677">
        <v>1.1968085106382979E-2</v>
      </c>
      <c r="I677">
        <v>3.3908948194662482E-2</v>
      </c>
      <c r="J677" t="s">
        <v>748</v>
      </c>
    </row>
    <row r="678" spans="1:10" x14ac:dyDescent="0.3">
      <c r="A678">
        <v>3110</v>
      </c>
      <c r="B678" t="s">
        <v>363</v>
      </c>
      <c r="C678">
        <v>103</v>
      </c>
      <c r="D678" t="s">
        <v>1399</v>
      </c>
      <c r="E678">
        <v>9024</v>
      </c>
      <c r="F678">
        <v>12</v>
      </c>
      <c r="G678">
        <v>1757</v>
      </c>
      <c r="H678">
        <v>1.1414007092198582E-2</v>
      </c>
      <c r="I678">
        <v>5.8622652248150255E-2</v>
      </c>
      <c r="J678" t="s">
        <v>748</v>
      </c>
    </row>
    <row r="679" spans="1:10" x14ac:dyDescent="0.3">
      <c r="A679">
        <v>3110</v>
      </c>
      <c r="B679" t="s">
        <v>622</v>
      </c>
      <c r="C679">
        <v>99</v>
      </c>
      <c r="D679" t="s">
        <v>1347</v>
      </c>
      <c r="E679">
        <v>9024</v>
      </c>
      <c r="F679">
        <v>13</v>
      </c>
      <c r="G679">
        <v>994</v>
      </c>
      <c r="H679">
        <v>1.0970744680851064E-2</v>
      </c>
      <c r="I679">
        <v>9.9597585513078471E-2</v>
      </c>
      <c r="J679" t="s">
        <v>748</v>
      </c>
    </row>
    <row r="680" spans="1:10" x14ac:dyDescent="0.3">
      <c r="A680">
        <v>3110</v>
      </c>
      <c r="B680" t="s">
        <v>427</v>
      </c>
      <c r="C680">
        <v>93</v>
      </c>
      <c r="D680" t="s">
        <v>1194</v>
      </c>
      <c r="E680">
        <v>9024</v>
      </c>
      <c r="F680">
        <v>14</v>
      </c>
      <c r="G680">
        <v>762</v>
      </c>
      <c r="H680">
        <v>1.0305851063829786E-2</v>
      </c>
      <c r="I680">
        <v>0.12204724409448819</v>
      </c>
      <c r="J680" t="s">
        <v>748</v>
      </c>
    </row>
    <row r="681" spans="1:10" x14ac:dyDescent="0.3">
      <c r="A681">
        <v>3110</v>
      </c>
      <c r="B681" t="s">
        <v>414</v>
      </c>
      <c r="C681">
        <v>90</v>
      </c>
      <c r="D681" t="s">
        <v>1296</v>
      </c>
      <c r="E681">
        <v>9024</v>
      </c>
      <c r="F681">
        <v>15</v>
      </c>
      <c r="G681">
        <v>1189</v>
      </c>
      <c r="H681">
        <v>9.9734042553191495E-3</v>
      </c>
      <c r="I681">
        <v>7.5693860386879724E-2</v>
      </c>
      <c r="J681" t="s">
        <v>748</v>
      </c>
    </row>
    <row r="682" spans="1:10" x14ac:dyDescent="0.3">
      <c r="A682">
        <v>3111</v>
      </c>
      <c r="B682" t="s">
        <v>397</v>
      </c>
      <c r="C682">
        <v>1457</v>
      </c>
      <c r="D682" t="s">
        <v>1286</v>
      </c>
      <c r="E682">
        <v>8497</v>
      </c>
      <c r="F682">
        <v>1</v>
      </c>
      <c r="G682">
        <v>6138</v>
      </c>
      <c r="H682">
        <v>0.17147228433564787</v>
      </c>
      <c r="I682">
        <v>0.23737373737373738</v>
      </c>
      <c r="J682" t="s">
        <v>1020</v>
      </c>
    </row>
    <row r="683" spans="1:10" x14ac:dyDescent="0.3">
      <c r="A683">
        <v>3111</v>
      </c>
      <c r="B683" t="s">
        <v>415</v>
      </c>
      <c r="C683">
        <v>1153</v>
      </c>
      <c r="D683" t="s">
        <v>1412</v>
      </c>
      <c r="E683">
        <v>8497</v>
      </c>
      <c r="F683">
        <v>2</v>
      </c>
      <c r="G683">
        <v>2769</v>
      </c>
      <c r="H683">
        <v>0.13569495115923266</v>
      </c>
      <c r="I683">
        <v>0.41639581076200793</v>
      </c>
      <c r="J683" t="s">
        <v>1020</v>
      </c>
    </row>
    <row r="684" spans="1:10" x14ac:dyDescent="0.3">
      <c r="A684">
        <v>3111</v>
      </c>
      <c r="B684" t="s">
        <v>542</v>
      </c>
      <c r="C684">
        <v>1052</v>
      </c>
      <c r="D684" t="s">
        <v>1289</v>
      </c>
      <c r="E684">
        <v>8497</v>
      </c>
      <c r="F684">
        <v>3</v>
      </c>
      <c r="G684">
        <v>3381</v>
      </c>
      <c r="H684">
        <v>0.12380840296575261</v>
      </c>
      <c r="I684">
        <v>0.31115054717539192</v>
      </c>
      <c r="J684" t="s">
        <v>1020</v>
      </c>
    </row>
    <row r="685" spans="1:10" x14ac:dyDescent="0.3">
      <c r="A685">
        <v>3111</v>
      </c>
      <c r="B685" t="s">
        <v>612</v>
      </c>
      <c r="C685">
        <v>789</v>
      </c>
      <c r="D685" t="s">
        <v>1409</v>
      </c>
      <c r="E685">
        <v>8497</v>
      </c>
      <c r="F685">
        <v>4</v>
      </c>
      <c r="G685">
        <v>2781</v>
      </c>
      <c r="H685">
        <v>9.2856302224314458E-2</v>
      </c>
      <c r="I685">
        <v>0.28371089536138078</v>
      </c>
      <c r="J685" t="s">
        <v>1020</v>
      </c>
    </row>
    <row r="686" spans="1:10" x14ac:dyDescent="0.3">
      <c r="A686">
        <v>3111</v>
      </c>
      <c r="B686" t="s">
        <v>413</v>
      </c>
      <c r="C686">
        <v>672</v>
      </c>
      <c r="D686" t="s">
        <v>1284</v>
      </c>
      <c r="E686">
        <v>8497</v>
      </c>
      <c r="F686">
        <v>5</v>
      </c>
      <c r="G686">
        <v>5436</v>
      </c>
      <c r="H686">
        <v>7.9086736495233609E-2</v>
      </c>
      <c r="I686">
        <v>0.12362030905077263</v>
      </c>
      <c r="J686" t="s">
        <v>1020</v>
      </c>
    </row>
    <row r="687" spans="1:10" x14ac:dyDescent="0.3">
      <c r="A687">
        <v>3111</v>
      </c>
      <c r="B687" t="s">
        <v>587</v>
      </c>
      <c r="C687">
        <v>410</v>
      </c>
      <c r="D687" t="s">
        <v>1406</v>
      </c>
      <c r="E687">
        <v>8497</v>
      </c>
      <c r="F687">
        <v>6</v>
      </c>
      <c r="G687">
        <v>2716</v>
      </c>
      <c r="H687">
        <v>4.825232434977051E-2</v>
      </c>
      <c r="I687">
        <v>0.15095729013254786</v>
      </c>
      <c r="J687" t="s">
        <v>1020</v>
      </c>
    </row>
    <row r="688" spans="1:10" x14ac:dyDescent="0.3">
      <c r="A688">
        <v>3111</v>
      </c>
      <c r="B688" t="s">
        <v>522</v>
      </c>
      <c r="C688">
        <v>389</v>
      </c>
      <c r="D688" t="s">
        <v>1282</v>
      </c>
      <c r="E688">
        <v>8497</v>
      </c>
      <c r="F688">
        <v>7</v>
      </c>
      <c r="G688">
        <v>5889</v>
      </c>
      <c r="H688">
        <v>4.5780863834294458E-2</v>
      </c>
      <c r="I688">
        <v>6.6055357446085927E-2</v>
      </c>
      <c r="J688" t="s">
        <v>1020</v>
      </c>
    </row>
    <row r="689" spans="1:10" x14ac:dyDescent="0.3">
      <c r="A689">
        <v>3111</v>
      </c>
      <c r="B689" t="s">
        <v>308</v>
      </c>
      <c r="C689">
        <v>334</v>
      </c>
      <c r="D689" t="s">
        <v>1285</v>
      </c>
      <c r="E689">
        <v>8497</v>
      </c>
      <c r="F689">
        <v>8</v>
      </c>
      <c r="G689">
        <v>4650</v>
      </c>
      <c r="H689">
        <v>3.9307991055666708E-2</v>
      </c>
      <c r="I689">
        <v>7.1827956989247307E-2</v>
      </c>
      <c r="J689" t="s">
        <v>1020</v>
      </c>
    </row>
    <row r="690" spans="1:10" x14ac:dyDescent="0.3">
      <c r="A690">
        <v>3111</v>
      </c>
      <c r="B690" t="s">
        <v>395</v>
      </c>
      <c r="C690">
        <v>225</v>
      </c>
      <c r="D690" t="s">
        <v>1171</v>
      </c>
      <c r="E690">
        <v>8497</v>
      </c>
      <c r="F690">
        <v>9</v>
      </c>
      <c r="G690">
        <v>12276</v>
      </c>
      <c r="H690">
        <v>2.6479934094386252E-2</v>
      </c>
      <c r="I690">
        <v>1.8328445747800588E-2</v>
      </c>
      <c r="J690" t="s">
        <v>1020</v>
      </c>
    </row>
    <row r="691" spans="1:10" x14ac:dyDescent="0.3">
      <c r="A691">
        <v>3111</v>
      </c>
      <c r="B691" t="s">
        <v>519</v>
      </c>
      <c r="C691">
        <v>188</v>
      </c>
      <c r="D691" t="s">
        <v>1407</v>
      </c>
      <c r="E691">
        <v>8497</v>
      </c>
      <c r="F691">
        <v>10</v>
      </c>
      <c r="G691">
        <v>2320</v>
      </c>
      <c r="H691">
        <v>2.2125456043309403E-2</v>
      </c>
      <c r="I691">
        <v>8.1034482758620685E-2</v>
      </c>
      <c r="J691" t="s">
        <v>1020</v>
      </c>
    </row>
    <row r="692" spans="1:10" x14ac:dyDescent="0.3">
      <c r="A692">
        <v>3111</v>
      </c>
      <c r="B692" t="s">
        <v>501</v>
      </c>
      <c r="C692">
        <v>147</v>
      </c>
      <c r="D692" t="s">
        <v>1290</v>
      </c>
      <c r="E692">
        <v>8497</v>
      </c>
      <c r="F692">
        <v>11</v>
      </c>
      <c r="G692">
        <v>7083</v>
      </c>
      <c r="H692">
        <v>1.7300223608332353E-2</v>
      </c>
      <c r="I692">
        <v>2.0753917831427361E-2</v>
      </c>
      <c r="J692" t="s">
        <v>1020</v>
      </c>
    </row>
    <row r="693" spans="1:10" x14ac:dyDescent="0.3">
      <c r="A693">
        <v>3111</v>
      </c>
      <c r="B693" t="s">
        <v>678</v>
      </c>
      <c r="C693">
        <v>113</v>
      </c>
      <c r="D693" t="s">
        <v>1288</v>
      </c>
      <c r="E693">
        <v>8497</v>
      </c>
      <c r="F693">
        <v>12</v>
      </c>
      <c r="G693">
        <v>1823</v>
      </c>
      <c r="H693">
        <v>1.3298811345180652E-2</v>
      </c>
      <c r="I693">
        <v>6.1985737794843662E-2</v>
      </c>
      <c r="J693" t="s">
        <v>1020</v>
      </c>
    </row>
    <row r="694" spans="1:10" x14ac:dyDescent="0.3">
      <c r="A694">
        <v>3111</v>
      </c>
      <c r="B694" t="s">
        <v>679</v>
      </c>
      <c r="C694">
        <v>112</v>
      </c>
      <c r="D694" t="s">
        <v>1319</v>
      </c>
      <c r="E694">
        <v>8497</v>
      </c>
      <c r="F694">
        <v>13</v>
      </c>
      <c r="G694">
        <v>5097</v>
      </c>
      <c r="H694">
        <v>1.3181122749205602E-2</v>
      </c>
      <c r="I694">
        <v>2.1973710025505199E-2</v>
      </c>
      <c r="J694" t="s">
        <v>1020</v>
      </c>
    </row>
    <row r="695" spans="1:10" x14ac:dyDescent="0.3">
      <c r="A695">
        <v>3111</v>
      </c>
      <c r="B695" t="s">
        <v>557</v>
      </c>
      <c r="C695">
        <v>89</v>
      </c>
      <c r="D695" t="s">
        <v>1280</v>
      </c>
      <c r="E695">
        <v>8497</v>
      </c>
      <c r="F695">
        <v>14</v>
      </c>
      <c r="G695">
        <v>5195</v>
      </c>
      <c r="H695">
        <v>1.0474285041779451E-2</v>
      </c>
      <c r="I695">
        <v>1.7131857555341676E-2</v>
      </c>
      <c r="J695" t="s">
        <v>1020</v>
      </c>
    </row>
    <row r="696" spans="1:10" x14ac:dyDescent="0.3">
      <c r="A696">
        <v>3111</v>
      </c>
      <c r="B696" t="s">
        <v>216</v>
      </c>
      <c r="C696">
        <v>86</v>
      </c>
      <c r="D696" t="s">
        <v>1112</v>
      </c>
      <c r="E696">
        <v>8497</v>
      </c>
      <c r="F696">
        <v>15</v>
      </c>
      <c r="G696">
        <v>17016</v>
      </c>
      <c r="H696">
        <v>1.0121219253854301E-2</v>
      </c>
      <c r="I696">
        <v>5.0540667606958157E-3</v>
      </c>
      <c r="J696" t="s">
        <v>1020</v>
      </c>
    </row>
    <row r="697" spans="1:10" x14ac:dyDescent="0.3">
      <c r="A697">
        <v>3112</v>
      </c>
      <c r="B697" t="s">
        <v>209</v>
      </c>
      <c r="C697">
        <v>3297</v>
      </c>
      <c r="D697" t="s">
        <v>1374</v>
      </c>
      <c r="E697">
        <v>18716</v>
      </c>
      <c r="F697">
        <v>1</v>
      </c>
      <c r="G697">
        <v>4932</v>
      </c>
      <c r="H697">
        <v>0.1761594357768754</v>
      </c>
      <c r="I697">
        <v>0.66849148418491489</v>
      </c>
      <c r="J697" t="s">
        <v>757</v>
      </c>
    </row>
    <row r="698" spans="1:10" x14ac:dyDescent="0.3">
      <c r="A698">
        <v>3112</v>
      </c>
      <c r="B698" t="s">
        <v>325</v>
      </c>
      <c r="C698">
        <v>2583</v>
      </c>
      <c r="D698" t="s">
        <v>1378</v>
      </c>
      <c r="E698">
        <v>18716</v>
      </c>
      <c r="F698">
        <v>2</v>
      </c>
      <c r="G698">
        <v>3721</v>
      </c>
      <c r="H698">
        <v>0.13801025860226543</v>
      </c>
      <c r="I698">
        <v>0.69416823434560604</v>
      </c>
      <c r="J698" t="s">
        <v>757</v>
      </c>
    </row>
    <row r="699" spans="1:10" x14ac:dyDescent="0.3">
      <c r="A699">
        <v>3112</v>
      </c>
      <c r="B699" t="s">
        <v>501</v>
      </c>
      <c r="C699">
        <v>2216</v>
      </c>
      <c r="D699" t="s">
        <v>1290</v>
      </c>
      <c r="E699">
        <v>18716</v>
      </c>
      <c r="F699">
        <v>3</v>
      </c>
      <c r="G699">
        <v>7083</v>
      </c>
      <c r="H699">
        <v>0.11840136781363539</v>
      </c>
      <c r="I699">
        <v>0.31286178173090501</v>
      </c>
      <c r="J699" t="s">
        <v>757</v>
      </c>
    </row>
    <row r="700" spans="1:10" x14ac:dyDescent="0.3">
      <c r="A700">
        <v>3112</v>
      </c>
      <c r="B700" t="s">
        <v>267</v>
      </c>
      <c r="C700">
        <v>1803</v>
      </c>
      <c r="D700" t="s">
        <v>1373</v>
      </c>
      <c r="E700">
        <v>18716</v>
      </c>
      <c r="F700">
        <v>4</v>
      </c>
      <c r="G700">
        <v>3456</v>
      </c>
      <c r="H700">
        <v>9.6334686898910019E-2</v>
      </c>
      <c r="I700">
        <v>0.52170138888888884</v>
      </c>
      <c r="J700" t="s">
        <v>757</v>
      </c>
    </row>
    <row r="701" spans="1:10" x14ac:dyDescent="0.3">
      <c r="A701">
        <v>3112</v>
      </c>
      <c r="B701" t="s">
        <v>395</v>
      </c>
      <c r="C701">
        <v>1319</v>
      </c>
      <c r="D701" t="s">
        <v>1171</v>
      </c>
      <c r="E701">
        <v>18716</v>
      </c>
      <c r="F701">
        <v>5</v>
      </c>
      <c r="G701">
        <v>12276</v>
      </c>
      <c r="H701">
        <v>7.0474460354776655E-2</v>
      </c>
      <c r="I701">
        <v>0.10744542196155099</v>
      </c>
      <c r="J701" t="s">
        <v>757</v>
      </c>
    </row>
    <row r="702" spans="1:10" x14ac:dyDescent="0.3">
      <c r="A702">
        <v>3112</v>
      </c>
      <c r="B702" t="s">
        <v>538</v>
      </c>
      <c r="C702">
        <v>946</v>
      </c>
      <c r="D702" t="s">
        <v>1370</v>
      </c>
      <c r="E702">
        <v>18716</v>
      </c>
      <c r="F702">
        <v>6</v>
      </c>
      <c r="G702">
        <v>4802</v>
      </c>
      <c r="H702">
        <v>5.0544988245351571E-2</v>
      </c>
      <c r="I702">
        <v>0.19700124947938358</v>
      </c>
      <c r="J702" t="s">
        <v>757</v>
      </c>
    </row>
    <row r="703" spans="1:10" x14ac:dyDescent="0.3">
      <c r="A703">
        <v>3112</v>
      </c>
      <c r="B703" t="s">
        <v>371</v>
      </c>
      <c r="C703">
        <v>800</v>
      </c>
      <c r="D703" t="s">
        <v>1056</v>
      </c>
      <c r="E703">
        <v>18716</v>
      </c>
      <c r="F703">
        <v>7</v>
      </c>
      <c r="G703">
        <v>1406</v>
      </c>
      <c r="H703">
        <v>4.2744176106005553E-2</v>
      </c>
      <c r="I703">
        <v>0.56899004267425324</v>
      </c>
      <c r="J703" t="s">
        <v>757</v>
      </c>
    </row>
    <row r="704" spans="1:10" x14ac:dyDescent="0.3">
      <c r="A704">
        <v>3112</v>
      </c>
      <c r="B704" t="s">
        <v>527</v>
      </c>
      <c r="C704">
        <v>460</v>
      </c>
      <c r="D704" t="s">
        <v>1413</v>
      </c>
      <c r="E704">
        <v>18716</v>
      </c>
      <c r="F704">
        <v>8</v>
      </c>
      <c r="G704">
        <v>746</v>
      </c>
      <c r="H704">
        <v>2.4577901260953196E-2</v>
      </c>
      <c r="I704">
        <v>0.61662198391420908</v>
      </c>
      <c r="J704" t="s">
        <v>757</v>
      </c>
    </row>
    <row r="705" spans="1:10" x14ac:dyDescent="0.3">
      <c r="A705">
        <v>3112</v>
      </c>
      <c r="B705" t="s">
        <v>422</v>
      </c>
      <c r="C705">
        <v>370</v>
      </c>
      <c r="D705" t="s">
        <v>1377</v>
      </c>
      <c r="E705">
        <v>18716</v>
      </c>
      <c r="F705">
        <v>9</v>
      </c>
      <c r="G705">
        <v>943</v>
      </c>
      <c r="H705">
        <v>1.9769181449027569E-2</v>
      </c>
      <c r="I705">
        <v>0.39236479321314954</v>
      </c>
      <c r="J705" t="s">
        <v>757</v>
      </c>
    </row>
    <row r="706" spans="1:10" x14ac:dyDescent="0.3">
      <c r="A706">
        <v>3112</v>
      </c>
      <c r="B706" t="s">
        <v>568</v>
      </c>
      <c r="C706">
        <v>331</v>
      </c>
      <c r="D706" t="s">
        <v>1414</v>
      </c>
      <c r="E706">
        <v>18716</v>
      </c>
      <c r="F706">
        <v>10</v>
      </c>
      <c r="G706">
        <v>570</v>
      </c>
      <c r="H706">
        <v>1.7685402863859799E-2</v>
      </c>
      <c r="I706">
        <v>0.58070175438596494</v>
      </c>
      <c r="J706" t="s">
        <v>757</v>
      </c>
    </row>
    <row r="707" spans="1:10" x14ac:dyDescent="0.3">
      <c r="A707">
        <v>3112</v>
      </c>
      <c r="B707" t="s">
        <v>601</v>
      </c>
      <c r="C707">
        <v>279</v>
      </c>
      <c r="D707" t="s">
        <v>1415</v>
      </c>
      <c r="E707">
        <v>18716</v>
      </c>
      <c r="F707">
        <v>11</v>
      </c>
      <c r="G707">
        <v>581</v>
      </c>
      <c r="H707">
        <v>1.4907031416969438E-2</v>
      </c>
      <c r="I707">
        <v>0.48020654044750433</v>
      </c>
      <c r="J707" t="s">
        <v>757</v>
      </c>
    </row>
    <row r="708" spans="1:10" x14ac:dyDescent="0.3">
      <c r="A708">
        <v>3112</v>
      </c>
      <c r="B708" t="s">
        <v>399</v>
      </c>
      <c r="C708">
        <v>257</v>
      </c>
      <c r="D708" t="s">
        <v>1416</v>
      </c>
      <c r="E708">
        <v>18716</v>
      </c>
      <c r="F708">
        <v>12</v>
      </c>
      <c r="G708">
        <v>411</v>
      </c>
      <c r="H708">
        <v>1.3731566574054286E-2</v>
      </c>
      <c r="I708">
        <v>0.62530413625304138</v>
      </c>
      <c r="J708" t="s">
        <v>757</v>
      </c>
    </row>
    <row r="709" spans="1:10" x14ac:dyDescent="0.3">
      <c r="A709">
        <v>3112</v>
      </c>
      <c r="B709" t="s">
        <v>629</v>
      </c>
      <c r="C709">
        <v>236</v>
      </c>
      <c r="D709" t="s">
        <v>1417</v>
      </c>
      <c r="E709">
        <v>18716</v>
      </c>
      <c r="F709">
        <v>13</v>
      </c>
      <c r="G709">
        <v>360</v>
      </c>
      <c r="H709">
        <v>1.260953195127164E-2</v>
      </c>
      <c r="I709">
        <v>0.65555555555555556</v>
      </c>
      <c r="J709" t="s">
        <v>757</v>
      </c>
    </row>
    <row r="710" spans="1:10" x14ac:dyDescent="0.3">
      <c r="A710">
        <v>3112</v>
      </c>
      <c r="B710" t="s">
        <v>402</v>
      </c>
      <c r="C710">
        <v>205</v>
      </c>
      <c r="D710" t="s">
        <v>1371</v>
      </c>
      <c r="E710">
        <v>18716</v>
      </c>
      <c r="F710">
        <v>14</v>
      </c>
      <c r="G710">
        <v>1730</v>
      </c>
      <c r="H710">
        <v>1.0953195127163924E-2</v>
      </c>
      <c r="I710">
        <v>0.11849710982658959</v>
      </c>
      <c r="J710" t="s">
        <v>757</v>
      </c>
    </row>
    <row r="711" spans="1:10" x14ac:dyDescent="0.3">
      <c r="A711">
        <v>3112</v>
      </c>
      <c r="B711" t="s">
        <v>307</v>
      </c>
      <c r="C711">
        <v>191</v>
      </c>
      <c r="D711" t="s">
        <v>1418</v>
      </c>
      <c r="E711">
        <v>18716</v>
      </c>
      <c r="F711">
        <v>15</v>
      </c>
      <c r="G711">
        <v>319</v>
      </c>
      <c r="H711">
        <v>1.0205172045308826E-2</v>
      </c>
      <c r="I711">
        <v>0.59874608150470221</v>
      </c>
      <c r="J711" t="s">
        <v>757</v>
      </c>
    </row>
    <row r="712" spans="1:10" x14ac:dyDescent="0.3">
      <c r="A712">
        <v>3113</v>
      </c>
      <c r="B712" t="s">
        <v>162</v>
      </c>
      <c r="C712">
        <v>9711</v>
      </c>
      <c r="D712" t="s">
        <v>1173</v>
      </c>
      <c r="E712">
        <v>31088</v>
      </c>
      <c r="F712">
        <v>1</v>
      </c>
      <c r="G712">
        <v>11967</v>
      </c>
      <c r="H712">
        <v>0.3123713329902213</v>
      </c>
      <c r="I712">
        <v>0.81148157432940582</v>
      </c>
      <c r="J712" t="s">
        <v>1030</v>
      </c>
    </row>
    <row r="713" spans="1:10" x14ac:dyDescent="0.3">
      <c r="A713">
        <v>3113</v>
      </c>
      <c r="B713" t="s">
        <v>186</v>
      </c>
      <c r="C713">
        <v>6011</v>
      </c>
      <c r="D713" t="s">
        <v>1166</v>
      </c>
      <c r="E713">
        <v>31088</v>
      </c>
      <c r="F713">
        <v>2</v>
      </c>
      <c r="G713">
        <v>12604</v>
      </c>
      <c r="H713">
        <v>0.19335434894493053</v>
      </c>
      <c r="I713">
        <v>0.4769120913995557</v>
      </c>
      <c r="J713" t="s">
        <v>1030</v>
      </c>
    </row>
    <row r="714" spans="1:10" x14ac:dyDescent="0.3">
      <c r="A714">
        <v>3113</v>
      </c>
      <c r="B714" t="s">
        <v>309</v>
      </c>
      <c r="C714">
        <v>1423</v>
      </c>
      <c r="D714" t="s">
        <v>1363</v>
      </c>
      <c r="E714">
        <v>31088</v>
      </c>
      <c r="F714">
        <v>3</v>
      </c>
      <c r="G714">
        <v>1811</v>
      </c>
      <c r="H714">
        <v>4.5773288728769942E-2</v>
      </c>
      <c r="I714">
        <v>0.78575372722252901</v>
      </c>
      <c r="J714" t="s">
        <v>1030</v>
      </c>
    </row>
    <row r="715" spans="1:10" x14ac:dyDescent="0.3">
      <c r="A715">
        <v>3113</v>
      </c>
      <c r="B715" t="s">
        <v>465</v>
      </c>
      <c r="C715">
        <v>1326</v>
      </c>
      <c r="D715" t="s">
        <v>1361</v>
      </c>
      <c r="E715">
        <v>31088</v>
      </c>
      <c r="F715">
        <v>4</v>
      </c>
      <c r="G715">
        <v>1898</v>
      </c>
      <c r="H715">
        <v>4.2653113741636647E-2</v>
      </c>
      <c r="I715">
        <v>0.69863013698630139</v>
      </c>
      <c r="J715" t="s">
        <v>1030</v>
      </c>
    </row>
    <row r="716" spans="1:10" x14ac:dyDescent="0.3">
      <c r="A716">
        <v>3113</v>
      </c>
      <c r="B716" t="s">
        <v>556</v>
      </c>
      <c r="C716">
        <v>1096</v>
      </c>
      <c r="D716" t="s">
        <v>1356</v>
      </c>
      <c r="E716">
        <v>31088</v>
      </c>
      <c r="F716">
        <v>5</v>
      </c>
      <c r="G716">
        <v>1956</v>
      </c>
      <c r="H716">
        <v>3.5254760679361813E-2</v>
      </c>
      <c r="I716">
        <v>0.56032719836400813</v>
      </c>
      <c r="J716" t="s">
        <v>1030</v>
      </c>
    </row>
    <row r="717" spans="1:10" x14ac:dyDescent="0.3">
      <c r="A717">
        <v>3113</v>
      </c>
      <c r="B717" t="s">
        <v>661</v>
      </c>
      <c r="C717">
        <v>1063</v>
      </c>
      <c r="D717" t="s">
        <v>1359</v>
      </c>
      <c r="E717">
        <v>31088</v>
      </c>
      <c r="F717">
        <v>6</v>
      </c>
      <c r="G717">
        <v>1775</v>
      </c>
      <c r="H717">
        <v>3.4193257848687597E-2</v>
      </c>
      <c r="I717">
        <v>0.59887323943661974</v>
      </c>
      <c r="J717" t="s">
        <v>1030</v>
      </c>
    </row>
    <row r="718" spans="1:10" x14ac:dyDescent="0.3">
      <c r="A718">
        <v>3113</v>
      </c>
      <c r="B718" t="s">
        <v>617</v>
      </c>
      <c r="C718">
        <v>935</v>
      </c>
      <c r="D718" t="s">
        <v>1250</v>
      </c>
      <c r="E718">
        <v>31088</v>
      </c>
      <c r="F718">
        <v>7</v>
      </c>
      <c r="G718">
        <v>1368</v>
      </c>
      <c r="H718">
        <v>3.0075913535769428E-2</v>
      </c>
      <c r="I718">
        <v>0.68347953216374269</v>
      </c>
      <c r="J718" t="s">
        <v>1030</v>
      </c>
    </row>
    <row r="719" spans="1:10" x14ac:dyDescent="0.3">
      <c r="A719">
        <v>3113</v>
      </c>
      <c r="B719" t="s">
        <v>595</v>
      </c>
      <c r="C719">
        <v>904</v>
      </c>
      <c r="D719" t="s">
        <v>1360</v>
      </c>
      <c r="E719">
        <v>31088</v>
      </c>
      <c r="F719">
        <v>8</v>
      </c>
      <c r="G719">
        <v>1517</v>
      </c>
      <c r="H719">
        <v>2.9078744209984561E-2</v>
      </c>
      <c r="I719">
        <v>0.59591298615688859</v>
      </c>
      <c r="J719" t="s">
        <v>1030</v>
      </c>
    </row>
    <row r="720" spans="1:10" x14ac:dyDescent="0.3">
      <c r="A720">
        <v>3113</v>
      </c>
      <c r="B720" t="s">
        <v>561</v>
      </c>
      <c r="C720">
        <v>877</v>
      </c>
      <c r="D720" t="s">
        <v>1362</v>
      </c>
      <c r="E720">
        <v>31088</v>
      </c>
      <c r="F720">
        <v>9</v>
      </c>
      <c r="G720">
        <v>1262</v>
      </c>
      <c r="H720">
        <v>2.8210241893978385E-2</v>
      </c>
      <c r="I720">
        <v>0.69492868462757529</v>
      </c>
      <c r="J720" t="s">
        <v>1030</v>
      </c>
    </row>
    <row r="721" spans="1:10" x14ac:dyDescent="0.3">
      <c r="A721">
        <v>3113</v>
      </c>
      <c r="B721" t="s">
        <v>161</v>
      </c>
      <c r="C721">
        <v>781</v>
      </c>
      <c r="D721" t="s">
        <v>1364</v>
      </c>
      <c r="E721">
        <v>31088</v>
      </c>
      <c r="F721">
        <v>10</v>
      </c>
      <c r="G721">
        <v>1019</v>
      </c>
      <c r="H721">
        <v>2.5122233659289759E-2</v>
      </c>
      <c r="I721">
        <v>0.76643768400392542</v>
      </c>
      <c r="J721" t="s">
        <v>1030</v>
      </c>
    </row>
    <row r="722" spans="1:10" x14ac:dyDescent="0.3">
      <c r="A722">
        <v>3113</v>
      </c>
      <c r="B722" t="s">
        <v>1357</v>
      </c>
      <c r="C722">
        <v>597</v>
      </c>
      <c r="D722" t="s">
        <v>1358</v>
      </c>
      <c r="E722">
        <v>31088</v>
      </c>
      <c r="F722">
        <v>11</v>
      </c>
      <c r="G722">
        <v>1212</v>
      </c>
      <c r="H722">
        <v>1.9203551209469892E-2</v>
      </c>
      <c r="I722">
        <v>0.49257425742574257</v>
      </c>
      <c r="J722" t="s">
        <v>1030</v>
      </c>
    </row>
    <row r="723" spans="1:10" x14ac:dyDescent="0.3">
      <c r="A723">
        <v>3113</v>
      </c>
      <c r="B723" t="s">
        <v>299</v>
      </c>
      <c r="C723">
        <v>447</v>
      </c>
      <c r="D723" t="s">
        <v>1419</v>
      </c>
      <c r="E723">
        <v>31088</v>
      </c>
      <c r="F723">
        <v>12</v>
      </c>
      <c r="G723">
        <v>669</v>
      </c>
      <c r="H723">
        <v>1.4378538342768914E-2</v>
      </c>
      <c r="I723">
        <v>0.66816143497757852</v>
      </c>
      <c r="J723" t="s">
        <v>1030</v>
      </c>
    </row>
    <row r="724" spans="1:10" x14ac:dyDescent="0.3">
      <c r="A724">
        <v>3113</v>
      </c>
      <c r="B724" t="s">
        <v>410</v>
      </c>
      <c r="C724">
        <v>428</v>
      </c>
      <c r="D724" t="s">
        <v>1420</v>
      </c>
      <c r="E724">
        <v>31088</v>
      </c>
      <c r="F724">
        <v>13</v>
      </c>
      <c r="G724">
        <v>580</v>
      </c>
      <c r="H724">
        <v>1.3767370046320124E-2</v>
      </c>
      <c r="I724">
        <v>0.73793103448275865</v>
      </c>
      <c r="J724" t="s">
        <v>1030</v>
      </c>
    </row>
    <row r="725" spans="1:10" x14ac:dyDescent="0.3">
      <c r="A725">
        <v>3113</v>
      </c>
      <c r="B725" t="s">
        <v>653</v>
      </c>
      <c r="C725">
        <v>405</v>
      </c>
      <c r="D725" t="s">
        <v>1421</v>
      </c>
      <c r="E725">
        <v>31088</v>
      </c>
      <c r="F725">
        <v>14</v>
      </c>
      <c r="G725">
        <v>580</v>
      </c>
      <c r="H725">
        <v>1.302753474009264E-2</v>
      </c>
      <c r="I725">
        <v>0.69827586206896552</v>
      </c>
      <c r="J725" t="s">
        <v>1030</v>
      </c>
    </row>
    <row r="726" spans="1:10" x14ac:dyDescent="0.3">
      <c r="A726">
        <v>3113</v>
      </c>
      <c r="B726" t="s">
        <v>403</v>
      </c>
      <c r="C726">
        <v>367</v>
      </c>
      <c r="D726" t="s">
        <v>1422</v>
      </c>
      <c r="E726">
        <v>31088</v>
      </c>
      <c r="F726">
        <v>15</v>
      </c>
      <c r="G726">
        <v>527</v>
      </c>
      <c r="H726">
        <v>1.1805198147195059E-2</v>
      </c>
      <c r="I726">
        <v>0.69639468690702089</v>
      </c>
      <c r="J726" t="s">
        <v>1030</v>
      </c>
    </row>
    <row r="727" spans="1:10" x14ac:dyDescent="0.3">
      <c r="A727">
        <v>3115</v>
      </c>
      <c r="B727" t="s">
        <v>682</v>
      </c>
      <c r="C727">
        <v>13309</v>
      </c>
      <c r="D727" t="s">
        <v>1174</v>
      </c>
      <c r="E727">
        <v>39753</v>
      </c>
      <c r="F727">
        <v>1</v>
      </c>
      <c r="G727">
        <v>20759</v>
      </c>
      <c r="H727">
        <v>0.33479234271627301</v>
      </c>
      <c r="I727">
        <v>0.64111951442747728</v>
      </c>
      <c r="J727" t="s">
        <v>772</v>
      </c>
    </row>
    <row r="728" spans="1:10" x14ac:dyDescent="0.3">
      <c r="A728">
        <v>3115</v>
      </c>
      <c r="B728" t="s">
        <v>552</v>
      </c>
      <c r="C728">
        <v>1746</v>
      </c>
      <c r="D728" t="s">
        <v>1344</v>
      </c>
      <c r="E728">
        <v>39753</v>
      </c>
      <c r="F728">
        <v>2</v>
      </c>
      <c r="G728">
        <v>2888</v>
      </c>
      <c r="H728">
        <v>4.3921213493321259E-2</v>
      </c>
      <c r="I728">
        <v>0.60457063711911352</v>
      </c>
      <c r="J728" t="s">
        <v>772</v>
      </c>
    </row>
    <row r="729" spans="1:10" x14ac:dyDescent="0.3">
      <c r="A729">
        <v>3115</v>
      </c>
      <c r="B729" t="s">
        <v>404</v>
      </c>
      <c r="C729">
        <v>1121</v>
      </c>
      <c r="D729" t="s">
        <v>1398</v>
      </c>
      <c r="E729">
        <v>39753</v>
      </c>
      <c r="F729">
        <v>3</v>
      </c>
      <c r="G729">
        <v>4097</v>
      </c>
      <c r="H729">
        <v>2.8199129625437074E-2</v>
      </c>
      <c r="I729">
        <v>0.27361484012692217</v>
      </c>
      <c r="J729" t="s">
        <v>772</v>
      </c>
    </row>
    <row r="730" spans="1:10" x14ac:dyDescent="0.3">
      <c r="A730">
        <v>3115</v>
      </c>
      <c r="B730" t="s">
        <v>191</v>
      </c>
      <c r="C730">
        <v>1001</v>
      </c>
      <c r="D730" t="s">
        <v>1384</v>
      </c>
      <c r="E730">
        <v>39753</v>
      </c>
      <c r="F730">
        <v>4</v>
      </c>
      <c r="G730">
        <v>1838</v>
      </c>
      <c r="H730">
        <v>2.5180489522803311E-2</v>
      </c>
      <c r="I730">
        <v>0.544613710554951</v>
      </c>
      <c r="J730" t="s">
        <v>772</v>
      </c>
    </row>
    <row r="731" spans="1:10" x14ac:dyDescent="0.3">
      <c r="A731">
        <v>3115</v>
      </c>
      <c r="B731" t="s">
        <v>314</v>
      </c>
      <c r="C731">
        <v>970</v>
      </c>
      <c r="D731" t="s">
        <v>1070</v>
      </c>
      <c r="E731">
        <v>39753</v>
      </c>
      <c r="F731">
        <v>5</v>
      </c>
      <c r="G731">
        <v>4690</v>
      </c>
      <c r="H731">
        <v>2.4400674162956253E-2</v>
      </c>
      <c r="I731">
        <v>0.2068230277185501</v>
      </c>
      <c r="J731" t="s">
        <v>772</v>
      </c>
    </row>
    <row r="732" spans="1:10" x14ac:dyDescent="0.3">
      <c r="A732">
        <v>3115</v>
      </c>
      <c r="B732" t="s">
        <v>385</v>
      </c>
      <c r="C732">
        <v>939</v>
      </c>
      <c r="D732" t="s">
        <v>1201</v>
      </c>
      <c r="E732">
        <v>39753</v>
      </c>
      <c r="F732">
        <v>6</v>
      </c>
      <c r="G732">
        <v>4552</v>
      </c>
      <c r="H732">
        <v>2.3620858803109199E-2</v>
      </c>
      <c r="I732">
        <v>0.2062829525483304</v>
      </c>
      <c r="J732" t="s">
        <v>772</v>
      </c>
    </row>
    <row r="733" spans="1:10" x14ac:dyDescent="0.3">
      <c r="A733">
        <v>3115</v>
      </c>
      <c r="B733" t="s">
        <v>623</v>
      </c>
      <c r="C733">
        <v>909</v>
      </c>
      <c r="D733" t="s">
        <v>1212</v>
      </c>
      <c r="E733">
        <v>39753</v>
      </c>
      <c r="F733">
        <v>7</v>
      </c>
      <c r="G733">
        <v>2294</v>
      </c>
      <c r="H733">
        <v>2.2866198777450757E-2</v>
      </c>
      <c r="I733">
        <v>0.39625108979947687</v>
      </c>
      <c r="J733" t="s">
        <v>772</v>
      </c>
    </row>
    <row r="734" spans="1:10" x14ac:dyDescent="0.3">
      <c r="A734">
        <v>3115</v>
      </c>
      <c r="B734" t="s">
        <v>355</v>
      </c>
      <c r="C734">
        <v>821</v>
      </c>
      <c r="D734" t="s">
        <v>1386</v>
      </c>
      <c r="E734">
        <v>39753</v>
      </c>
      <c r="F734">
        <v>8</v>
      </c>
      <c r="G734">
        <v>1357</v>
      </c>
      <c r="H734">
        <v>2.0652529368852666E-2</v>
      </c>
      <c r="I734">
        <v>0.60501105379513631</v>
      </c>
      <c r="J734" t="s">
        <v>772</v>
      </c>
    </row>
    <row r="735" spans="1:10" x14ac:dyDescent="0.3">
      <c r="A735">
        <v>3115</v>
      </c>
      <c r="B735" t="s">
        <v>425</v>
      </c>
      <c r="C735">
        <v>760</v>
      </c>
      <c r="D735" t="s">
        <v>1385</v>
      </c>
      <c r="E735">
        <v>39753</v>
      </c>
      <c r="F735">
        <v>9</v>
      </c>
      <c r="G735">
        <v>1376</v>
      </c>
      <c r="H735">
        <v>1.911805398334717E-2</v>
      </c>
      <c r="I735">
        <v>0.55232558139534882</v>
      </c>
      <c r="J735" t="s">
        <v>772</v>
      </c>
    </row>
    <row r="736" spans="1:10" x14ac:dyDescent="0.3">
      <c r="A736">
        <v>3115</v>
      </c>
      <c r="B736" t="s">
        <v>656</v>
      </c>
      <c r="C736">
        <v>723</v>
      </c>
      <c r="D736" t="s">
        <v>1400</v>
      </c>
      <c r="E736">
        <v>39753</v>
      </c>
      <c r="F736">
        <v>10</v>
      </c>
      <c r="G736">
        <v>1525</v>
      </c>
      <c r="H736">
        <v>1.8187306618368426E-2</v>
      </c>
      <c r="I736">
        <v>0.47409836065573768</v>
      </c>
      <c r="J736" t="s">
        <v>772</v>
      </c>
    </row>
    <row r="737" spans="1:10" x14ac:dyDescent="0.3">
      <c r="A737">
        <v>3115</v>
      </c>
      <c r="B737" t="s">
        <v>579</v>
      </c>
      <c r="C737">
        <v>685</v>
      </c>
      <c r="D737" t="s">
        <v>1211</v>
      </c>
      <c r="E737">
        <v>39753</v>
      </c>
      <c r="F737">
        <v>11</v>
      </c>
      <c r="G737">
        <v>2046</v>
      </c>
      <c r="H737">
        <v>1.7231403919201065E-2</v>
      </c>
      <c r="I737">
        <v>0.33479960899315736</v>
      </c>
      <c r="J737" t="s">
        <v>772</v>
      </c>
    </row>
    <row r="738" spans="1:10" x14ac:dyDescent="0.3">
      <c r="A738">
        <v>3115</v>
      </c>
      <c r="B738" t="s">
        <v>582</v>
      </c>
      <c r="C738">
        <v>652</v>
      </c>
      <c r="D738" t="s">
        <v>1216</v>
      </c>
      <c r="E738">
        <v>39753</v>
      </c>
      <c r="F738">
        <v>12</v>
      </c>
      <c r="G738">
        <v>1339</v>
      </c>
      <c r="H738">
        <v>1.6401277890976781E-2</v>
      </c>
      <c r="I738">
        <v>0.48693054518297235</v>
      </c>
      <c r="J738" t="s">
        <v>772</v>
      </c>
    </row>
    <row r="739" spans="1:10" x14ac:dyDescent="0.3">
      <c r="A739">
        <v>3115</v>
      </c>
      <c r="B739" t="s">
        <v>243</v>
      </c>
      <c r="C739">
        <v>546</v>
      </c>
      <c r="D739" t="s">
        <v>1214</v>
      </c>
      <c r="E739">
        <v>39753</v>
      </c>
      <c r="F739">
        <v>13</v>
      </c>
      <c r="G739">
        <v>1173</v>
      </c>
      <c r="H739">
        <v>1.3734812466983624E-2</v>
      </c>
      <c r="I739">
        <v>0.46547314578005117</v>
      </c>
      <c r="J739" t="s">
        <v>772</v>
      </c>
    </row>
    <row r="740" spans="1:10" x14ac:dyDescent="0.3">
      <c r="A740">
        <v>3115</v>
      </c>
      <c r="B740" t="s">
        <v>498</v>
      </c>
      <c r="C740">
        <v>531</v>
      </c>
      <c r="D740" t="s">
        <v>1217</v>
      </c>
      <c r="E740">
        <v>39753</v>
      </c>
      <c r="F740">
        <v>14</v>
      </c>
      <c r="G740">
        <v>1173</v>
      </c>
      <c r="H740">
        <v>1.3357482454154404E-2</v>
      </c>
      <c r="I740">
        <v>0.45268542199488493</v>
      </c>
      <c r="J740" t="s">
        <v>772</v>
      </c>
    </row>
    <row r="741" spans="1:10" x14ac:dyDescent="0.3">
      <c r="A741">
        <v>3115</v>
      </c>
      <c r="B741" t="s">
        <v>257</v>
      </c>
      <c r="C741">
        <v>527</v>
      </c>
      <c r="D741" t="s">
        <v>1403</v>
      </c>
      <c r="E741">
        <v>39753</v>
      </c>
      <c r="F741">
        <v>15</v>
      </c>
      <c r="G741">
        <v>1494</v>
      </c>
      <c r="H741">
        <v>1.3256861117399944E-2</v>
      </c>
      <c r="I741">
        <v>0.35274431057563588</v>
      </c>
      <c r="J741" t="s">
        <v>772</v>
      </c>
    </row>
    <row r="742" spans="1:10" x14ac:dyDescent="0.3">
      <c r="A742">
        <v>6309</v>
      </c>
      <c r="B742" t="s">
        <v>506</v>
      </c>
      <c r="C742">
        <v>5151</v>
      </c>
      <c r="D742" t="s">
        <v>1099</v>
      </c>
      <c r="E742">
        <v>11877</v>
      </c>
      <c r="F742">
        <v>1</v>
      </c>
      <c r="G742">
        <v>6040</v>
      </c>
      <c r="H742">
        <v>0.43369537762061128</v>
      </c>
      <c r="I742">
        <v>0.85281456953642387</v>
      </c>
      <c r="J742" t="s">
        <v>719</v>
      </c>
    </row>
    <row r="743" spans="1:10" x14ac:dyDescent="0.3">
      <c r="A743">
        <v>6309</v>
      </c>
      <c r="B743" t="s">
        <v>456</v>
      </c>
      <c r="C743">
        <v>1565</v>
      </c>
      <c r="D743" t="s">
        <v>1423</v>
      </c>
      <c r="E743">
        <v>11877</v>
      </c>
      <c r="F743">
        <v>2</v>
      </c>
      <c r="G743">
        <v>1856</v>
      </c>
      <c r="H743">
        <v>0.13176728129999157</v>
      </c>
      <c r="I743">
        <v>0.84321120689655171</v>
      </c>
      <c r="J743" t="s">
        <v>719</v>
      </c>
    </row>
    <row r="744" spans="1:10" x14ac:dyDescent="0.3">
      <c r="A744">
        <v>6309</v>
      </c>
      <c r="B744" t="s">
        <v>164</v>
      </c>
      <c r="C744">
        <v>748</v>
      </c>
      <c r="D744" t="s">
        <v>1424</v>
      </c>
      <c r="E744">
        <v>11877</v>
      </c>
      <c r="F744">
        <v>3</v>
      </c>
      <c r="G744">
        <v>900</v>
      </c>
      <c r="H744">
        <v>6.2978866717184473E-2</v>
      </c>
      <c r="I744">
        <v>0.83111111111111113</v>
      </c>
      <c r="J744" t="s">
        <v>719</v>
      </c>
    </row>
    <row r="745" spans="1:10" x14ac:dyDescent="0.3">
      <c r="A745">
        <v>6309</v>
      </c>
      <c r="B745" t="s">
        <v>266</v>
      </c>
      <c r="C745">
        <v>493</v>
      </c>
      <c r="D745" t="s">
        <v>1425</v>
      </c>
      <c r="E745">
        <v>11877</v>
      </c>
      <c r="F745">
        <v>4</v>
      </c>
      <c r="G745">
        <v>625</v>
      </c>
      <c r="H745">
        <v>4.1508798518144312E-2</v>
      </c>
      <c r="I745">
        <v>0.78879999999999995</v>
      </c>
      <c r="J745" t="s">
        <v>719</v>
      </c>
    </row>
    <row r="746" spans="1:10" x14ac:dyDescent="0.3">
      <c r="A746">
        <v>6309</v>
      </c>
      <c r="B746" t="s">
        <v>380</v>
      </c>
      <c r="C746">
        <v>467</v>
      </c>
      <c r="D746" t="s">
        <v>1098</v>
      </c>
      <c r="E746">
        <v>11877</v>
      </c>
      <c r="F746">
        <v>5</v>
      </c>
      <c r="G746">
        <v>661</v>
      </c>
      <c r="H746">
        <v>3.9319693525301E-2</v>
      </c>
      <c r="I746">
        <v>0.70650529500756432</v>
      </c>
      <c r="J746" t="s">
        <v>719</v>
      </c>
    </row>
    <row r="747" spans="1:10" x14ac:dyDescent="0.3">
      <c r="A747">
        <v>6309</v>
      </c>
      <c r="B747" t="s">
        <v>383</v>
      </c>
      <c r="C747">
        <v>446</v>
      </c>
      <c r="D747" t="s">
        <v>1107</v>
      </c>
      <c r="E747">
        <v>11877</v>
      </c>
      <c r="F747">
        <v>6</v>
      </c>
      <c r="G747">
        <v>563</v>
      </c>
      <c r="H747">
        <v>3.7551570261850638E-2</v>
      </c>
      <c r="I747">
        <v>0.79218472468916523</v>
      </c>
      <c r="J747" t="s">
        <v>719</v>
      </c>
    </row>
    <row r="748" spans="1:10" x14ac:dyDescent="0.3">
      <c r="A748">
        <v>6309</v>
      </c>
      <c r="B748" t="s">
        <v>672</v>
      </c>
      <c r="C748">
        <v>352</v>
      </c>
      <c r="D748" t="s">
        <v>1426</v>
      </c>
      <c r="E748">
        <v>11877</v>
      </c>
      <c r="F748">
        <v>7</v>
      </c>
      <c r="G748">
        <v>428</v>
      </c>
      <c r="H748">
        <v>2.9637113749263283E-2</v>
      </c>
      <c r="I748">
        <v>0.82242990654205606</v>
      </c>
      <c r="J748" t="s">
        <v>719</v>
      </c>
    </row>
    <row r="749" spans="1:10" x14ac:dyDescent="0.3">
      <c r="A749">
        <v>6309</v>
      </c>
      <c r="B749" t="s">
        <v>330</v>
      </c>
      <c r="C749">
        <v>325</v>
      </c>
      <c r="D749" t="s">
        <v>1097</v>
      </c>
      <c r="E749">
        <v>11877</v>
      </c>
      <c r="F749">
        <v>8</v>
      </c>
      <c r="G749">
        <v>686</v>
      </c>
      <c r="H749">
        <v>2.7363812410541383E-2</v>
      </c>
      <c r="I749">
        <v>0.47376093294460642</v>
      </c>
      <c r="J749" t="s">
        <v>719</v>
      </c>
    </row>
    <row r="750" spans="1:10" x14ac:dyDescent="0.3">
      <c r="A750">
        <v>6309</v>
      </c>
      <c r="B750" t="s">
        <v>251</v>
      </c>
      <c r="C750">
        <v>223</v>
      </c>
      <c r="D750" t="s">
        <v>1427</v>
      </c>
      <c r="E750">
        <v>11877</v>
      </c>
      <c r="F750">
        <v>9</v>
      </c>
      <c r="G750">
        <v>290</v>
      </c>
      <c r="H750">
        <v>1.8775785130925319E-2</v>
      </c>
      <c r="I750">
        <v>0.76896551724137929</v>
      </c>
      <c r="J750" t="s">
        <v>719</v>
      </c>
    </row>
    <row r="751" spans="1:10" x14ac:dyDescent="0.3">
      <c r="A751">
        <v>6309</v>
      </c>
      <c r="B751" t="s">
        <v>378</v>
      </c>
      <c r="C751">
        <v>213</v>
      </c>
      <c r="D751" t="s">
        <v>1428</v>
      </c>
      <c r="E751">
        <v>11877</v>
      </c>
      <c r="F751">
        <v>10</v>
      </c>
      <c r="G751">
        <v>268</v>
      </c>
      <c r="H751">
        <v>1.793382167213943E-2</v>
      </c>
      <c r="I751">
        <v>0.79477611940298509</v>
      </c>
      <c r="J751" t="s">
        <v>719</v>
      </c>
    </row>
    <row r="752" spans="1:10" x14ac:dyDescent="0.3">
      <c r="A752">
        <v>6309</v>
      </c>
      <c r="B752" t="s">
        <v>353</v>
      </c>
      <c r="C752">
        <v>167</v>
      </c>
      <c r="D752" t="s">
        <v>1429</v>
      </c>
      <c r="E752">
        <v>11877</v>
      </c>
      <c r="F752">
        <v>11</v>
      </c>
      <c r="G752">
        <v>245</v>
      </c>
      <c r="H752">
        <v>1.406078976172434E-2</v>
      </c>
      <c r="I752">
        <v>0.68163265306122445</v>
      </c>
      <c r="J752" t="s">
        <v>719</v>
      </c>
    </row>
    <row r="753" spans="1:10" x14ac:dyDescent="0.3">
      <c r="A753">
        <v>6309</v>
      </c>
      <c r="B753" t="s">
        <v>200</v>
      </c>
      <c r="C753">
        <v>97</v>
      </c>
      <c r="D753" t="s">
        <v>1430</v>
      </c>
      <c r="E753">
        <v>11877</v>
      </c>
      <c r="F753">
        <v>12</v>
      </c>
      <c r="G753">
        <v>172</v>
      </c>
      <c r="H753">
        <v>8.1670455502231201E-3</v>
      </c>
      <c r="I753">
        <v>0.56395348837209303</v>
      </c>
      <c r="J753" t="s">
        <v>719</v>
      </c>
    </row>
    <row r="754" spans="1:10" x14ac:dyDescent="0.3">
      <c r="A754">
        <v>6309</v>
      </c>
      <c r="B754" t="s">
        <v>586</v>
      </c>
      <c r="C754">
        <v>87</v>
      </c>
      <c r="D754" t="s">
        <v>1108</v>
      </c>
      <c r="E754">
        <v>11877</v>
      </c>
      <c r="F754">
        <v>13</v>
      </c>
      <c r="G754">
        <v>138</v>
      </c>
      <c r="H754">
        <v>7.325082091437232E-3</v>
      </c>
      <c r="I754">
        <v>0.63043478260869568</v>
      </c>
      <c r="J754" t="s">
        <v>719</v>
      </c>
    </row>
    <row r="755" spans="1:10" x14ac:dyDescent="0.3">
      <c r="A755">
        <v>6309</v>
      </c>
      <c r="B755" t="s">
        <v>583</v>
      </c>
      <c r="C755">
        <v>63</v>
      </c>
      <c r="D755" t="s">
        <v>1072</v>
      </c>
      <c r="E755">
        <v>11877</v>
      </c>
      <c r="F755">
        <v>14</v>
      </c>
      <c r="G755">
        <v>18733</v>
      </c>
      <c r="H755">
        <v>5.3043697903510986E-3</v>
      </c>
      <c r="I755">
        <v>3.3630491645758823E-3</v>
      </c>
      <c r="J755" t="s">
        <v>719</v>
      </c>
    </row>
    <row r="756" spans="1:10" x14ac:dyDescent="0.3">
      <c r="A756">
        <v>6309</v>
      </c>
      <c r="B756" t="s">
        <v>650</v>
      </c>
      <c r="C756">
        <v>60</v>
      </c>
      <c r="D756" t="s">
        <v>1431</v>
      </c>
      <c r="E756">
        <v>11877</v>
      </c>
      <c r="F756">
        <v>15</v>
      </c>
      <c r="G756">
        <v>93</v>
      </c>
      <c r="H756">
        <v>5.0517807527153324E-3</v>
      </c>
      <c r="I756">
        <v>0.64516129032258063</v>
      </c>
      <c r="J756" t="s">
        <v>719</v>
      </c>
    </row>
    <row r="757" spans="1:10" x14ac:dyDescent="0.3">
      <c r="A757">
        <v>6546</v>
      </c>
      <c r="B757" t="s">
        <v>679</v>
      </c>
      <c r="C757">
        <v>1381</v>
      </c>
      <c r="D757" t="s">
        <v>1319</v>
      </c>
      <c r="E757">
        <v>20695</v>
      </c>
      <c r="F757">
        <v>1</v>
      </c>
      <c r="G757">
        <v>5097</v>
      </c>
      <c r="H757">
        <v>6.6731094467262622E-2</v>
      </c>
      <c r="I757">
        <v>0.27094369236805965</v>
      </c>
      <c r="J757" t="s">
        <v>1010</v>
      </c>
    </row>
    <row r="758" spans="1:10" x14ac:dyDescent="0.3">
      <c r="A758">
        <v>6546</v>
      </c>
      <c r="B758" t="s">
        <v>211</v>
      </c>
      <c r="C758">
        <v>1353</v>
      </c>
      <c r="D758" t="s">
        <v>1258</v>
      </c>
      <c r="E758">
        <v>20695</v>
      </c>
      <c r="F758">
        <v>2</v>
      </c>
      <c r="G758">
        <v>3021</v>
      </c>
      <c r="H758">
        <v>6.5378110654747523E-2</v>
      </c>
      <c r="I758">
        <v>0.44786494538232374</v>
      </c>
      <c r="J758" t="s">
        <v>1010</v>
      </c>
    </row>
    <row r="759" spans="1:10" x14ac:dyDescent="0.3">
      <c r="A759">
        <v>6546</v>
      </c>
      <c r="B759" t="s">
        <v>232</v>
      </c>
      <c r="C759">
        <v>1258</v>
      </c>
      <c r="D759" t="s">
        <v>1411</v>
      </c>
      <c r="E759">
        <v>20695</v>
      </c>
      <c r="F759">
        <v>3</v>
      </c>
      <c r="G759">
        <v>2486</v>
      </c>
      <c r="H759">
        <v>6.0787629862285579E-2</v>
      </c>
      <c r="I759">
        <v>0.50603378921962994</v>
      </c>
      <c r="J759" t="s">
        <v>1010</v>
      </c>
    </row>
    <row r="760" spans="1:10" x14ac:dyDescent="0.3">
      <c r="A760">
        <v>6546</v>
      </c>
      <c r="B760" t="s">
        <v>501</v>
      </c>
      <c r="C760">
        <v>922</v>
      </c>
      <c r="D760" t="s">
        <v>1290</v>
      </c>
      <c r="E760">
        <v>20695</v>
      </c>
      <c r="F760">
        <v>4</v>
      </c>
      <c r="G760">
        <v>7083</v>
      </c>
      <c r="H760">
        <v>4.4551824112104371E-2</v>
      </c>
      <c r="I760">
        <v>0.13017083156854439</v>
      </c>
      <c r="J760" t="s">
        <v>1010</v>
      </c>
    </row>
    <row r="761" spans="1:10" x14ac:dyDescent="0.3">
      <c r="A761">
        <v>6546</v>
      </c>
      <c r="B761" t="s">
        <v>387</v>
      </c>
      <c r="C761">
        <v>855</v>
      </c>
      <c r="D761" t="s">
        <v>1317</v>
      </c>
      <c r="E761">
        <v>20695</v>
      </c>
      <c r="F761">
        <v>5</v>
      </c>
      <c r="G761">
        <v>2093</v>
      </c>
      <c r="H761">
        <v>4.1314327132157526E-2</v>
      </c>
      <c r="I761">
        <v>0.40850453893932154</v>
      </c>
      <c r="J761" t="s">
        <v>1010</v>
      </c>
    </row>
    <row r="762" spans="1:10" x14ac:dyDescent="0.3">
      <c r="A762">
        <v>6546</v>
      </c>
      <c r="B762" t="s">
        <v>673</v>
      </c>
      <c r="C762">
        <v>722</v>
      </c>
      <c r="D762" t="s">
        <v>1408</v>
      </c>
      <c r="E762">
        <v>20695</v>
      </c>
      <c r="F762">
        <v>6</v>
      </c>
      <c r="G762">
        <v>2398</v>
      </c>
      <c r="H762">
        <v>3.4887654022710803E-2</v>
      </c>
      <c r="I762">
        <v>0.30108423686405339</v>
      </c>
      <c r="J762" t="s">
        <v>1010</v>
      </c>
    </row>
    <row r="763" spans="1:10" x14ac:dyDescent="0.3">
      <c r="A763">
        <v>6546</v>
      </c>
      <c r="B763" t="s">
        <v>176</v>
      </c>
      <c r="C763">
        <v>536</v>
      </c>
      <c r="D763" t="s">
        <v>1315</v>
      </c>
      <c r="E763">
        <v>20695</v>
      </c>
      <c r="F763">
        <v>7</v>
      </c>
      <c r="G763">
        <v>3600</v>
      </c>
      <c r="H763">
        <v>2.5899975839574776E-2</v>
      </c>
      <c r="I763">
        <v>0.14888888888888888</v>
      </c>
      <c r="J763" t="s">
        <v>1010</v>
      </c>
    </row>
    <row r="764" spans="1:10" x14ac:dyDescent="0.3">
      <c r="A764">
        <v>6546</v>
      </c>
      <c r="B764" t="s">
        <v>598</v>
      </c>
      <c r="C764">
        <v>527</v>
      </c>
      <c r="D764" t="s">
        <v>1252</v>
      </c>
      <c r="E764">
        <v>20695</v>
      </c>
      <c r="F764">
        <v>8</v>
      </c>
      <c r="G764">
        <v>3479</v>
      </c>
      <c r="H764">
        <v>2.5465088185552067E-2</v>
      </c>
      <c r="I764">
        <v>0.15148031043403276</v>
      </c>
      <c r="J764" t="s">
        <v>1010</v>
      </c>
    </row>
    <row r="765" spans="1:10" x14ac:dyDescent="0.3">
      <c r="A765">
        <v>6546</v>
      </c>
      <c r="B765" t="s">
        <v>201</v>
      </c>
      <c r="C765">
        <v>498</v>
      </c>
      <c r="D765" t="s">
        <v>1208</v>
      </c>
      <c r="E765">
        <v>20695</v>
      </c>
      <c r="F765">
        <v>9</v>
      </c>
      <c r="G765">
        <v>1139</v>
      </c>
      <c r="H765">
        <v>2.4063783522589997E-2</v>
      </c>
      <c r="I765">
        <v>0.43722563652326601</v>
      </c>
      <c r="J765" t="s">
        <v>1010</v>
      </c>
    </row>
    <row r="766" spans="1:10" x14ac:dyDescent="0.3">
      <c r="A766">
        <v>6546</v>
      </c>
      <c r="B766" t="s">
        <v>519</v>
      </c>
      <c r="C766">
        <v>430</v>
      </c>
      <c r="D766" t="s">
        <v>1407</v>
      </c>
      <c r="E766">
        <v>20695</v>
      </c>
      <c r="F766">
        <v>10</v>
      </c>
      <c r="G766">
        <v>2320</v>
      </c>
      <c r="H766">
        <v>2.0777965692196181E-2</v>
      </c>
      <c r="I766">
        <v>0.18534482758620691</v>
      </c>
      <c r="J766" t="s">
        <v>1010</v>
      </c>
    </row>
    <row r="767" spans="1:10" x14ac:dyDescent="0.3">
      <c r="A767">
        <v>6546</v>
      </c>
      <c r="B767" t="s">
        <v>325</v>
      </c>
      <c r="C767">
        <v>406</v>
      </c>
      <c r="D767" t="s">
        <v>1378</v>
      </c>
      <c r="E767">
        <v>20695</v>
      </c>
      <c r="F767">
        <v>11</v>
      </c>
      <c r="G767">
        <v>3721</v>
      </c>
      <c r="H767">
        <v>1.9618265281468955E-2</v>
      </c>
      <c r="I767">
        <v>0.10911045417898414</v>
      </c>
      <c r="J767" t="s">
        <v>1010</v>
      </c>
    </row>
    <row r="768" spans="1:10" x14ac:dyDescent="0.3">
      <c r="A768">
        <v>6546</v>
      </c>
      <c r="B768" t="s">
        <v>209</v>
      </c>
      <c r="C768">
        <v>397</v>
      </c>
      <c r="D768" t="s">
        <v>1374</v>
      </c>
      <c r="E768">
        <v>20695</v>
      </c>
      <c r="F768">
        <v>12</v>
      </c>
      <c r="G768">
        <v>4932</v>
      </c>
      <c r="H768">
        <v>1.9183377627446242E-2</v>
      </c>
      <c r="I768">
        <v>8.0494728304947277E-2</v>
      </c>
      <c r="J768" t="s">
        <v>1010</v>
      </c>
    </row>
    <row r="769" spans="1:10" x14ac:dyDescent="0.3">
      <c r="A769">
        <v>6546</v>
      </c>
      <c r="B769" t="s">
        <v>392</v>
      </c>
      <c r="C769">
        <v>376</v>
      </c>
      <c r="D769" t="s">
        <v>1175</v>
      </c>
      <c r="E769">
        <v>20695</v>
      </c>
      <c r="F769">
        <v>13</v>
      </c>
      <c r="G769">
        <v>11595</v>
      </c>
      <c r="H769">
        <v>1.8168639768059918E-2</v>
      </c>
      <c r="I769">
        <v>3.2427770590771884E-2</v>
      </c>
      <c r="J769" t="s">
        <v>1010</v>
      </c>
    </row>
    <row r="770" spans="1:10" x14ac:dyDescent="0.3">
      <c r="A770">
        <v>6546</v>
      </c>
      <c r="B770" t="s">
        <v>267</v>
      </c>
      <c r="C770">
        <v>360</v>
      </c>
      <c r="D770" t="s">
        <v>1373</v>
      </c>
      <c r="E770">
        <v>20695</v>
      </c>
      <c r="F770">
        <v>14</v>
      </c>
      <c r="G770">
        <v>3456</v>
      </c>
      <c r="H770">
        <v>1.739550616090843E-2</v>
      </c>
      <c r="I770">
        <v>0.10416666666666667</v>
      </c>
      <c r="J770" t="s">
        <v>1010</v>
      </c>
    </row>
    <row r="771" spans="1:10" x14ac:dyDescent="0.3">
      <c r="A771">
        <v>6546</v>
      </c>
      <c r="B771" t="s">
        <v>587</v>
      </c>
      <c r="C771">
        <v>357</v>
      </c>
      <c r="D771" t="s">
        <v>1406</v>
      </c>
      <c r="E771">
        <v>20695</v>
      </c>
      <c r="F771">
        <v>15</v>
      </c>
      <c r="G771">
        <v>2716</v>
      </c>
      <c r="H771">
        <v>1.7250543609567529E-2</v>
      </c>
      <c r="I771">
        <v>0.13144329896907217</v>
      </c>
      <c r="J771" t="s">
        <v>1010</v>
      </c>
    </row>
    <row r="772" spans="1:10" x14ac:dyDescent="0.3">
      <c r="A772">
        <v>6547</v>
      </c>
      <c r="B772" t="s">
        <v>583</v>
      </c>
      <c r="C772">
        <v>3664</v>
      </c>
      <c r="D772" t="s">
        <v>1072</v>
      </c>
      <c r="E772">
        <v>8827</v>
      </c>
      <c r="F772">
        <v>1</v>
      </c>
      <c r="G772">
        <v>18733</v>
      </c>
      <c r="H772">
        <v>0.41509006457460068</v>
      </c>
      <c r="I772">
        <v>0.19559066887311163</v>
      </c>
      <c r="J772" t="s">
        <v>1021</v>
      </c>
    </row>
    <row r="773" spans="1:10" x14ac:dyDescent="0.3">
      <c r="A773">
        <v>6547</v>
      </c>
      <c r="B773" t="s">
        <v>255</v>
      </c>
      <c r="C773">
        <v>1210</v>
      </c>
      <c r="D773" t="s">
        <v>1073</v>
      </c>
      <c r="E773">
        <v>8827</v>
      </c>
      <c r="F773">
        <v>2</v>
      </c>
      <c r="G773">
        <v>7077</v>
      </c>
      <c r="H773">
        <v>0.13707941542993091</v>
      </c>
      <c r="I773">
        <v>0.17097640243040838</v>
      </c>
      <c r="J773" t="s">
        <v>1021</v>
      </c>
    </row>
    <row r="774" spans="1:10" x14ac:dyDescent="0.3">
      <c r="A774">
        <v>6547</v>
      </c>
      <c r="B774" t="s">
        <v>649</v>
      </c>
      <c r="C774">
        <v>598</v>
      </c>
      <c r="D774" t="s">
        <v>1075</v>
      </c>
      <c r="E774">
        <v>8827</v>
      </c>
      <c r="F774">
        <v>3</v>
      </c>
      <c r="G774">
        <v>3211</v>
      </c>
      <c r="H774">
        <v>6.774668630338733E-2</v>
      </c>
      <c r="I774">
        <v>0.18623481781376519</v>
      </c>
      <c r="J774" t="s">
        <v>1021</v>
      </c>
    </row>
    <row r="775" spans="1:10" x14ac:dyDescent="0.3">
      <c r="A775">
        <v>6547</v>
      </c>
      <c r="B775" t="s">
        <v>167</v>
      </c>
      <c r="C775">
        <v>431</v>
      </c>
      <c r="D775" t="s">
        <v>1077</v>
      </c>
      <c r="E775">
        <v>8827</v>
      </c>
      <c r="F775">
        <v>4</v>
      </c>
      <c r="G775">
        <v>2296</v>
      </c>
      <c r="H775">
        <v>4.8827461198595219E-2</v>
      </c>
      <c r="I775">
        <v>0.18771777003484322</v>
      </c>
      <c r="J775" t="s">
        <v>1021</v>
      </c>
    </row>
    <row r="776" spans="1:10" x14ac:dyDescent="0.3">
      <c r="A776">
        <v>6547</v>
      </c>
      <c r="B776" t="s">
        <v>358</v>
      </c>
      <c r="C776">
        <v>343</v>
      </c>
      <c r="D776" t="s">
        <v>1076</v>
      </c>
      <c r="E776">
        <v>8827</v>
      </c>
      <c r="F776">
        <v>5</v>
      </c>
      <c r="G776">
        <v>5221</v>
      </c>
      <c r="H776">
        <v>3.8858049167327519E-2</v>
      </c>
      <c r="I776">
        <v>6.5696226776479599E-2</v>
      </c>
      <c r="J776" t="s">
        <v>1021</v>
      </c>
    </row>
    <row r="777" spans="1:10" x14ac:dyDescent="0.3">
      <c r="A777">
        <v>6547</v>
      </c>
      <c r="B777" t="s">
        <v>290</v>
      </c>
      <c r="C777">
        <v>318</v>
      </c>
      <c r="D777" t="s">
        <v>1078</v>
      </c>
      <c r="E777">
        <v>8827</v>
      </c>
      <c r="F777">
        <v>6</v>
      </c>
      <c r="G777">
        <v>2011</v>
      </c>
      <c r="H777">
        <v>3.6025829840262827E-2</v>
      </c>
      <c r="I777">
        <v>0.1581302834410741</v>
      </c>
      <c r="J777" t="s">
        <v>1021</v>
      </c>
    </row>
    <row r="778" spans="1:10" x14ac:dyDescent="0.3">
      <c r="A778">
        <v>6547</v>
      </c>
      <c r="B778" t="s">
        <v>657</v>
      </c>
      <c r="C778">
        <v>299</v>
      </c>
      <c r="D778" t="s">
        <v>1074</v>
      </c>
      <c r="E778">
        <v>8827</v>
      </c>
      <c r="F778">
        <v>7</v>
      </c>
      <c r="G778">
        <v>4527</v>
      </c>
      <c r="H778">
        <v>3.3873343151693665E-2</v>
      </c>
      <c r="I778">
        <v>6.6048155511376189E-2</v>
      </c>
      <c r="J778" t="s">
        <v>1021</v>
      </c>
    </row>
    <row r="779" spans="1:10" x14ac:dyDescent="0.3">
      <c r="A779">
        <v>6547</v>
      </c>
      <c r="B779" t="s">
        <v>393</v>
      </c>
      <c r="C779">
        <v>294</v>
      </c>
      <c r="D779" t="s">
        <v>1079</v>
      </c>
      <c r="E779">
        <v>8827</v>
      </c>
      <c r="F779">
        <v>8</v>
      </c>
      <c r="G779">
        <v>2166</v>
      </c>
      <c r="H779">
        <v>3.3306899286280729E-2</v>
      </c>
      <c r="I779">
        <v>0.13573407202216067</v>
      </c>
      <c r="J779" t="s">
        <v>1021</v>
      </c>
    </row>
    <row r="780" spans="1:10" x14ac:dyDescent="0.3">
      <c r="A780">
        <v>6547</v>
      </c>
      <c r="B780" t="s">
        <v>370</v>
      </c>
      <c r="C780">
        <v>248</v>
      </c>
      <c r="D780" t="s">
        <v>1083</v>
      </c>
      <c r="E780">
        <v>8827</v>
      </c>
      <c r="F780">
        <v>9</v>
      </c>
      <c r="G780">
        <v>1107</v>
      </c>
      <c r="H780">
        <v>2.8095615724481705E-2</v>
      </c>
      <c r="I780">
        <v>0.22402890695573621</v>
      </c>
      <c r="J780" t="s">
        <v>1021</v>
      </c>
    </row>
    <row r="781" spans="1:10" x14ac:dyDescent="0.3">
      <c r="A781">
        <v>6547</v>
      </c>
      <c r="B781" t="s">
        <v>312</v>
      </c>
      <c r="C781">
        <v>204</v>
      </c>
      <c r="D781" t="s">
        <v>1084</v>
      </c>
      <c r="E781">
        <v>8827</v>
      </c>
      <c r="F781">
        <v>10</v>
      </c>
      <c r="G781">
        <v>1125</v>
      </c>
      <c r="H781">
        <v>2.3110909708847854E-2</v>
      </c>
      <c r="I781">
        <v>0.18133333333333335</v>
      </c>
      <c r="J781" t="s">
        <v>1021</v>
      </c>
    </row>
    <row r="782" spans="1:10" x14ac:dyDescent="0.3">
      <c r="A782">
        <v>6547</v>
      </c>
      <c r="B782" t="s">
        <v>670</v>
      </c>
      <c r="C782">
        <v>160</v>
      </c>
      <c r="D782" t="s">
        <v>1081</v>
      </c>
      <c r="E782">
        <v>8827</v>
      </c>
      <c r="F782">
        <v>11</v>
      </c>
      <c r="G782">
        <v>1451</v>
      </c>
      <c r="H782">
        <v>1.8126203693214004E-2</v>
      </c>
      <c r="I782">
        <v>0.11026878015161957</v>
      </c>
      <c r="J782" t="s">
        <v>1021</v>
      </c>
    </row>
    <row r="783" spans="1:10" x14ac:dyDescent="0.3">
      <c r="A783">
        <v>6547</v>
      </c>
      <c r="B783" t="s">
        <v>391</v>
      </c>
      <c r="C783">
        <v>133</v>
      </c>
      <c r="D783" t="s">
        <v>1080</v>
      </c>
      <c r="E783">
        <v>8827</v>
      </c>
      <c r="F783">
        <v>12</v>
      </c>
      <c r="G783">
        <v>1248</v>
      </c>
      <c r="H783">
        <v>1.506740681998414E-2</v>
      </c>
      <c r="I783">
        <v>0.10657051282051282</v>
      </c>
      <c r="J783" t="s">
        <v>1021</v>
      </c>
    </row>
    <row r="784" spans="1:10" x14ac:dyDescent="0.3">
      <c r="A784">
        <v>6547</v>
      </c>
      <c r="B784" t="s">
        <v>1432</v>
      </c>
      <c r="C784">
        <v>89</v>
      </c>
      <c r="D784" t="s">
        <v>1433</v>
      </c>
      <c r="E784">
        <v>8827</v>
      </c>
      <c r="F784">
        <v>13</v>
      </c>
      <c r="G784">
        <v>738</v>
      </c>
      <c r="H784">
        <v>1.0082700804350289E-2</v>
      </c>
      <c r="I784">
        <v>0.12059620596205962</v>
      </c>
      <c r="J784" t="s">
        <v>1021</v>
      </c>
    </row>
    <row r="785" spans="1:10" x14ac:dyDescent="0.3">
      <c r="A785">
        <v>6547</v>
      </c>
      <c r="B785" t="s">
        <v>581</v>
      </c>
      <c r="C785">
        <v>82</v>
      </c>
      <c r="D785" t="s">
        <v>1350</v>
      </c>
      <c r="E785">
        <v>8827</v>
      </c>
      <c r="F785">
        <v>14</v>
      </c>
      <c r="G785">
        <v>977</v>
      </c>
      <c r="H785">
        <v>9.2896793927721762E-3</v>
      </c>
      <c r="I785">
        <v>8.3930399181166834E-2</v>
      </c>
      <c r="J785" t="s">
        <v>1021</v>
      </c>
    </row>
    <row r="786" spans="1:10" x14ac:dyDescent="0.3">
      <c r="A786">
        <v>6547</v>
      </c>
      <c r="B786" t="s">
        <v>567</v>
      </c>
      <c r="C786">
        <v>81</v>
      </c>
      <c r="D786" t="s">
        <v>1082</v>
      </c>
      <c r="E786">
        <v>8827</v>
      </c>
      <c r="F786">
        <v>15</v>
      </c>
      <c r="G786">
        <v>1688</v>
      </c>
      <c r="H786">
        <v>9.1763906196895891E-3</v>
      </c>
      <c r="I786">
        <v>4.798578199052133E-2</v>
      </c>
      <c r="J786" t="s">
        <v>1021</v>
      </c>
    </row>
    <row r="787" spans="1:10" x14ac:dyDescent="0.3">
      <c r="A787">
        <v>6963</v>
      </c>
      <c r="B787" t="s">
        <v>399</v>
      </c>
      <c r="C787">
        <v>6</v>
      </c>
      <c r="D787" t="s">
        <v>1172</v>
      </c>
      <c r="E787">
        <v>97</v>
      </c>
      <c r="F787">
        <v>1</v>
      </c>
      <c r="G787">
        <v>902</v>
      </c>
      <c r="H787">
        <v>6.1855670103092786E-2</v>
      </c>
      <c r="I787">
        <v>6.6518847006651885E-3</v>
      </c>
      <c r="J787" t="s">
        <v>1027</v>
      </c>
    </row>
    <row r="788" spans="1:10" x14ac:dyDescent="0.3">
      <c r="A788">
        <v>6963</v>
      </c>
      <c r="B788" t="s">
        <v>1434</v>
      </c>
      <c r="C788">
        <v>4</v>
      </c>
      <c r="D788" t="s">
        <v>1435</v>
      </c>
      <c r="E788">
        <v>97</v>
      </c>
      <c r="F788">
        <v>2</v>
      </c>
      <c r="G788">
        <v>6</v>
      </c>
      <c r="H788">
        <v>4.1237113402061855E-2</v>
      </c>
      <c r="I788">
        <v>0.66666666666666663</v>
      </c>
      <c r="J788" t="s">
        <v>1027</v>
      </c>
    </row>
    <row r="789" spans="1:10" x14ac:dyDescent="0.3">
      <c r="A789">
        <v>6963</v>
      </c>
      <c r="B789" t="s">
        <v>370</v>
      </c>
      <c r="C789">
        <v>3</v>
      </c>
      <c r="D789" t="s">
        <v>1083</v>
      </c>
      <c r="E789">
        <v>97</v>
      </c>
      <c r="F789">
        <v>3.5</v>
      </c>
      <c r="G789">
        <v>1107</v>
      </c>
      <c r="H789">
        <v>3.0927835051546393E-2</v>
      </c>
      <c r="I789">
        <v>2.7100271002710027E-3</v>
      </c>
      <c r="J789" t="s">
        <v>1027</v>
      </c>
    </row>
    <row r="790" spans="1:10" x14ac:dyDescent="0.3">
      <c r="A790">
        <v>6963</v>
      </c>
      <c r="B790" t="s">
        <v>395</v>
      </c>
      <c r="C790">
        <v>3</v>
      </c>
      <c r="D790" t="s">
        <v>1171</v>
      </c>
      <c r="E790">
        <v>97</v>
      </c>
      <c r="F790">
        <v>3.5</v>
      </c>
      <c r="G790">
        <v>12276</v>
      </c>
      <c r="H790">
        <v>3.0927835051546393E-2</v>
      </c>
      <c r="I790">
        <v>2.4437927663734115E-4</v>
      </c>
      <c r="J790" t="s">
        <v>1027</v>
      </c>
    </row>
    <row r="791" spans="1:10" x14ac:dyDescent="0.3">
      <c r="A791">
        <v>6963</v>
      </c>
      <c r="B791" t="s">
        <v>236</v>
      </c>
      <c r="C791">
        <v>2</v>
      </c>
      <c r="D791" t="s">
        <v>1192</v>
      </c>
      <c r="E791">
        <v>97</v>
      </c>
      <c r="F791">
        <v>8.5</v>
      </c>
      <c r="G791">
        <v>2604</v>
      </c>
      <c r="H791">
        <v>2.0618556701030927E-2</v>
      </c>
      <c r="I791">
        <v>7.6804915514592934E-4</v>
      </c>
      <c r="J791" t="s">
        <v>1027</v>
      </c>
    </row>
    <row r="792" spans="1:10" x14ac:dyDescent="0.3">
      <c r="A792">
        <v>6963</v>
      </c>
      <c r="B792" t="s">
        <v>276</v>
      </c>
      <c r="C792">
        <v>2</v>
      </c>
      <c r="D792" t="s">
        <v>1115</v>
      </c>
      <c r="E792">
        <v>97</v>
      </c>
      <c r="F792">
        <v>8.5</v>
      </c>
      <c r="G792">
        <v>6070</v>
      </c>
      <c r="H792">
        <v>2.0618556701030927E-2</v>
      </c>
      <c r="I792">
        <v>3.2948929159802305E-4</v>
      </c>
      <c r="J792" t="s">
        <v>1027</v>
      </c>
    </row>
    <row r="793" spans="1:10" x14ac:dyDescent="0.3">
      <c r="A793">
        <v>6963</v>
      </c>
      <c r="B793" t="s">
        <v>369</v>
      </c>
      <c r="C793">
        <v>2</v>
      </c>
      <c r="D793" t="s">
        <v>1118</v>
      </c>
      <c r="E793">
        <v>97</v>
      </c>
      <c r="F793">
        <v>8.5</v>
      </c>
      <c r="G793">
        <v>3899</v>
      </c>
      <c r="H793">
        <v>2.0618556701030927E-2</v>
      </c>
      <c r="I793">
        <v>5.1295203898435492E-4</v>
      </c>
      <c r="J793" t="s">
        <v>1027</v>
      </c>
    </row>
    <row r="794" spans="1:10" x14ac:dyDescent="0.3">
      <c r="A794">
        <v>6963</v>
      </c>
      <c r="B794" t="s">
        <v>397</v>
      </c>
      <c r="C794">
        <v>2</v>
      </c>
      <c r="D794" t="s">
        <v>1286</v>
      </c>
      <c r="E794">
        <v>97</v>
      </c>
      <c r="F794">
        <v>8.5</v>
      </c>
      <c r="G794">
        <v>6138</v>
      </c>
      <c r="H794">
        <v>2.0618556701030927E-2</v>
      </c>
      <c r="I794">
        <v>3.2583903551645487E-4</v>
      </c>
      <c r="J794" t="s">
        <v>1027</v>
      </c>
    </row>
    <row r="795" spans="1:10" x14ac:dyDescent="0.3">
      <c r="A795">
        <v>6963</v>
      </c>
      <c r="B795" t="s">
        <v>427</v>
      </c>
      <c r="C795">
        <v>2</v>
      </c>
      <c r="D795" t="s">
        <v>1194</v>
      </c>
      <c r="E795">
        <v>97</v>
      </c>
      <c r="F795">
        <v>8.5</v>
      </c>
      <c r="G795">
        <v>762</v>
      </c>
      <c r="H795">
        <v>2.0618556701030927E-2</v>
      </c>
      <c r="I795">
        <v>2.6246719160104987E-3</v>
      </c>
      <c r="J795" t="s">
        <v>1027</v>
      </c>
    </row>
    <row r="796" spans="1:10" x14ac:dyDescent="0.3">
      <c r="A796">
        <v>6963</v>
      </c>
      <c r="B796" t="s">
        <v>162</v>
      </c>
      <c r="C796">
        <v>2</v>
      </c>
      <c r="D796" t="s">
        <v>1173</v>
      </c>
      <c r="E796">
        <v>97</v>
      </c>
      <c r="F796">
        <v>8.5</v>
      </c>
      <c r="G796">
        <v>11967</v>
      </c>
      <c r="H796">
        <v>2.0618556701030927E-2</v>
      </c>
      <c r="I796">
        <v>1.6712626389237068E-4</v>
      </c>
      <c r="J796" t="s">
        <v>1027</v>
      </c>
    </row>
    <row r="797" spans="1:10" x14ac:dyDescent="0.3">
      <c r="A797">
        <v>6963</v>
      </c>
      <c r="B797" t="s">
        <v>583</v>
      </c>
      <c r="C797">
        <v>2</v>
      </c>
      <c r="D797" t="s">
        <v>1072</v>
      </c>
      <c r="E797">
        <v>97</v>
      </c>
      <c r="F797">
        <v>8.5</v>
      </c>
      <c r="G797">
        <v>18733</v>
      </c>
      <c r="H797">
        <v>2.0618556701030927E-2</v>
      </c>
      <c r="I797">
        <v>1.067634655420915E-4</v>
      </c>
      <c r="J797" t="s">
        <v>1027</v>
      </c>
    </row>
    <row r="798" spans="1:10" x14ac:dyDescent="0.3">
      <c r="A798">
        <v>6963</v>
      </c>
      <c r="B798" t="s">
        <v>682</v>
      </c>
      <c r="C798">
        <v>2</v>
      </c>
      <c r="D798" t="s">
        <v>1174</v>
      </c>
      <c r="E798">
        <v>97</v>
      </c>
      <c r="F798">
        <v>8.5</v>
      </c>
      <c r="G798">
        <v>20759</v>
      </c>
      <c r="H798">
        <v>2.0618556701030927E-2</v>
      </c>
      <c r="I798">
        <v>9.6343754516113497E-5</v>
      </c>
      <c r="J798" t="s">
        <v>1027</v>
      </c>
    </row>
    <row r="799" spans="1:10" x14ac:dyDescent="0.3">
      <c r="A799">
        <v>8701</v>
      </c>
      <c r="B799" t="s">
        <v>226</v>
      </c>
      <c r="C799">
        <v>3596</v>
      </c>
      <c r="D799" t="s">
        <v>1123</v>
      </c>
      <c r="E799">
        <v>13070</v>
      </c>
      <c r="F799">
        <v>1</v>
      </c>
      <c r="G799">
        <v>14548</v>
      </c>
      <c r="H799">
        <v>0.27513389441469011</v>
      </c>
      <c r="I799">
        <v>0.24718174319494088</v>
      </c>
      <c r="J799" t="s">
        <v>765</v>
      </c>
    </row>
    <row r="800" spans="1:10" x14ac:dyDescent="0.3">
      <c r="A800">
        <v>8701</v>
      </c>
      <c r="B800" t="s">
        <v>588</v>
      </c>
      <c r="C800">
        <v>1427</v>
      </c>
      <c r="D800" t="s">
        <v>1132</v>
      </c>
      <c r="E800">
        <v>13070</v>
      </c>
      <c r="F800">
        <v>2</v>
      </c>
      <c r="G800">
        <v>3540</v>
      </c>
      <c r="H800">
        <v>0.10918133129303749</v>
      </c>
      <c r="I800">
        <v>0.40310734463276837</v>
      </c>
      <c r="J800" t="s">
        <v>765</v>
      </c>
    </row>
    <row r="801" spans="1:10" x14ac:dyDescent="0.3">
      <c r="A801">
        <v>8701</v>
      </c>
      <c r="B801" t="s">
        <v>596</v>
      </c>
      <c r="C801">
        <v>767</v>
      </c>
      <c r="D801" t="s">
        <v>1130</v>
      </c>
      <c r="E801">
        <v>13070</v>
      </c>
      <c r="F801">
        <v>3</v>
      </c>
      <c r="G801">
        <v>6932</v>
      </c>
      <c r="H801">
        <v>5.8684009181331293E-2</v>
      </c>
      <c r="I801">
        <v>0.1106462781304097</v>
      </c>
      <c r="J801" t="s">
        <v>765</v>
      </c>
    </row>
    <row r="802" spans="1:10" x14ac:dyDescent="0.3">
      <c r="A802">
        <v>8701</v>
      </c>
      <c r="B802" t="s">
        <v>223</v>
      </c>
      <c r="C802">
        <v>605</v>
      </c>
      <c r="D802" t="s">
        <v>1127</v>
      </c>
      <c r="E802">
        <v>13070</v>
      </c>
      <c r="F802">
        <v>4</v>
      </c>
      <c r="G802">
        <v>2641</v>
      </c>
      <c r="H802">
        <v>4.6289211935730684E-2</v>
      </c>
      <c r="I802">
        <v>0.2290798939795532</v>
      </c>
      <c r="J802" t="s">
        <v>765</v>
      </c>
    </row>
    <row r="803" spans="1:10" x14ac:dyDescent="0.3">
      <c r="A803">
        <v>8701</v>
      </c>
      <c r="B803" t="s">
        <v>468</v>
      </c>
      <c r="C803">
        <v>556</v>
      </c>
      <c r="D803" t="s">
        <v>1436</v>
      </c>
      <c r="E803">
        <v>13070</v>
      </c>
      <c r="F803">
        <v>5</v>
      </c>
      <c r="G803">
        <v>1276</v>
      </c>
      <c r="H803">
        <v>4.2540168324407039E-2</v>
      </c>
      <c r="I803">
        <v>0.43573667711598746</v>
      </c>
      <c r="J803" t="s">
        <v>765</v>
      </c>
    </row>
    <row r="804" spans="1:10" x14ac:dyDescent="0.3">
      <c r="A804">
        <v>8701</v>
      </c>
      <c r="B804" t="s">
        <v>516</v>
      </c>
      <c r="C804">
        <v>466</v>
      </c>
      <c r="D804" t="s">
        <v>1136</v>
      </c>
      <c r="E804">
        <v>13070</v>
      </c>
      <c r="F804">
        <v>6</v>
      </c>
      <c r="G804">
        <v>3753</v>
      </c>
      <c r="H804">
        <v>3.5654169854628923E-2</v>
      </c>
      <c r="I804">
        <v>0.12416733280042633</v>
      </c>
      <c r="J804" t="s">
        <v>765</v>
      </c>
    </row>
    <row r="805" spans="1:10" x14ac:dyDescent="0.3">
      <c r="A805">
        <v>8701</v>
      </c>
      <c r="B805" t="s">
        <v>236</v>
      </c>
      <c r="C805">
        <v>459</v>
      </c>
      <c r="D805" t="s">
        <v>1192</v>
      </c>
      <c r="E805">
        <v>13070</v>
      </c>
      <c r="F805">
        <v>7</v>
      </c>
      <c r="G805">
        <v>2604</v>
      </c>
      <c r="H805">
        <v>3.5118592195868402E-2</v>
      </c>
      <c r="I805">
        <v>0.17626728110599077</v>
      </c>
      <c r="J805" t="s">
        <v>765</v>
      </c>
    </row>
    <row r="806" spans="1:10" x14ac:dyDescent="0.3">
      <c r="A806">
        <v>8701</v>
      </c>
      <c r="B806" t="s">
        <v>564</v>
      </c>
      <c r="C806">
        <v>416</v>
      </c>
      <c r="D806" t="s">
        <v>1437</v>
      </c>
      <c r="E806">
        <v>13070</v>
      </c>
      <c r="F806">
        <v>8</v>
      </c>
      <c r="G806">
        <v>1043</v>
      </c>
      <c r="H806">
        <v>3.1828615149196632E-2</v>
      </c>
      <c r="I806">
        <v>0.39884947267497606</v>
      </c>
      <c r="J806" t="s">
        <v>765</v>
      </c>
    </row>
    <row r="807" spans="1:10" x14ac:dyDescent="0.3">
      <c r="A807">
        <v>8701</v>
      </c>
      <c r="B807" t="s">
        <v>517</v>
      </c>
      <c r="C807">
        <v>380</v>
      </c>
      <c r="D807" t="s">
        <v>1138</v>
      </c>
      <c r="E807">
        <v>13070</v>
      </c>
      <c r="F807">
        <v>9</v>
      </c>
      <c r="G807">
        <v>1960</v>
      </c>
      <c r="H807">
        <v>2.9074215761285386E-2</v>
      </c>
      <c r="I807">
        <v>0.19387755102040816</v>
      </c>
      <c r="J807" t="s">
        <v>765</v>
      </c>
    </row>
    <row r="808" spans="1:10" x14ac:dyDescent="0.3">
      <c r="A808">
        <v>8701</v>
      </c>
      <c r="B808" t="s">
        <v>420</v>
      </c>
      <c r="C808">
        <v>348</v>
      </c>
      <c r="D808" t="s">
        <v>1137</v>
      </c>
      <c r="E808">
        <v>13070</v>
      </c>
      <c r="F808">
        <v>10</v>
      </c>
      <c r="G808">
        <v>2987</v>
      </c>
      <c r="H808">
        <v>2.6625860749808723E-2</v>
      </c>
      <c r="I808">
        <v>0.11650485436893204</v>
      </c>
      <c r="J808" t="s">
        <v>765</v>
      </c>
    </row>
    <row r="809" spans="1:10" x14ac:dyDescent="0.3">
      <c r="A809">
        <v>8701</v>
      </c>
      <c r="B809" t="s">
        <v>633</v>
      </c>
      <c r="C809">
        <v>298</v>
      </c>
      <c r="D809" t="s">
        <v>1134</v>
      </c>
      <c r="E809">
        <v>13070</v>
      </c>
      <c r="F809">
        <v>11</v>
      </c>
      <c r="G809">
        <v>916</v>
      </c>
      <c r="H809">
        <v>2.2800306044376436E-2</v>
      </c>
      <c r="I809">
        <v>0.32532751091703055</v>
      </c>
      <c r="J809" t="s">
        <v>765</v>
      </c>
    </row>
    <row r="810" spans="1:10" x14ac:dyDescent="0.3">
      <c r="A810">
        <v>8701</v>
      </c>
      <c r="B810" t="s">
        <v>546</v>
      </c>
      <c r="C810">
        <v>297</v>
      </c>
      <c r="D810" t="s">
        <v>1190</v>
      </c>
      <c r="E810">
        <v>13070</v>
      </c>
      <c r="F810">
        <v>12</v>
      </c>
      <c r="G810">
        <v>1345</v>
      </c>
      <c r="H810">
        <v>2.272379495026779E-2</v>
      </c>
      <c r="I810">
        <v>0.22081784386617101</v>
      </c>
      <c r="J810" t="s">
        <v>765</v>
      </c>
    </row>
    <row r="811" spans="1:10" x14ac:dyDescent="0.3">
      <c r="A811">
        <v>8701</v>
      </c>
      <c r="B811" t="s">
        <v>401</v>
      </c>
      <c r="C811">
        <v>245</v>
      </c>
      <c r="D811" t="s">
        <v>1313</v>
      </c>
      <c r="E811">
        <v>13070</v>
      </c>
      <c r="F811">
        <v>13</v>
      </c>
      <c r="G811">
        <v>1904</v>
      </c>
      <c r="H811">
        <v>1.8745218056618211E-2</v>
      </c>
      <c r="I811">
        <v>0.12867647058823528</v>
      </c>
      <c r="J811" t="s">
        <v>765</v>
      </c>
    </row>
    <row r="812" spans="1:10" x14ac:dyDescent="0.3">
      <c r="A812">
        <v>8701</v>
      </c>
      <c r="B812" t="s">
        <v>285</v>
      </c>
      <c r="C812">
        <v>240</v>
      </c>
      <c r="D812" t="s">
        <v>1129</v>
      </c>
      <c r="E812">
        <v>13070</v>
      </c>
      <c r="F812">
        <v>14</v>
      </c>
      <c r="G812">
        <v>1579</v>
      </c>
      <c r="H812">
        <v>1.8362662586074982E-2</v>
      </c>
      <c r="I812">
        <v>0.1519949335022166</v>
      </c>
      <c r="J812" t="s">
        <v>765</v>
      </c>
    </row>
    <row r="813" spans="1:10" x14ac:dyDescent="0.3">
      <c r="A813">
        <v>8701</v>
      </c>
      <c r="B813" t="s">
        <v>488</v>
      </c>
      <c r="C813">
        <v>224</v>
      </c>
      <c r="D813" t="s">
        <v>1125</v>
      </c>
      <c r="E813">
        <v>13070</v>
      </c>
      <c r="F813">
        <v>15</v>
      </c>
      <c r="G813">
        <v>3526</v>
      </c>
      <c r="H813">
        <v>1.7138485080336649E-2</v>
      </c>
      <c r="I813">
        <v>6.3528077141236525E-2</v>
      </c>
      <c r="J813" t="s">
        <v>765</v>
      </c>
    </row>
    <row r="814" spans="1:10" x14ac:dyDescent="0.3">
      <c r="A814">
        <v>8702</v>
      </c>
      <c r="B814" t="s">
        <v>216</v>
      </c>
      <c r="C814">
        <v>2078</v>
      </c>
      <c r="D814" t="s">
        <v>1112</v>
      </c>
      <c r="E814">
        <v>35490</v>
      </c>
      <c r="F814">
        <v>1</v>
      </c>
      <c r="G814">
        <v>17016</v>
      </c>
      <c r="H814">
        <v>5.8551704705550857E-2</v>
      </c>
      <c r="I814">
        <v>0.12212035731076634</v>
      </c>
      <c r="J814" t="s">
        <v>723</v>
      </c>
    </row>
    <row r="815" spans="1:10" x14ac:dyDescent="0.3">
      <c r="A815">
        <v>8702</v>
      </c>
      <c r="B815" t="s">
        <v>515</v>
      </c>
      <c r="C815">
        <v>1399</v>
      </c>
      <c r="D815" t="s">
        <v>1121</v>
      </c>
      <c r="E815">
        <v>35490</v>
      </c>
      <c r="F815">
        <v>2</v>
      </c>
      <c r="G815">
        <v>9876</v>
      </c>
      <c r="H815">
        <v>3.9419554804170191E-2</v>
      </c>
      <c r="I815">
        <v>0.14165654110976103</v>
      </c>
      <c r="J815" t="s">
        <v>723</v>
      </c>
    </row>
    <row r="816" spans="1:10" x14ac:dyDescent="0.3">
      <c r="A816">
        <v>8702</v>
      </c>
      <c r="B816" t="s">
        <v>275</v>
      </c>
      <c r="C816">
        <v>1178</v>
      </c>
      <c r="D816" t="s">
        <v>1113</v>
      </c>
      <c r="E816">
        <v>35490</v>
      </c>
      <c r="F816">
        <v>3</v>
      </c>
      <c r="G816">
        <v>8901</v>
      </c>
      <c r="H816">
        <v>3.3192448577063959E-2</v>
      </c>
      <c r="I816">
        <v>0.1323446803729918</v>
      </c>
      <c r="J816" t="s">
        <v>723</v>
      </c>
    </row>
    <row r="817" spans="1:10" x14ac:dyDescent="0.3">
      <c r="A817">
        <v>8702</v>
      </c>
      <c r="B817" t="s">
        <v>228</v>
      </c>
      <c r="C817">
        <v>1114</v>
      </c>
      <c r="D817" t="s">
        <v>1116</v>
      </c>
      <c r="E817">
        <v>35490</v>
      </c>
      <c r="F817">
        <v>4</v>
      </c>
      <c r="G817">
        <v>3078</v>
      </c>
      <c r="H817">
        <v>3.1389123696816006E-2</v>
      </c>
      <c r="I817">
        <v>0.36192332683560752</v>
      </c>
      <c r="J817" t="s">
        <v>723</v>
      </c>
    </row>
    <row r="818" spans="1:10" x14ac:dyDescent="0.3">
      <c r="A818">
        <v>8702</v>
      </c>
      <c r="B818" t="s">
        <v>226</v>
      </c>
      <c r="C818">
        <v>775</v>
      </c>
      <c r="D818" t="s">
        <v>1123</v>
      </c>
      <c r="E818">
        <v>35490</v>
      </c>
      <c r="F818">
        <v>5</v>
      </c>
      <c r="G818">
        <v>14548</v>
      </c>
      <c r="H818">
        <v>2.1837137221752605E-2</v>
      </c>
      <c r="I818">
        <v>5.3271927412702778E-2</v>
      </c>
      <c r="J818" t="s">
        <v>723</v>
      </c>
    </row>
    <row r="819" spans="1:10" x14ac:dyDescent="0.3">
      <c r="A819">
        <v>8702</v>
      </c>
      <c r="B819" t="s">
        <v>235</v>
      </c>
      <c r="C819">
        <v>748</v>
      </c>
      <c r="D819" t="s">
        <v>1122</v>
      </c>
      <c r="E819">
        <v>35490</v>
      </c>
      <c r="F819">
        <v>6</v>
      </c>
      <c r="G819">
        <v>7103</v>
      </c>
      <c r="H819">
        <v>2.1076359537898E-2</v>
      </c>
      <c r="I819">
        <v>0.10530761650007039</v>
      </c>
      <c r="J819" t="s">
        <v>723</v>
      </c>
    </row>
    <row r="820" spans="1:10" x14ac:dyDescent="0.3">
      <c r="A820">
        <v>8702</v>
      </c>
      <c r="B820" t="s">
        <v>276</v>
      </c>
      <c r="C820">
        <v>729</v>
      </c>
      <c r="D820" t="s">
        <v>1115</v>
      </c>
      <c r="E820">
        <v>35490</v>
      </c>
      <c r="F820">
        <v>7</v>
      </c>
      <c r="G820">
        <v>6070</v>
      </c>
      <c r="H820">
        <v>2.0540997464074388E-2</v>
      </c>
      <c r="I820">
        <v>0.12009884678747941</v>
      </c>
      <c r="J820" t="s">
        <v>723</v>
      </c>
    </row>
    <row r="821" spans="1:10" x14ac:dyDescent="0.3">
      <c r="A821">
        <v>8702</v>
      </c>
      <c r="B821" t="s">
        <v>372</v>
      </c>
      <c r="C821">
        <v>726</v>
      </c>
      <c r="D821" t="s">
        <v>1114</v>
      </c>
      <c r="E821">
        <v>35490</v>
      </c>
      <c r="F821">
        <v>8</v>
      </c>
      <c r="G821">
        <v>3433</v>
      </c>
      <c r="H821">
        <v>2.0456466610312765E-2</v>
      </c>
      <c r="I821">
        <v>0.21147684241188464</v>
      </c>
      <c r="J821" t="s">
        <v>723</v>
      </c>
    </row>
    <row r="822" spans="1:10" x14ac:dyDescent="0.3">
      <c r="A822">
        <v>8702</v>
      </c>
      <c r="B822" t="s">
        <v>509</v>
      </c>
      <c r="C822">
        <v>670</v>
      </c>
      <c r="D822" t="s">
        <v>1241</v>
      </c>
      <c r="E822">
        <v>35490</v>
      </c>
      <c r="F822">
        <v>9</v>
      </c>
      <c r="G822">
        <v>7468</v>
      </c>
      <c r="H822">
        <v>1.8878557340095803E-2</v>
      </c>
      <c r="I822">
        <v>8.9716122121049818E-2</v>
      </c>
      <c r="J822" t="s">
        <v>723</v>
      </c>
    </row>
    <row r="823" spans="1:10" x14ac:dyDescent="0.3">
      <c r="A823">
        <v>8702</v>
      </c>
      <c r="B823" t="s">
        <v>531</v>
      </c>
      <c r="C823">
        <v>626</v>
      </c>
      <c r="D823" t="s">
        <v>1119</v>
      </c>
      <c r="E823">
        <v>35490</v>
      </c>
      <c r="F823">
        <v>10</v>
      </c>
      <c r="G823">
        <v>3753</v>
      </c>
      <c r="H823">
        <v>1.763877148492533E-2</v>
      </c>
      <c r="I823">
        <v>0.16679989341859847</v>
      </c>
      <c r="J823" t="s">
        <v>723</v>
      </c>
    </row>
    <row r="824" spans="1:10" x14ac:dyDescent="0.3">
      <c r="A824">
        <v>8702</v>
      </c>
      <c r="B824" t="s">
        <v>369</v>
      </c>
      <c r="C824">
        <v>538</v>
      </c>
      <c r="D824" t="s">
        <v>1118</v>
      </c>
      <c r="E824">
        <v>35490</v>
      </c>
      <c r="F824">
        <v>11</v>
      </c>
      <c r="G824">
        <v>3899</v>
      </c>
      <c r="H824">
        <v>1.515919977458439E-2</v>
      </c>
      <c r="I824">
        <v>0.1379840984867915</v>
      </c>
      <c r="J824" t="s">
        <v>723</v>
      </c>
    </row>
    <row r="825" spans="1:10" x14ac:dyDescent="0.3">
      <c r="A825">
        <v>8702</v>
      </c>
      <c r="B825" t="s">
        <v>522</v>
      </c>
      <c r="C825">
        <v>523</v>
      </c>
      <c r="D825" t="s">
        <v>1282</v>
      </c>
      <c r="E825">
        <v>35490</v>
      </c>
      <c r="F825">
        <v>12</v>
      </c>
      <c r="G825">
        <v>5889</v>
      </c>
      <c r="H825">
        <v>1.4736545505776275E-2</v>
      </c>
      <c r="I825">
        <v>8.8809645101035825E-2</v>
      </c>
      <c r="J825" t="s">
        <v>723</v>
      </c>
    </row>
    <row r="826" spans="1:10" x14ac:dyDescent="0.3">
      <c r="A826">
        <v>8702</v>
      </c>
      <c r="B826" t="s">
        <v>397</v>
      </c>
      <c r="C826">
        <v>501</v>
      </c>
      <c r="D826" t="s">
        <v>1286</v>
      </c>
      <c r="E826">
        <v>35490</v>
      </c>
      <c r="F826">
        <v>13</v>
      </c>
      <c r="G826">
        <v>6138</v>
      </c>
      <c r="H826">
        <v>1.4116652578191041E-2</v>
      </c>
      <c r="I826">
        <v>8.1622678396871942E-2</v>
      </c>
      <c r="J826" t="s">
        <v>723</v>
      </c>
    </row>
    <row r="827" spans="1:10" x14ac:dyDescent="0.3">
      <c r="A827">
        <v>8702</v>
      </c>
      <c r="B827" t="s">
        <v>557</v>
      </c>
      <c r="C827">
        <v>500</v>
      </c>
      <c r="D827" t="s">
        <v>1280</v>
      </c>
      <c r="E827">
        <v>35490</v>
      </c>
      <c r="F827">
        <v>14</v>
      </c>
      <c r="G827">
        <v>5195</v>
      </c>
      <c r="H827">
        <v>1.4088475626937165E-2</v>
      </c>
      <c r="I827">
        <v>9.6246390760346481E-2</v>
      </c>
      <c r="J827" t="s">
        <v>723</v>
      </c>
    </row>
    <row r="828" spans="1:10" x14ac:dyDescent="0.3">
      <c r="A828">
        <v>8702</v>
      </c>
      <c r="B828" t="s">
        <v>528</v>
      </c>
      <c r="C828">
        <v>479</v>
      </c>
      <c r="D828" t="s">
        <v>1117</v>
      </c>
      <c r="E828">
        <v>35490</v>
      </c>
      <c r="F828">
        <v>15</v>
      </c>
      <c r="G828">
        <v>3188</v>
      </c>
      <c r="H828">
        <v>1.3496759650605804E-2</v>
      </c>
      <c r="I828">
        <v>0.15025094102885822</v>
      </c>
      <c r="J828" t="s">
        <v>723</v>
      </c>
    </row>
    <row r="829" spans="1:10" x14ac:dyDescent="0.3">
      <c r="A829">
        <v>11467</v>
      </c>
      <c r="B829" t="s">
        <v>194</v>
      </c>
      <c r="C829">
        <v>309</v>
      </c>
      <c r="D829" t="s">
        <v>1206</v>
      </c>
      <c r="E829">
        <v>1868</v>
      </c>
      <c r="F829">
        <v>1</v>
      </c>
      <c r="G829">
        <v>865</v>
      </c>
      <c r="H829">
        <v>0.16541755888650964</v>
      </c>
      <c r="I829">
        <v>0.35722543352601155</v>
      </c>
      <c r="J829" t="s">
        <v>865</v>
      </c>
    </row>
    <row r="830" spans="1:10" x14ac:dyDescent="0.3">
      <c r="A830">
        <v>11467</v>
      </c>
      <c r="B830" t="s">
        <v>503</v>
      </c>
      <c r="C830">
        <v>184</v>
      </c>
      <c r="D830" t="s">
        <v>1262</v>
      </c>
      <c r="E830">
        <v>1868</v>
      </c>
      <c r="F830">
        <v>2</v>
      </c>
      <c r="G830">
        <v>817</v>
      </c>
      <c r="H830">
        <v>9.8501070663811557E-2</v>
      </c>
      <c r="I830">
        <v>0.2252141982864137</v>
      </c>
      <c r="J830" t="s">
        <v>865</v>
      </c>
    </row>
    <row r="831" spans="1:10" x14ac:dyDescent="0.3">
      <c r="A831">
        <v>11467</v>
      </c>
      <c r="B831" t="s">
        <v>334</v>
      </c>
      <c r="C831">
        <v>147</v>
      </c>
      <c r="D831" t="s">
        <v>1204</v>
      </c>
      <c r="E831">
        <v>1868</v>
      </c>
      <c r="F831">
        <v>3</v>
      </c>
      <c r="G831">
        <v>769</v>
      </c>
      <c r="H831">
        <v>7.8693790149892931E-2</v>
      </c>
      <c r="I831">
        <v>0.19115734720416125</v>
      </c>
      <c r="J831" t="s">
        <v>865</v>
      </c>
    </row>
    <row r="832" spans="1:10" x14ac:dyDescent="0.3">
      <c r="A832">
        <v>11467</v>
      </c>
      <c r="B832" t="s">
        <v>551</v>
      </c>
      <c r="C832">
        <v>138</v>
      </c>
      <c r="D832" t="s">
        <v>1438</v>
      </c>
      <c r="E832">
        <v>1868</v>
      </c>
      <c r="F832">
        <v>4</v>
      </c>
      <c r="G832">
        <v>655</v>
      </c>
      <c r="H832">
        <v>7.3875802997858675E-2</v>
      </c>
      <c r="I832">
        <v>0.21068702290076335</v>
      </c>
      <c r="J832" t="s">
        <v>865</v>
      </c>
    </row>
    <row r="833" spans="1:10" x14ac:dyDescent="0.3">
      <c r="A833">
        <v>11467</v>
      </c>
      <c r="B833" t="s">
        <v>602</v>
      </c>
      <c r="C833">
        <v>136</v>
      </c>
      <c r="D833" t="s">
        <v>1439</v>
      </c>
      <c r="E833">
        <v>1868</v>
      </c>
      <c r="F833">
        <v>5</v>
      </c>
      <c r="G833">
        <v>584</v>
      </c>
      <c r="H833">
        <v>7.2805139186295498E-2</v>
      </c>
      <c r="I833">
        <v>0.23287671232876711</v>
      </c>
      <c r="J833" t="s">
        <v>865</v>
      </c>
    </row>
    <row r="834" spans="1:10" x14ac:dyDescent="0.3">
      <c r="A834">
        <v>11467</v>
      </c>
      <c r="B834" t="s">
        <v>394</v>
      </c>
      <c r="C834">
        <v>117</v>
      </c>
      <c r="D834" t="s">
        <v>1209</v>
      </c>
      <c r="E834">
        <v>1868</v>
      </c>
      <c r="F834">
        <v>6</v>
      </c>
      <c r="G834">
        <v>1075</v>
      </c>
      <c r="H834">
        <v>6.2633832976445397E-2</v>
      </c>
      <c r="I834">
        <v>0.10883720930232559</v>
      </c>
      <c r="J834" t="s">
        <v>865</v>
      </c>
    </row>
    <row r="835" spans="1:10" x14ac:dyDescent="0.3">
      <c r="A835">
        <v>11467</v>
      </c>
      <c r="B835" t="s">
        <v>552</v>
      </c>
      <c r="C835">
        <v>113</v>
      </c>
      <c r="D835" t="s">
        <v>1344</v>
      </c>
      <c r="E835">
        <v>1868</v>
      </c>
      <c r="F835">
        <v>7</v>
      </c>
      <c r="G835">
        <v>2888</v>
      </c>
      <c r="H835">
        <v>6.0492505353319057E-2</v>
      </c>
      <c r="I835">
        <v>3.9127423822714683E-2</v>
      </c>
      <c r="J835" t="s">
        <v>865</v>
      </c>
    </row>
    <row r="836" spans="1:10" x14ac:dyDescent="0.3">
      <c r="A836">
        <v>11467</v>
      </c>
      <c r="B836" t="s">
        <v>314</v>
      </c>
      <c r="C836">
        <v>71</v>
      </c>
      <c r="D836" t="s">
        <v>1070</v>
      </c>
      <c r="E836">
        <v>1868</v>
      </c>
      <c r="F836">
        <v>8</v>
      </c>
      <c r="G836">
        <v>4690</v>
      </c>
      <c r="H836">
        <v>3.8008565310492508E-2</v>
      </c>
      <c r="I836">
        <v>1.5138592750533048E-2</v>
      </c>
      <c r="J836" t="s">
        <v>865</v>
      </c>
    </row>
    <row r="837" spans="1:10" x14ac:dyDescent="0.3">
      <c r="A837">
        <v>11467</v>
      </c>
      <c r="B837" t="s">
        <v>385</v>
      </c>
      <c r="C837">
        <v>58</v>
      </c>
      <c r="D837" t="s">
        <v>1201</v>
      </c>
      <c r="E837">
        <v>1868</v>
      </c>
      <c r="F837">
        <v>9</v>
      </c>
      <c r="G837">
        <v>4552</v>
      </c>
      <c r="H837">
        <v>3.1049250535331904E-2</v>
      </c>
      <c r="I837">
        <v>1.2741652021089631E-2</v>
      </c>
      <c r="J837" t="s">
        <v>865</v>
      </c>
    </row>
    <row r="838" spans="1:10" x14ac:dyDescent="0.3">
      <c r="A838">
        <v>11467</v>
      </c>
      <c r="B838" t="s">
        <v>390</v>
      </c>
      <c r="C838">
        <v>53</v>
      </c>
      <c r="D838" t="s">
        <v>1200</v>
      </c>
      <c r="E838">
        <v>1868</v>
      </c>
      <c r="F838">
        <v>10</v>
      </c>
      <c r="G838">
        <v>763</v>
      </c>
      <c r="H838">
        <v>2.8372591006423982E-2</v>
      </c>
      <c r="I838">
        <v>6.9462647444298822E-2</v>
      </c>
      <c r="J838" t="s">
        <v>865</v>
      </c>
    </row>
    <row r="839" spans="1:10" x14ac:dyDescent="0.3">
      <c r="A839">
        <v>11467</v>
      </c>
      <c r="B839" t="s">
        <v>344</v>
      </c>
      <c r="C839">
        <v>49</v>
      </c>
      <c r="D839" t="s">
        <v>1440</v>
      </c>
      <c r="E839">
        <v>1868</v>
      </c>
      <c r="F839">
        <v>11</v>
      </c>
      <c r="G839">
        <v>400</v>
      </c>
      <c r="H839">
        <v>2.6231263383297645E-2</v>
      </c>
      <c r="I839">
        <v>0.1225</v>
      </c>
      <c r="J839" t="s">
        <v>865</v>
      </c>
    </row>
    <row r="840" spans="1:10" x14ac:dyDescent="0.3">
      <c r="A840">
        <v>11467</v>
      </c>
      <c r="B840" t="s">
        <v>658</v>
      </c>
      <c r="C840">
        <v>33</v>
      </c>
      <c r="D840" t="s">
        <v>1199</v>
      </c>
      <c r="E840">
        <v>1868</v>
      </c>
      <c r="F840">
        <v>12</v>
      </c>
      <c r="G840">
        <v>1601</v>
      </c>
      <c r="H840">
        <v>1.7665952890792293E-2</v>
      </c>
      <c r="I840">
        <v>2.0612117426608369E-2</v>
      </c>
      <c r="J840" t="s">
        <v>865</v>
      </c>
    </row>
    <row r="841" spans="1:10" x14ac:dyDescent="0.3">
      <c r="A841">
        <v>11467</v>
      </c>
      <c r="B841" t="s">
        <v>349</v>
      </c>
      <c r="C841">
        <v>32</v>
      </c>
      <c r="D841" t="s">
        <v>1044</v>
      </c>
      <c r="E841">
        <v>1868</v>
      </c>
      <c r="F841">
        <v>13</v>
      </c>
      <c r="G841">
        <v>7980</v>
      </c>
      <c r="H841">
        <v>1.7130620985010708E-2</v>
      </c>
      <c r="I841">
        <v>4.0100250626566416E-3</v>
      </c>
      <c r="J841" t="s">
        <v>865</v>
      </c>
    </row>
    <row r="842" spans="1:10" x14ac:dyDescent="0.3">
      <c r="A842">
        <v>11467</v>
      </c>
      <c r="B842" t="s">
        <v>392</v>
      </c>
      <c r="C842">
        <v>22</v>
      </c>
      <c r="D842" t="s">
        <v>1175</v>
      </c>
      <c r="E842">
        <v>1868</v>
      </c>
      <c r="F842">
        <v>14</v>
      </c>
      <c r="G842">
        <v>11595</v>
      </c>
      <c r="H842">
        <v>1.1777301927194861E-2</v>
      </c>
      <c r="I842">
        <v>1.8973695558430358E-3</v>
      </c>
      <c r="J842" t="s">
        <v>865</v>
      </c>
    </row>
    <row r="843" spans="1:10" x14ac:dyDescent="0.3">
      <c r="A843">
        <v>11467</v>
      </c>
      <c r="B843" t="s">
        <v>652</v>
      </c>
      <c r="C843">
        <v>20</v>
      </c>
      <c r="D843" t="s">
        <v>1441</v>
      </c>
      <c r="E843">
        <v>1868</v>
      </c>
      <c r="F843">
        <v>15</v>
      </c>
      <c r="G843">
        <v>138</v>
      </c>
      <c r="H843">
        <v>1.0706638115631691E-2</v>
      </c>
      <c r="I843">
        <v>0.14492753623188406</v>
      </c>
      <c r="J843" t="s">
        <v>865</v>
      </c>
    </row>
    <row r="844" spans="1:10" x14ac:dyDescent="0.3">
      <c r="A844">
        <v>11718</v>
      </c>
      <c r="B844" t="s">
        <v>583</v>
      </c>
      <c r="C844">
        <v>8</v>
      </c>
      <c r="D844" t="s">
        <v>1072</v>
      </c>
      <c r="E844">
        <v>51</v>
      </c>
      <c r="F844">
        <v>1</v>
      </c>
      <c r="G844">
        <v>18733</v>
      </c>
      <c r="H844">
        <v>0.15686274509803921</v>
      </c>
      <c r="I844">
        <v>4.2705386216836599E-4</v>
      </c>
      <c r="J844" t="s">
        <v>1442</v>
      </c>
    </row>
    <row r="845" spans="1:10" x14ac:dyDescent="0.3">
      <c r="A845">
        <v>11718</v>
      </c>
      <c r="B845" t="s">
        <v>670</v>
      </c>
      <c r="C845">
        <v>3</v>
      </c>
      <c r="D845" t="s">
        <v>1081</v>
      </c>
      <c r="E845">
        <v>51</v>
      </c>
      <c r="F845">
        <v>2</v>
      </c>
      <c r="G845">
        <v>1451</v>
      </c>
      <c r="H845">
        <v>5.8823529411764705E-2</v>
      </c>
      <c r="I845">
        <v>2.0675396278428669E-3</v>
      </c>
      <c r="J845" t="s">
        <v>1442</v>
      </c>
    </row>
    <row r="846" spans="1:10" x14ac:dyDescent="0.3">
      <c r="A846">
        <v>11718</v>
      </c>
      <c r="B846" t="s">
        <v>255</v>
      </c>
      <c r="C846">
        <v>2</v>
      </c>
      <c r="D846" t="s">
        <v>1073</v>
      </c>
      <c r="E846">
        <v>51</v>
      </c>
      <c r="F846">
        <v>5.5</v>
      </c>
      <c r="G846">
        <v>7077</v>
      </c>
      <c r="H846">
        <v>3.9215686274509803E-2</v>
      </c>
      <c r="I846">
        <v>2.8260562385191464E-4</v>
      </c>
      <c r="J846" t="s">
        <v>1442</v>
      </c>
    </row>
    <row r="847" spans="1:10" x14ac:dyDescent="0.3">
      <c r="A847">
        <v>11718</v>
      </c>
      <c r="B847" t="s">
        <v>302</v>
      </c>
      <c r="C847">
        <v>2</v>
      </c>
      <c r="D847" t="s">
        <v>1086</v>
      </c>
      <c r="E847">
        <v>51</v>
      </c>
      <c r="F847">
        <v>5.5</v>
      </c>
      <c r="G847">
        <v>1742</v>
      </c>
      <c r="H847">
        <v>3.9215686274509803E-2</v>
      </c>
      <c r="I847">
        <v>1.148105625717566E-3</v>
      </c>
      <c r="J847" t="s">
        <v>1442</v>
      </c>
    </row>
    <row r="848" spans="1:10" x14ac:dyDescent="0.3">
      <c r="A848">
        <v>11718</v>
      </c>
      <c r="B848" t="s">
        <v>358</v>
      </c>
      <c r="C848">
        <v>2</v>
      </c>
      <c r="D848" t="s">
        <v>1076</v>
      </c>
      <c r="E848">
        <v>51</v>
      </c>
      <c r="F848">
        <v>5.5</v>
      </c>
      <c r="G848">
        <v>5221</v>
      </c>
      <c r="H848">
        <v>3.9215686274509803E-2</v>
      </c>
      <c r="I848">
        <v>3.8306837770542041E-4</v>
      </c>
      <c r="J848" t="s">
        <v>1442</v>
      </c>
    </row>
    <row r="849" spans="1:10" x14ac:dyDescent="0.3">
      <c r="A849">
        <v>11718</v>
      </c>
      <c r="B849" t="s">
        <v>616</v>
      </c>
      <c r="C849">
        <v>2</v>
      </c>
      <c r="D849" t="s">
        <v>1443</v>
      </c>
      <c r="E849">
        <v>51</v>
      </c>
      <c r="F849">
        <v>5.5</v>
      </c>
      <c r="G849">
        <v>1245</v>
      </c>
      <c r="H849">
        <v>3.9215686274509803E-2</v>
      </c>
      <c r="I849">
        <v>1.606425702811245E-3</v>
      </c>
      <c r="J849" t="s">
        <v>1442</v>
      </c>
    </row>
    <row r="850" spans="1:10" x14ac:dyDescent="0.3">
      <c r="A850">
        <v>11718</v>
      </c>
      <c r="B850" t="s">
        <v>649</v>
      </c>
      <c r="C850">
        <v>2</v>
      </c>
      <c r="D850" t="s">
        <v>1075</v>
      </c>
      <c r="E850">
        <v>51</v>
      </c>
      <c r="F850">
        <v>5.5</v>
      </c>
      <c r="G850">
        <v>3211</v>
      </c>
      <c r="H850">
        <v>3.9215686274509803E-2</v>
      </c>
      <c r="I850">
        <v>6.228589224540642E-4</v>
      </c>
      <c r="J850" t="s">
        <v>1442</v>
      </c>
    </row>
    <row r="851" spans="1:10" x14ac:dyDescent="0.3">
      <c r="A851">
        <v>11718</v>
      </c>
      <c r="B851" t="s">
        <v>657</v>
      </c>
      <c r="C851">
        <v>2</v>
      </c>
      <c r="D851" t="s">
        <v>1074</v>
      </c>
      <c r="E851">
        <v>51</v>
      </c>
      <c r="F851">
        <v>5.5</v>
      </c>
      <c r="G851">
        <v>4527</v>
      </c>
      <c r="H851">
        <v>3.9215686274509803E-2</v>
      </c>
      <c r="I851">
        <v>4.4179368235034241E-4</v>
      </c>
      <c r="J851" t="s">
        <v>1442</v>
      </c>
    </row>
    <row r="852" spans="1:10" x14ac:dyDescent="0.3">
      <c r="A852">
        <v>14495</v>
      </c>
      <c r="B852" t="s">
        <v>616</v>
      </c>
      <c r="C852">
        <v>510</v>
      </c>
      <c r="D852" t="s">
        <v>1443</v>
      </c>
      <c r="E852">
        <v>3541</v>
      </c>
      <c r="F852">
        <v>1</v>
      </c>
      <c r="G852">
        <v>1245</v>
      </c>
      <c r="H852">
        <v>0.14402711098559728</v>
      </c>
      <c r="I852">
        <v>0.40963855421686746</v>
      </c>
      <c r="J852" t="s">
        <v>718</v>
      </c>
    </row>
    <row r="853" spans="1:10" x14ac:dyDescent="0.3">
      <c r="A853">
        <v>14495</v>
      </c>
      <c r="B853" t="s">
        <v>499</v>
      </c>
      <c r="C853">
        <v>400</v>
      </c>
      <c r="D853" t="s">
        <v>1444</v>
      </c>
      <c r="E853">
        <v>3541</v>
      </c>
      <c r="F853">
        <v>2</v>
      </c>
      <c r="G853">
        <v>920</v>
      </c>
      <c r="H853">
        <v>0.11296243998870376</v>
      </c>
      <c r="I853">
        <v>0.43478260869565216</v>
      </c>
      <c r="J853" t="s">
        <v>718</v>
      </c>
    </row>
    <row r="854" spans="1:10" x14ac:dyDescent="0.3">
      <c r="A854">
        <v>14495</v>
      </c>
      <c r="B854" t="s">
        <v>202</v>
      </c>
      <c r="C854">
        <v>345</v>
      </c>
      <c r="D854" t="s">
        <v>1085</v>
      </c>
      <c r="E854">
        <v>3541</v>
      </c>
      <c r="F854">
        <v>3</v>
      </c>
      <c r="G854">
        <v>1339</v>
      </c>
      <c r="H854">
        <v>9.7430104490256991E-2</v>
      </c>
      <c r="I854">
        <v>0.25765496639283048</v>
      </c>
      <c r="J854" t="s">
        <v>718</v>
      </c>
    </row>
    <row r="855" spans="1:10" x14ac:dyDescent="0.3">
      <c r="A855">
        <v>14495</v>
      </c>
      <c r="B855" t="s">
        <v>393</v>
      </c>
      <c r="C855">
        <v>319</v>
      </c>
      <c r="D855" t="s">
        <v>1079</v>
      </c>
      <c r="E855">
        <v>3541</v>
      </c>
      <c r="F855">
        <v>4</v>
      </c>
      <c r="G855">
        <v>2166</v>
      </c>
      <c r="H855">
        <v>9.0087545890991244E-2</v>
      </c>
      <c r="I855">
        <v>0.14727608494921515</v>
      </c>
      <c r="J855" t="s">
        <v>718</v>
      </c>
    </row>
    <row r="856" spans="1:10" x14ac:dyDescent="0.3">
      <c r="A856">
        <v>14495</v>
      </c>
      <c r="B856" t="s">
        <v>670</v>
      </c>
      <c r="C856">
        <v>315</v>
      </c>
      <c r="D856" t="s">
        <v>1081</v>
      </c>
      <c r="E856">
        <v>3541</v>
      </c>
      <c r="F856">
        <v>5</v>
      </c>
      <c r="G856">
        <v>1451</v>
      </c>
      <c r="H856">
        <v>8.8957921491104208E-2</v>
      </c>
      <c r="I856">
        <v>0.21709166092350105</v>
      </c>
      <c r="J856" t="s">
        <v>718</v>
      </c>
    </row>
    <row r="857" spans="1:10" x14ac:dyDescent="0.3">
      <c r="A857">
        <v>14495</v>
      </c>
      <c r="B857" t="s">
        <v>434</v>
      </c>
      <c r="C857">
        <v>275</v>
      </c>
      <c r="D857" t="s">
        <v>1445</v>
      </c>
      <c r="E857">
        <v>3541</v>
      </c>
      <c r="F857">
        <v>6</v>
      </c>
      <c r="G857">
        <v>784</v>
      </c>
      <c r="H857">
        <v>7.7661677492233835E-2</v>
      </c>
      <c r="I857">
        <v>0.35076530612244899</v>
      </c>
      <c r="J857" t="s">
        <v>718</v>
      </c>
    </row>
    <row r="858" spans="1:10" x14ac:dyDescent="0.3">
      <c r="A858">
        <v>14495</v>
      </c>
      <c r="B858" t="s">
        <v>583</v>
      </c>
      <c r="C858">
        <v>257</v>
      </c>
      <c r="D858" t="s">
        <v>1072</v>
      </c>
      <c r="E858">
        <v>3541</v>
      </c>
      <c r="F858">
        <v>7</v>
      </c>
      <c r="G858">
        <v>18733</v>
      </c>
      <c r="H858">
        <v>7.257836769274216E-2</v>
      </c>
      <c r="I858">
        <v>1.3719105322158757E-2</v>
      </c>
      <c r="J858" t="s">
        <v>718</v>
      </c>
    </row>
    <row r="859" spans="1:10" x14ac:dyDescent="0.3">
      <c r="A859">
        <v>14495</v>
      </c>
      <c r="B859" t="s">
        <v>618</v>
      </c>
      <c r="C859">
        <v>114</v>
      </c>
      <c r="D859" t="s">
        <v>1446</v>
      </c>
      <c r="E859">
        <v>3541</v>
      </c>
      <c r="F859">
        <v>8</v>
      </c>
      <c r="G859">
        <v>339</v>
      </c>
      <c r="H859">
        <v>3.2194295396780571E-2</v>
      </c>
      <c r="I859">
        <v>0.33628318584070799</v>
      </c>
      <c r="J859" t="s">
        <v>718</v>
      </c>
    </row>
    <row r="860" spans="1:10" x14ac:dyDescent="0.3">
      <c r="A860">
        <v>14495</v>
      </c>
      <c r="B860" t="s">
        <v>634</v>
      </c>
      <c r="C860">
        <v>90</v>
      </c>
      <c r="D860" t="s">
        <v>1221</v>
      </c>
      <c r="E860">
        <v>3541</v>
      </c>
      <c r="F860">
        <v>9</v>
      </c>
      <c r="G860">
        <v>459</v>
      </c>
      <c r="H860">
        <v>2.5416548997458346E-2</v>
      </c>
      <c r="I860">
        <v>0.19607843137254902</v>
      </c>
      <c r="J860" t="s">
        <v>718</v>
      </c>
    </row>
    <row r="861" spans="1:10" x14ac:dyDescent="0.3">
      <c r="A861">
        <v>14495</v>
      </c>
      <c r="B861" t="s">
        <v>255</v>
      </c>
      <c r="C861">
        <v>82</v>
      </c>
      <c r="D861" t="s">
        <v>1073</v>
      </c>
      <c r="E861">
        <v>3541</v>
      </c>
      <c r="F861">
        <v>10</v>
      </c>
      <c r="G861">
        <v>7077</v>
      </c>
      <c r="H861">
        <v>2.315730019768427E-2</v>
      </c>
      <c r="I861">
        <v>1.1586830577928501E-2</v>
      </c>
      <c r="J861" t="s">
        <v>718</v>
      </c>
    </row>
    <row r="862" spans="1:10" x14ac:dyDescent="0.3">
      <c r="A862">
        <v>14495</v>
      </c>
      <c r="B862" t="s">
        <v>339</v>
      </c>
      <c r="C862">
        <v>77</v>
      </c>
      <c r="D862" t="s">
        <v>1447</v>
      </c>
      <c r="E862">
        <v>3541</v>
      </c>
      <c r="F862">
        <v>11</v>
      </c>
      <c r="G862">
        <v>492</v>
      </c>
      <c r="H862">
        <v>2.1745269697825472E-2</v>
      </c>
      <c r="I862">
        <v>0.1565040650406504</v>
      </c>
      <c r="J862" t="s">
        <v>718</v>
      </c>
    </row>
    <row r="863" spans="1:10" x14ac:dyDescent="0.3">
      <c r="A863">
        <v>14495</v>
      </c>
      <c r="B863" t="s">
        <v>225</v>
      </c>
      <c r="C863">
        <v>76</v>
      </c>
      <c r="D863" t="s">
        <v>1223</v>
      </c>
      <c r="E863">
        <v>3541</v>
      </c>
      <c r="F863">
        <v>12</v>
      </c>
      <c r="G863">
        <v>391</v>
      </c>
      <c r="H863">
        <v>2.1462863597853713E-2</v>
      </c>
      <c r="I863">
        <v>0.19437340153452684</v>
      </c>
      <c r="J863" t="s">
        <v>718</v>
      </c>
    </row>
    <row r="864" spans="1:10" x14ac:dyDescent="0.3">
      <c r="A864">
        <v>14495</v>
      </c>
      <c r="B864" t="s">
        <v>600</v>
      </c>
      <c r="C864">
        <v>68</v>
      </c>
      <c r="D864" t="s">
        <v>1448</v>
      </c>
      <c r="E864">
        <v>3541</v>
      </c>
      <c r="F864">
        <v>13</v>
      </c>
      <c r="G864">
        <v>258</v>
      </c>
      <c r="H864">
        <v>1.9203614798079638E-2</v>
      </c>
      <c r="I864">
        <v>0.26356589147286824</v>
      </c>
      <c r="J864" t="s">
        <v>718</v>
      </c>
    </row>
    <row r="865" spans="1:10" x14ac:dyDescent="0.3">
      <c r="A865">
        <v>14495</v>
      </c>
      <c r="B865" t="s">
        <v>290</v>
      </c>
      <c r="C865">
        <v>57</v>
      </c>
      <c r="D865" t="s">
        <v>1078</v>
      </c>
      <c r="E865">
        <v>3541</v>
      </c>
      <c r="F865">
        <v>14</v>
      </c>
      <c r="G865">
        <v>2011</v>
      </c>
      <c r="H865">
        <v>1.6097147698390286E-2</v>
      </c>
      <c r="I865">
        <v>2.8344107409249131E-2</v>
      </c>
      <c r="J865" t="s">
        <v>718</v>
      </c>
    </row>
    <row r="866" spans="1:10" x14ac:dyDescent="0.3">
      <c r="A866">
        <v>14495</v>
      </c>
      <c r="B866" t="s">
        <v>322</v>
      </c>
      <c r="C866">
        <v>50</v>
      </c>
      <c r="D866" t="s">
        <v>1449</v>
      </c>
      <c r="E866">
        <v>3541</v>
      </c>
      <c r="F866">
        <v>15</v>
      </c>
      <c r="G866">
        <v>145</v>
      </c>
      <c r="H866">
        <v>1.4120304998587969E-2</v>
      </c>
      <c r="I866">
        <v>0.34482758620689657</v>
      </c>
      <c r="J866" t="s">
        <v>718</v>
      </c>
    </row>
    <row r="867" spans="1:10" x14ac:dyDescent="0.3">
      <c r="A867">
        <v>14496</v>
      </c>
      <c r="B867" t="s">
        <v>314</v>
      </c>
      <c r="C867">
        <v>2447</v>
      </c>
      <c r="D867" t="s">
        <v>1070</v>
      </c>
      <c r="E867">
        <v>7490</v>
      </c>
      <c r="F867">
        <v>1</v>
      </c>
      <c r="G867">
        <v>4690</v>
      </c>
      <c r="H867">
        <v>0.32670226969292387</v>
      </c>
      <c r="I867">
        <v>0.52174840085287844</v>
      </c>
      <c r="J867" t="s">
        <v>871</v>
      </c>
    </row>
    <row r="868" spans="1:10" x14ac:dyDescent="0.3">
      <c r="A868">
        <v>14496</v>
      </c>
      <c r="B868" t="s">
        <v>385</v>
      </c>
      <c r="C868">
        <v>2257</v>
      </c>
      <c r="D868" t="s">
        <v>1201</v>
      </c>
      <c r="E868">
        <v>7490</v>
      </c>
      <c r="F868">
        <v>2</v>
      </c>
      <c r="G868">
        <v>4552</v>
      </c>
      <c r="H868">
        <v>0.3013351134846462</v>
      </c>
      <c r="I868">
        <v>0.49582601054481545</v>
      </c>
      <c r="J868" t="s">
        <v>871</v>
      </c>
    </row>
    <row r="869" spans="1:10" x14ac:dyDescent="0.3">
      <c r="A869">
        <v>14496</v>
      </c>
      <c r="B869" t="s">
        <v>257</v>
      </c>
      <c r="C869">
        <v>448</v>
      </c>
      <c r="D869" t="s">
        <v>1403</v>
      </c>
      <c r="E869">
        <v>7490</v>
      </c>
      <c r="F869">
        <v>3</v>
      </c>
      <c r="G869">
        <v>1494</v>
      </c>
      <c r="H869">
        <v>5.9813084112149535E-2</v>
      </c>
      <c r="I869">
        <v>0.29986613119143241</v>
      </c>
      <c r="J869" t="s">
        <v>871</v>
      </c>
    </row>
    <row r="870" spans="1:10" x14ac:dyDescent="0.3">
      <c r="A870">
        <v>14496</v>
      </c>
      <c r="B870" t="s">
        <v>394</v>
      </c>
      <c r="C870">
        <v>340</v>
      </c>
      <c r="D870" t="s">
        <v>1209</v>
      </c>
      <c r="E870">
        <v>7490</v>
      </c>
      <c r="F870">
        <v>4</v>
      </c>
      <c r="G870">
        <v>1075</v>
      </c>
      <c r="H870">
        <v>4.5393858477970631E-2</v>
      </c>
      <c r="I870">
        <v>0.31627906976744186</v>
      </c>
      <c r="J870" t="s">
        <v>871</v>
      </c>
    </row>
    <row r="871" spans="1:10" x14ac:dyDescent="0.3">
      <c r="A871">
        <v>14496</v>
      </c>
      <c r="B871" t="s">
        <v>377</v>
      </c>
      <c r="C871">
        <v>191</v>
      </c>
      <c r="D871" t="s">
        <v>1450</v>
      </c>
      <c r="E871">
        <v>7490</v>
      </c>
      <c r="F871">
        <v>5</v>
      </c>
      <c r="G871">
        <v>611</v>
      </c>
      <c r="H871">
        <v>2.5500667556742324E-2</v>
      </c>
      <c r="I871">
        <v>0.31260229132569556</v>
      </c>
      <c r="J871" t="s">
        <v>871</v>
      </c>
    </row>
    <row r="872" spans="1:10" x14ac:dyDescent="0.3">
      <c r="A872">
        <v>14496</v>
      </c>
      <c r="B872" t="s">
        <v>584</v>
      </c>
      <c r="C872">
        <v>189</v>
      </c>
      <c r="D872" t="s">
        <v>1451</v>
      </c>
      <c r="E872">
        <v>7490</v>
      </c>
      <c r="F872">
        <v>6</v>
      </c>
      <c r="G872">
        <v>650</v>
      </c>
      <c r="H872">
        <v>2.5233644859813085E-2</v>
      </c>
      <c r="I872">
        <v>0.29076923076923078</v>
      </c>
      <c r="J872" t="s">
        <v>871</v>
      </c>
    </row>
    <row r="873" spans="1:10" x14ac:dyDescent="0.3">
      <c r="A873">
        <v>14496</v>
      </c>
      <c r="B873" t="s">
        <v>320</v>
      </c>
      <c r="C873">
        <v>158</v>
      </c>
      <c r="D873" t="s">
        <v>1060</v>
      </c>
      <c r="E873">
        <v>7490</v>
      </c>
      <c r="F873">
        <v>7</v>
      </c>
      <c r="G873">
        <v>2230</v>
      </c>
      <c r="H873">
        <v>2.109479305740988E-2</v>
      </c>
      <c r="I873">
        <v>7.0852017937219736E-2</v>
      </c>
      <c r="J873" t="s">
        <v>871</v>
      </c>
    </row>
    <row r="874" spans="1:10" x14ac:dyDescent="0.3">
      <c r="A874">
        <v>14496</v>
      </c>
      <c r="B874" t="s">
        <v>659</v>
      </c>
      <c r="C874">
        <v>154</v>
      </c>
      <c r="D874" t="s">
        <v>1225</v>
      </c>
      <c r="E874">
        <v>7490</v>
      </c>
      <c r="F874">
        <v>8</v>
      </c>
      <c r="G874">
        <v>603</v>
      </c>
      <c r="H874">
        <v>2.0560747663551402E-2</v>
      </c>
      <c r="I874">
        <v>0.25538971807628524</v>
      </c>
      <c r="J874" t="s">
        <v>871</v>
      </c>
    </row>
    <row r="875" spans="1:10" x14ac:dyDescent="0.3">
      <c r="A875">
        <v>14496</v>
      </c>
      <c r="B875" t="s">
        <v>682</v>
      </c>
      <c r="C875">
        <v>115</v>
      </c>
      <c r="D875" t="s">
        <v>1174</v>
      </c>
      <c r="E875">
        <v>7490</v>
      </c>
      <c r="F875">
        <v>9</v>
      </c>
      <c r="G875">
        <v>20759</v>
      </c>
      <c r="H875">
        <v>1.5353805073431242E-2</v>
      </c>
      <c r="I875">
        <v>5.5397658846765259E-3</v>
      </c>
      <c r="J875" t="s">
        <v>871</v>
      </c>
    </row>
    <row r="876" spans="1:10" x14ac:dyDescent="0.3">
      <c r="A876">
        <v>14496</v>
      </c>
      <c r="B876" t="s">
        <v>180</v>
      </c>
      <c r="C876">
        <v>96</v>
      </c>
      <c r="D876" t="s">
        <v>1452</v>
      </c>
      <c r="E876">
        <v>7490</v>
      </c>
      <c r="F876">
        <v>10</v>
      </c>
      <c r="G876">
        <v>276</v>
      </c>
      <c r="H876">
        <v>1.2817089452603471E-2</v>
      </c>
      <c r="I876">
        <v>0.34782608695652173</v>
      </c>
      <c r="J876" t="s">
        <v>871</v>
      </c>
    </row>
    <row r="877" spans="1:10" x14ac:dyDescent="0.3">
      <c r="A877">
        <v>14496</v>
      </c>
      <c r="B877" t="s">
        <v>178</v>
      </c>
      <c r="C877">
        <v>74</v>
      </c>
      <c r="D877" t="s">
        <v>1066</v>
      </c>
      <c r="E877">
        <v>7490</v>
      </c>
      <c r="F877">
        <v>12</v>
      </c>
      <c r="G877">
        <v>455</v>
      </c>
      <c r="H877">
        <v>9.879839786381843E-3</v>
      </c>
      <c r="I877">
        <v>0.16263736263736264</v>
      </c>
      <c r="J877" t="s">
        <v>871</v>
      </c>
    </row>
    <row r="878" spans="1:10" x14ac:dyDescent="0.3">
      <c r="A878">
        <v>14496</v>
      </c>
      <c r="B878" t="s">
        <v>551</v>
      </c>
      <c r="C878">
        <v>74</v>
      </c>
      <c r="D878" t="s">
        <v>1438</v>
      </c>
      <c r="E878">
        <v>7490</v>
      </c>
      <c r="F878">
        <v>12</v>
      </c>
      <c r="G878">
        <v>655</v>
      </c>
      <c r="H878">
        <v>9.879839786381843E-3</v>
      </c>
      <c r="I878">
        <v>0.11297709923664122</v>
      </c>
      <c r="J878" t="s">
        <v>871</v>
      </c>
    </row>
    <row r="879" spans="1:10" x14ac:dyDescent="0.3">
      <c r="A879">
        <v>14496</v>
      </c>
      <c r="B879" t="s">
        <v>674</v>
      </c>
      <c r="C879">
        <v>74</v>
      </c>
      <c r="D879" t="s">
        <v>1061</v>
      </c>
      <c r="E879">
        <v>7490</v>
      </c>
      <c r="F879">
        <v>12</v>
      </c>
      <c r="G879">
        <v>993</v>
      </c>
      <c r="H879">
        <v>9.879839786381843E-3</v>
      </c>
      <c r="I879">
        <v>7.452165156092648E-2</v>
      </c>
      <c r="J879" t="s">
        <v>871</v>
      </c>
    </row>
    <row r="880" spans="1:10" x14ac:dyDescent="0.3">
      <c r="A880">
        <v>14496</v>
      </c>
      <c r="B880" t="s">
        <v>187</v>
      </c>
      <c r="C880">
        <v>67</v>
      </c>
      <c r="D880" t="s">
        <v>1058</v>
      </c>
      <c r="E880">
        <v>7490</v>
      </c>
      <c r="F880">
        <v>14.5</v>
      </c>
      <c r="G880">
        <v>1365</v>
      </c>
      <c r="H880">
        <v>8.9452603471295057E-3</v>
      </c>
      <c r="I880">
        <v>4.9084249084249083E-2</v>
      </c>
      <c r="J880" t="s">
        <v>871</v>
      </c>
    </row>
    <row r="881" spans="1:10" x14ac:dyDescent="0.3">
      <c r="A881">
        <v>14496</v>
      </c>
      <c r="B881" t="s">
        <v>602</v>
      </c>
      <c r="C881">
        <v>67</v>
      </c>
      <c r="D881" t="s">
        <v>1439</v>
      </c>
      <c r="E881">
        <v>7490</v>
      </c>
      <c r="F881">
        <v>14.5</v>
      </c>
      <c r="G881">
        <v>584</v>
      </c>
      <c r="H881">
        <v>8.9452603471295057E-3</v>
      </c>
      <c r="I881">
        <v>0.11472602739726027</v>
      </c>
      <c r="J881" t="s">
        <v>871</v>
      </c>
    </row>
  </sheetData>
  <sheetProtection algorithmName="SHA-512" hashValue="wd07Om7XFhnljBr2vQ1wHILvpoKnTO0dr6B7e4aQepez7Nz8kF74rc8BFTvX4iMCPruDABZUCjMhhlXVoF3o3A==" saltValue="tCc83hZ1CzMcfRVZc6Awwg==" spinCount="100000"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8F3D2-742A-4BE7-AAE9-6D890B00EE11}">
  <sheetPr>
    <tabColor theme="0" tint="-0.14999847407452621"/>
  </sheetPr>
  <dimension ref="A1:Q876"/>
  <sheetViews>
    <sheetView zoomScaleNormal="100" workbookViewId="0">
      <pane ySplit="1" topLeftCell="A2" activePane="bottomLeft" state="frozen"/>
      <selection pane="bottomLeft" activeCell="F28" sqref="F28"/>
    </sheetView>
  </sheetViews>
  <sheetFormatPr defaultRowHeight="14.4" x14ac:dyDescent="0.3"/>
  <cols>
    <col min="1" max="2" width="13" customWidth="1"/>
    <col min="3" max="3" width="28" customWidth="1"/>
    <col min="4" max="4" width="21" customWidth="1"/>
    <col min="5" max="5" width="6" customWidth="1"/>
    <col min="6" max="6" width="40" customWidth="1"/>
    <col min="7" max="7" width="20" customWidth="1"/>
    <col min="8" max="8" width="13" customWidth="1"/>
    <col min="9" max="9" width="15" customWidth="1"/>
    <col min="10" max="10" width="14" customWidth="1"/>
    <col min="11" max="11" width="13" customWidth="1"/>
    <col min="12" max="12" width="18" customWidth="1"/>
    <col min="13" max="13" width="15" customWidth="1"/>
    <col min="14" max="16" width="13" customWidth="1"/>
    <col min="17" max="17" width="23" customWidth="1"/>
  </cols>
  <sheetData>
    <row r="1" spans="1:17" x14ac:dyDescent="0.3">
      <c r="A1" t="s">
        <v>1458</v>
      </c>
      <c r="B1" t="s">
        <v>889</v>
      </c>
      <c r="C1" t="s">
        <v>1034</v>
      </c>
      <c r="D1" t="s">
        <v>1035</v>
      </c>
      <c r="E1" t="s">
        <v>1459</v>
      </c>
      <c r="F1" t="s">
        <v>1460</v>
      </c>
      <c r="G1" t="s">
        <v>1037</v>
      </c>
      <c r="H1" t="s">
        <v>1038</v>
      </c>
      <c r="I1" t="s">
        <v>1039</v>
      </c>
      <c r="J1" t="s">
        <v>1040</v>
      </c>
      <c r="K1" t="s">
        <v>1041</v>
      </c>
      <c r="L1" t="s">
        <v>1461</v>
      </c>
      <c r="M1" t="s">
        <v>1462</v>
      </c>
      <c r="N1" t="s">
        <v>1463</v>
      </c>
      <c r="O1" t="s">
        <v>1464</v>
      </c>
      <c r="P1" t="s">
        <v>1465</v>
      </c>
      <c r="Q1" t="s">
        <v>1466</v>
      </c>
    </row>
    <row r="2" spans="1:17" x14ac:dyDescent="0.3">
      <c r="A2">
        <v>1950</v>
      </c>
      <c r="B2">
        <v>1</v>
      </c>
      <c r="C2" t="s">
        <v>447</v>
      </c>
      <c r="D2">
        <v>967</v>
      </c>
      <c r="E2" t="s">
        <v>154</v>
      </c>
      <c r="F2" t="s">
        <v>1467</v>
      </c>
      <c r="G2">
        <v>5890</v>
      </c>
      <c r="H2">
        <v>1</v>
      </c>
      <c r="I2">
        <v>1618</v>
      </c>
      <c r="J2">
        <v>0.16417657045840409</v>
      </c>
      <c r="K2">
        <v>0.59765142150803463</v>
      </c>
      <c r="L2">
        <v>0.16417657045840409</v>
      </c>
      <c r="M2">
        <v>1</v>
      </c>
      <c r="N2">
        <v>1</v>
      </c>
    </row>
    <row r="3" spans="1:17" x14ac:dyDescent="0.3">
      <c r="A3">
        <v>1913</v>
      </c>
      <c r="B3">
        <v>1</v>
      </c>
      <c r="C3" t="s">
        <v>171</v>
      </c>
      <c r="D3">
        <v>920</v>
      </c>
      <c r="E3" t="s">
        <v>154</v>
      </c>
      <c r="F3" t="s">
        <v>1467</v>
      </c>
      <c r="G3">
        <v>5890</v>
      </c>
      <c r="H3">
        <v>2</v>
      </c>
      <c r="I3">
        <v>1624</v>
      </c>
      <c r="J3">
        <v>0.15619694397283532</v>
      </c>
      <c r="K3">
        <v>0.56650246305418717</v>
      </c>
      <c r="L3">
        <v>0.3203735144312394</v>
      </c>
      <c r="M3">
        <v>2</v>
      </c>
      <c r="N3">
        <v>1</v>
      </c>
      <c r="O3">
        <v>1</v>
      </c>
      <c r="P3">
        <v>1</v>
      </c>
      <c r="Q3">
        <v>0.16417657045840409</v>
      </c>
    </row>
    <row r="4" spans="1:17" x14ac:dyDescent="0.3">
      <c r="A4">
        <v>1952</v>
      </c>
      <c r="B4">
        <v>1</v>
      </c>
      <c r="C4" t="s">
        <v>539</v>
      </c>
      <c r="D4">
        <v>582</v>
      </c>
      <c r="E4" t="s">
        <v>154</v>
      </c>
      <c r="F4" t="s">
        <v>1467</v>
      </c>
      <c r="G4">
        <v>5890</v>
      </c>
      <c r="H4">
        <v>3</v>
      </c>
      <c r="I4">
        <v>1000</v>
      </c>
      <c r="J4">
        <v>9.8811544991511041E-2</v>
      </c>
      <c r="K4">
        <v>0.58199999999999996</v>
      </c>
      <c r="L4">
        <v>0.41918505942275042</v>
      </c>
      <c r="M4">
        <v>3</v>
      </c>
      <c r="N4">
        <v>1</v>
      </c>
      <c r="O4">
        <v>2</v>
      </c>
      <c r="P4">
        <v>1</v>
      </c>
      <c r="Q4">
        <v>0.3203735144312394</v>
      </c>
    </row>
    <row r="5" spans="1:17" x14ac:dyDescent="0.3">
      <c r="A5">
        <v>1830</v>
      </c>
      <c r="B5">
        <v>1</v>
      </c>
      <c r="C5" t="s">
        <v>349</v>
      </c>
      <c r="D5">
        <v>378</v>
      </c>
      <c r="E5" t="s">
        <v>154</v>
      </c>
      <c r="F5" t="s">
        <v>1467</v>
      </c>
      <c r="G5">
        <v>5890</v>
      </c>
      <c r="H5">
        <v>4</v>
      </c>
      <c r="I5">
        <v>4026</v>
      </c>
      <c r="J5">
        <v>6.4176570458404081E-2</v>
      </c>
      <c r="K5">
        <v>9.3889716840536513E-2</v>
      </c>
      <c r="L5">
        <v>0.4833616298811545</v>
      </c>
      <c r="M5">
        <v>4</v>
      </c>
      <c r="N5">
        <v>1</v>
      </c>
      <c r="O5">
        <v>3</v>
      </c>
      <c r="P5">
        <v>1</v>
      </c>
      <c r="Q5">
        <v>0.41918505942275042</v>
      </c>
    </row>
    <row r="6" spans="1:17" x14ac:dyDescent="0.3">
      <c r="A6">
        <v>1860</v>
      </c>
      <c r="B6">
        <v>1</v>
      </c>
      <c r="C6" t="s">
        <v>418</v>
      </c>
      <c r="D6">
        <v>294</v>
      </c>
      <c r="E6" t="s">
        <v>154</v>
      </c>
      <c r="F6" t="s">
        <v>1467</v>
      </c>
      <c r="G6">
        <v>5890</v>
      </c>
      <c r="H6">
        <v>5</v>
      </c>
      <c r="I6">
        <v>642</v>
      </c>
      <c r="J6">
        <v>4.99151103565365E-2</v>
      </c>
      <c r="K6">
        <v>0.45794392523364486</v>
      </c>
      <c r="L6">
        <v>0.533276740237691</v>
      </c>
      <c r="M6">
        <v>5</v>
      </c>
      <c r="N6">
        <v>1</v>
      </c>
      <c r="O6">
        <v>4</v>
      </c>
      <c r="P6">
        <v>1</v>
      </c>
      <c r="Q6">
        <v>0.4833616298811545</v>
      </c>
    </row>
    <row r="7" spans="1:17" x14ac:dyDescent="0.3">
      <c r="A7">
        <v>1834</v>
      </c>
      <c r="B7">
        <v>1</v>
      </c>
      <c r="C7" t="s">
        <v>335</v>
      </c>
      <c r="D7">
        <v>181</v>
      </c>
      <c r="E7" t="s">
        <v>154</v>
      </c>
      <c r="F7" t="s">
        <v>1467</v>
      </c>
      <c r="G7">
        <v>5890</v>
      </c>
      <c r="H7">
        <v>6</v>
      </c>
      <c r="I7">
        <v>671</v>
      </c>
      <c r="J7">
        <v>3.0730050933786078E-2</v>
      </c>
      <c r="K7">
        <v>0.26974664679582711</v>
      </c>
      <c r="L7">
        <v>0.56400679117147712</v>
      </c>
      <c r="M7">
        <v>6</v>
      </c>
      <c r="N7">
        <v>1</v>
      </c>
      <c r="O7">
        <v>5</v>
      </c>
      <c r="P7">
        <v>1</v>
      </c>
      <c r="Q7">
        <v>0.533276740237691</v>
      </c>
    </row>
    <row r="8" spans="1:17" x14ac:dyDescent="0.3">
      <c r="A8">
        <v>3874</v>
      </c>
      <c r="B8">
        <v>1</v>
      </c>
      <c r="C8" t="s">
        <v>1048</v>
      </c>
      <c r="D8">
        <v>169</v>
      </c>
      <c r="E8" t="s">
        <v>1468</v>
      </c>
      <c r="F8" t="s">
        <v>1469</v>
      </c>
      <c r="G8">
        <v>5890</v>
      </c>
      <c r="H8">
        <v>7</v>
      </c>
      <c r="I8">
        <v>362</v>
      </c>
      <c r="J8">
        <v>2.8692699490662138E-2</v>
      </c>
      <c r="K8">
        <v>0.46685082872928174</v>
      </c>
      <c r="L8">
        <v>0.59269949066213923</v>
      </c>
      <c r="M8">
        <v>7</v>
      </c>
      <c r="N8">
        <v>1</v>
      </c>
      <c r="O8">
        <v>6</v>
      </c>
      <c r="P8">
        <v>1</v>
      </c>
      <c r="Q8">
        <v>0.56400679117147712</v>
      </c>
    </row>
    <row r="9" spans="1:17" x14ac:dyDescent="0.3">
      <c r="A9">
        <v>1833</v>
      </c>
      <c r="B9">
        <v>1</v>
      </c>
      <c r="C9" t="s">
        <v>321</v>
      </c>
      <c r="D9">
        <v>162</v>
      </c>
      <c r="E9" t="s">
        <v>154</v>
      </c>
      <c r="F9" t="s">
        <v>1467</v>
      </c>
      <c r="G9">
        <v>5890</v>
      </c>
      <c r="H9">
        <v>8</v>
      </c>
      <c r="I9">
        <v>680</v>
      </c>
      <c r="J9">
        <v>2.7504244482173174E-2</v>
      </c>
      <c r="K9">
        <v>0.23823529411764705</v>
      </c>
      <c r="L9">
        <v>0.62020373514431237</v>
      </c>
      <c r="M9">
        <v>8</v>
      </c>
      <c r="N9">
        <v>1</v>
      </c>
      <c r="O9">
        <v>7</v>
      </c>
      <c r="P9">
        <v>1</v>
      </c>
      <c r="Q9">
        <v>0.59269949066213923</v>
      </c>
    </row>
    <row r="10" spans="1:17" x14ac:dyDescent="0.3">
      <c r="A10">
        <v>1832</v>
      </c>
      <c r="B10">
        <v>1</v>
      </c>
      <c r="C10" t="s">
        <v>349</v>
      </c>
      <c r="D10">
        <v>160</v>
      </c>
      <c r="E10" t="s">
        <v>154</v>
      </c>
      <c r="F10" t="s">
        <v>1467</v>
      </c>
      <c r="G10">
        <v>5890</v>
      </c>
      <c r="H10">
        <v>9</v>
      </c>
      <c r="I10">
        <v>2570</v>
      </c>
      <c r="J10">
        <v>2.7164685908319185E-2</v>
      </c>
      <c r="K10">
        <v>6.2256809338521402E-2</v>
      </c>
      <c r="L10">
        <v>0.64736842105263159</v>
      </c>
      <c r="M10">
        <v>9</v>
      </c>
      <c r="N10">
        <v>1</v>
      </c>
      <c r="O10">
        <v>8</v>
      </c>
      <c r="P10">
        <v>1</v>
      </c>
      <c r="Q10">
        <v>0.62020373514431237</v>
      </c>
    </row>
    <row r="11" spans="1:17" x14ac:dyDescent="0.3">
      <c r="A11">
        <v>1969</v>
      </c>
      <c r="B11">
        <v>1</v>
      </c>
      <c r="C11" t="s">
        <v>530</v>
      </c>
      <c r="D11">
        <v>146</v>
      </c>
      <c r="E11" t="s">
        <v>154</v>
      </c>
      <c r="F11" t="s">
        <v>1467</v>
      </c>
      <c r="G11">
        <v>5890</v>
      </c>
      <c r="H11">
        <v>10</v>
      </c>
      <c r="I11">
        <v>578</v>
      </c>
      <c r="J11">
        <v>2.4787775891341256E-2</v>
      </c>
      <c r="K11">
        <v>0.25259515570934254</v>
      </c>
      <c r="L11">
        <v>0.67215619694397288</v>
      </c>
      <c r="M11">
        <v>10</v>
      </c>
      <c r="N11">
        <v>1</v>
      </c>
      <c r="O11">
        <v>9</v>
      </c>
      <c r="P11">
        <v>1</v>
      </c>
      <c r="Q11">
        <v>0.64736842105263159</v>
      </c>
    </row>
    <row r="12" spans="1:17" x14ac:dyDescent="0.3">
      <c r="A12">
        <v>1985</v>
      </c>
      <c r="B12">
        <v>1</v>
      </c>
      <c r="C12" t="s">
        <v>646</v>
      </c>
      <c r="D12">
        <v>144</v>
      </c>
      <c r="E12" t="s">
        <v>154</v>
      </c>
      <c r="F12" t="s">
        <v>1467</v>
      </c>
      <c r="G12">
        <v>5890</v>
      </c>
      <c r="H12">
        <v>11</v>
      </c>
      <c r="I12">
        <v>299</v>
      </c>
      <c r="J12">
        <v>2.4448217317487267E-2</v>
      </c>
      <c r="K12">
        <v>0.48160535117056857</v>
      </c>
      <c r="L12">
        <v>0.69660441426146014</v>
      </c>
      <c r="M12">
        <v>11</v>
      </c>
      <c r="N12">
        <v>1</v>
      </c>
      <c r="O12">
        <v>10</v>
      </c>
      <c r="P12">
        <v>1</v>
      </c>
      <c r="Q12">
        <v>0.67215619694397288</v>
      </c>
    </row>
    <row r="13" spans="1:17" x14ac:dyDescent="0.3">
      <c r="A13">
        <v>1951</v>
      </c>
      <c r="B13">
        <v>1</v>
      </c>
      <c r="C13" t="s">
        <v>446</v>
      </c>
      <c r="D13">
        <v>136</v>
      </c>
      <c r="E13" t="s">
        <v>154</v>
      </c>
      <c r="F13" t="s">
        <v>1467</v>
      </c>
      <c r="G13">
        <v>5890</v>
      </c>
      <c r="H13">
        <v>12</v>
      </c>
      <c r="I13">
        <v>256</v>
      </c>
      <c r="J13">
        <v>2.3089983022071308E-2</v>
      </c>
      <c r="K13">
        <v>0.53125</v>
      </c>
      <c r="L13">
        <v>0.71969439728353146</v>
      </c>
      <c r="M13">
        <v>12</v>
      </c>
      <c r="N13">
        <v>1</v>
      </c>
      <c r="O13">
        <v>11</v>
      </c>
      <c r="P13">
        <v>1</v>
      </c>
      <c r="Q13">
        <v>0.69660441426146014</v>
      </c>
    </row>
    <row r="14" spans="1:17" x14ac:dyDescent="0.3">
      <c r="A14">
        <v>1922</v>
      </c>
      <c r="B14">
        <v>1</v>
      </c>
      <c r="C14" t="s">
        <v>234</v>
      </c>
      <c r="D14">
        <v>111</v>
      </c>
      <c r="E14" t="s">
        <v>154</v>
      </c>
      <c r="F14" t="s">
        <v>1467</v>
      </c>
      <c r="G14">
        <v>5890</v>
      </c>
      <c r="H14">
        <v>13</v>
      </c>
      <c r="I14">
        <v>269</v>
      </c>
      <c r="J14">
        <v>1.8845500848896433E-2</v>
      </c>
      <c r="K14">
        <v>0.41263940520446096</v>
      </c>
      <c r="L14">
        <v>0.73853989813242793</v>
      </c>
      <c r="M14">
        <v>13</v>
      </c>
      <c r="N14">
        <v>1</v>
      </c>
      <c r="O14">
        <v>12</v>
      </c>
      <c r="P14">
        <v>1</v>
      </c>
      <c r="Q14">
        <v>0.71969439728353146</v>
      </c>
    </row>
    <row r="15" spans="1:17" x14ac:dyDescent="0.3">
      <c r="A15">
        <v>1835</v>
      </c>
      <c r="B15">
        <v>1</v>
      </c>
      <c r="C15" t="s">
        <v>349</v>
      </c>
      <c r="D15">
        <v>110</v>
      </c>
      <c r="E15" t="s">
        <v>154</v>
      </c>
      <c r="F15" t="s">
        <v>1467</v>
      </c>
      <c r="G15">
        <v>5890</v>
      </c>
      <c r="H15">
        <v>14</v>
      </c>
      <c r="I15">
        <v>1329</v>
      </c>
      <c r="J15">
        <v>1.8675721561969439E-2</v>
      </c>
      <c r="K15">
        <v>8.2768999247554556E-2</v>
      </c>
      <c r="L15">
        <v>0.75721561969439732</v>
      </c>
      <c r="M15">
        <v>14</v>
      </c>
      <c r="N15">
        <v>1</v>
      </c>
      <c r="O15">
        <v>13</v>
      </c>
      <c r="P15">
        <v>1</v>
      </c>
      <c r="Q15">
        <v>0.73853989813242793</v>
      </c>
    </row>
    <row r="16" spans="1:17" x14ac:dyDescent="0.3">
      <c r="A16">
        <v>3858</v>
      </c>
      <c r="B16">
        <v>1</v>
      </c>
      <c r="C16" t="s">
        <v>448</v>
      </c>
      <c r="D16">
        <v>70</v>
      </c>
      <c r="E16" t="s">
        <v>1468</v>
      </c>
      <c r="F16" t="s">
        <v>1469</v>
      </c>
      <c r="G16">
        <v>5890</v>
      </c>
      <c r="H16">
        <v>15</v>
      </c>
      <c r="I16">
        <v>231</v>
      </c>
      <c r="J16">
        <v>1.1884550084889643E-2</v>
      </c>
      <c r="K16">
        <v>0.30303030303030304</v>
      </c>
      <c r="L16">
        <v>0.76910016977928697</v>
      </c>
      <c r="M16">
        <v>15</v>
      </c>
      <c r="N16">
        <v>0</v>
      </c>
      <c r="O16">
        <v>14</v>
      </c>
      <c r="P16">
        <v>0</v>
      </c>
      <c r="Q16">
        <v>0.75721561969439732</v>
      </c>
    </row>
    <row r="17" spans="1:17" x14ac:dyDescent="0.3">
      <c r="A17">
        <v>1331</v>
      </c>
      <c r="B17">
        <v>2</v>
      </c>
      <c r="C17" t="s">
        <v>187</v>
      </c>
      <c r="D17">
        <v>223</v>
      </c>
      <c r="E17" t="s">
        <v>154</v>
      </c>
      <c r="F17" t="s">
        <v>1470</v>
      </c>
      <c r="G17">
        <v>514</v>
      </c>
      <c r="H17">
        <v>1</v>
      </c>
      <c r="I17">
        <v>1365</v>
      </c>
      <c r="J17">
        <v>0.43385214007782102</v>
      </c>
      <c r="K17">
        <v>0.16336996336996337</v>
      </c>
      <c r="L17">
        <v>0.43385214007782102</v>
      </c>
      <c r="M17">
        <v>1</v>
      </c>
      <c r="N17">
        <v>1</v>
      </c>
      <c r="O17">
        <v>225.5</v>
      </c>
      <c r="P17">
        <v>0</v>
      </c>
      <c r="Q17">
        <v>0.99915110356536208</v>
      </c>
    </row>
    <row r="18" spans="1:17" x14ac:dyDescent="0.3">
      <c r="A18">
        <v>1364</v>
      </c>
      <c r="B18">
        <v>2</v>
      </c>
      <c r="C18" t="s">
        <v>494</v>
      </c>
      <c r="D18">
        <v>119</v>
      </c>
      <c r="E18" t="s">
        <v>154</v>
      </c>
      <c r="F18" t="s">
        <v>1471</v>
      </c>
      <c r="G18">
        <v>514</v>
      </c>
      <c r="H18">
        <v>2</v>
      </c>
      <c r="I18">
        <v>838</v>
      </c>
      <c r="J18">
        <v>0.23151750972762647</v>
      </c>
      <c r="K18">
        <v>0.14200477326968974</v>
      </c>
      <c r="L18">
        <v>0.66536964980544755</v>
      </c>
      <c r="M18">
        <v>2</v>
      </c>
      <c r="N18">
        <v>1</v>
      </c>
      <c r="O18">
        <v>1</v>
      </c>
      <c r="P18">
        <v>1</v>
      </c>
      <c r="Q18">
        <v>0.43385214007782102</v>
      </c>
    </row>
    <row r="19" spans="1:17" x14ac:dyDescent="0.3">
      <c r="A19">
        <v>1440</v>
      </c>
      <c r="B19">
        <v>2</v>
      </c>
      <c r="C19" t="s">
        <v>320</v>
      </c>
      <c r="D19">
        <v>42</v>
      </c>
      <c r="E19" t="s">
        <v>154</v>
      </c>
      <c r="F19" t="s">
        <v>1470</v>
      </c>
      <c r="G19">
        <v>514</v>
      </c>
      <c r="H19">
        <v>3</v>
      </c>
      <c r="I19">
        <v>2230</v>
      </c>
      <c r="J19">
        <v>8.171206225680934E-2</v>
      </c>
      <c r="K19">
        <v>1.883408071748879E-2</v>
      </c>
      <c r="L19">
        <v>0.74708171206225693</v>
      </c>
      <c r="M19">
        <v>3</v>
      </c>
      <c r="N19">
        <v>1</v>
      </c>
      <c r="O19">
        <v>2</v>
      </c>
      <c r="P19">
        <v>1</v>
      </c>
      <c r="Q19">
        <v>0.66536964980544755</v>
      </c>
    </row>
    <row r="20" spans="1:17" x14ac:dyDescent="0.3">
      <c r="A20">
        <v>1475</v>
      </c>
      <c r="B20">
        <v>2</v>
      </c>
      <c r="C20" t="s">
        <v>674</v>
      </c>
      <c r="D20">
        <v>30</v>
      </c>
      <c r="E20" t="s">
        <v>154</v>
      </c>
      <c r="F20" t="s">
        <v>1470</v>
      </c>
      <c r="G20">
        <v>514</v>
      </c>
      <c r="H20">
        <v>4</v>
      </c>
      <c r="I20">
        <v>993</v>
      </c>
      <c r="J20">
        <v>5.8365758754863814E-2</v>
      </c>
      <c r="K20">
        <v>3.0211480362537766E-2</v>
      </c>
      <c r="L20">
        <v>0.80544747081712076</v>
      </c>
      <c r="M20">
        <v>4</v>
      </c>
      <c r="N20">
        <v>1</v>
      </c>
      <c r="O20">
        <v>3</v>
      </c>
      <c r="P20">
        <v>1</v>
      </c>
      <c r="Q20">
        <v>0.74708171206225693</v>
      </c>
    </row>
    <row r="21" spans="1:17" x14ac:dyDescent="0.3">
      <c r="A21">
        <v>1368</v>
      </c>
      <c r="B21">
        <v>2</v>
      </c>
      <c r="C21" t="s">
        <v>533</v>
      </c>
      <c r="D21">
        <v>14</v>
      </c>
      <c r="E21" t="s">
        <v>154</v>
      </c>
      <c r="F21" t="s">
        <v>1470</v>
      </c>
      <c r="G21">
        <v>514</v>
      </c>
      <c r="H21">
        <v>5</v>
      </c>
      <c r="I21">
        <v>130</v>
      </c>
      <c r="J21">
        <v>2.7237354085603113E-2</v>
      </c>
      <c r="K21">
        <v>0.1076923076923077</v>
      </c>
      <c r="L21">
        <v>0.83268482490272389</v>
      </c>
      <c r="M21">
        <v>5</v>
      </c>
      <c r="N21">
        <v>0</v>
      </c>
      <c r="O21">
        <v>4</v>
      </c>
      <c r="P21">
        <v>0</v>
      </c>
      <c r="Q21">
        <v>0.80544747081712076</v>
      </c>
    </row>
    <row r="22" spans="1:17" x14ac:dyDescent="0.3">
      <c r="A22">
        <v>1436</v>
      </c>
      <c r="B22">
        <v>2</v>
      </c>
      <c r="C22" t="s">
        <v>196</v>
      </c>
      <c r="D22">
        <v>11</v>
      </c>
      <c r="E22" t="s">
        <v>154</v>
      </c>
      <c r="F22" t="s">
        <v>1470</v>
      </c>
      <c r="G22">
        <v>514</v>
      </c>
      <c r="H22">
        <v>6.5</v>
      </c>
      <c r="I22">
        <v>321</v>
      </c>
      <c r="J22">
        <v>2.1400778210116732E-2</v>
      </c>
      <c r="K22">
        <v>3.4267912772585667E-2</v>
      </c>
      <c r="L22">
        <v>0.85408560311284065</v>
      </c>
      <c r="M22">
        <v>6</v>
      </c>
      <c r="N22">
        <v>0</v>
      </c>
      <c r="O22">
        <v>5</v>
      </c>
      <c r="P22">
        <v>0</v>
      </c>
      <c r="Q22">
        <v>0.83268482490272389</v>
      </c>
    </row>
    <row r="23" spans="1:17" x14ac:dyDescent="0.3">
      <c r="A23">
        <v>1468</v>
      </c>
      <c r="B23">
        <v>2</v>
      </c>
      <c r="C23" t="s">
        <v>597</v>
      </c>
      <c r="D23">
        <v>11</v>
      </c>
      <c r="E23" t="s">
        <v>154</v>
      </c>
      <c r="F23" t="s">
        <v>1470</v>
      </c>
      <c r="G23">
        <v>514</v>
      </c>
      <c r="H23">
        <v>6.5</v>
      </c>
      <c r="I23">
        <v>385</v>
      </c>
      <c r="J23">
        <v>2.1400778210116732E-2</v>
      </c>
      <c r="K23">
        <v>2.8571428571428571E-2</v>
      </c>
      <c r="L23">
        <v>0.87548638132295742</v>
      </c>
      <c r="M23">
        <v>7</v>
      </c>
      <c r="N23">
        <v>0</v>
      </c>
      <c r="O23">
        <v>6.5</v>
      </c>
      <c r="P23">
        <v>0</v>
      </c>
      <c r="Q23">
        <v>0.85408560311284065</v>
      </c>
    </row>
    <row r="24" spans="1:17" x14ac:dyDescent="0.3">
      <c r="A24">
        <v>1366</v>
      </c>
      <c r="B24">
        <v>2</v>
      </c>
      <c r="C24" t="s">
        <v>504</v>
      </c>
      <c r="D24">
        <v>9</v>
      </c>
      <c r="E24" t="s">
        <v>154</v>
      </c>
      <c r="F24" t="s">
        <v>1470</v>
      </c>
      <c r="G24">
        <v>514</v>
      </c>
      <c r="H24">
        <v>8</v>
      </c>
      <c r="I24">
        <v>84</v>
      </c>
      <c r="J24">
        <v>1.7509727626459144E-2</v>
      </c>
      <c r="K24">
        <v>0.10714285714285714</v>
      </c>
      <c r="L24">
        <v>0.89299610894941661</v>
      </c>
      <c r="M24">
        <v>8</v>
      </c>
      <c r="N24">
        <v>0</v>
      </c>
      <c r="O24">
        <v>6.5</v>
      </c>
      <c r="P24">
        <v>0</v>
      </c>
      <c r="Q24">
        <v>0.87548638132295742</v>
      </c>
    </row>
    <row r="25" spans="1:17" x14ac:dyDescent="0.3">
      <c r="A25">
        <v>1430</v>
      </c>
      <c r="B25">
        <v>2</v>
      </c>
      <c r="C25" t="s">
        <v>178</v>
      </c>
      <c r="D25">
        <v>6</v>
      </c>
      <c r="E25" t="s">
        <v>154</v>
      </c>
      <c r="F25" t="s">
        <v>1470</v>
      </c>
      <c r="G25">
        <v>514</v>
      </c>
      <c r="H25">
        <v>9</v>
      </c>
      <c r="I25">
        <v>455</v>
      </c>
      <c r="J25">
        <v>1.1673151750972763E-2</v>
      </c>
      <c r="K25">
        <v>1.3186813186813187E-2</v>
      </c>
      <c r="L25">
        <v>0.90466926070038933</v>
      </c>
      <c r="M25">
        <v>9</v>
      </c>
      <c r="N25">
        <v>0</v>
      </c>
      <c r="O25">
        <v>8</v>
      </c>
      <c r="P25">
        <v>0</v>
      </c>
      <c r="Q25">
        <v>0.89299610894941661</v>
      </c>
    </row>
    <row r="26" spans="1:17" x14ac:dyDescent="0.3">
      <c r="A26">
        <v>1005</v>
      </c>
      <c r="B26">
        <v>2</v>
      </c>
      <c r="C26" t="s">
        <v>199</v>
      </c>
      <c r="D26">
        <v>5</v>
      </c>
      <c r="E26" t="s">
        <v>154</v>
      </c>
      <c r="F26" t="s">
        <v>1470</v>
      </c>
      <c r="G26">
        <v>514</v>
      </c>
      <c r="H26">
        <v>10</v>
      </c>
      <c r="I26">
        <v>436</v>
      </c>
      <c r="J26">
        <v>9.727626459143969E-3</v>
      </c>
      <c r="K26">
        <v>1.1467889908256881E-2</v>
      </c>
      <c r="L26">
        <v>0.91439688715953327</v>
      </c>
      <c r="M26">
        <v>10</v>
      </c>
      <c r="N26">
        <v>0</v>
      </c>
      <c r="O26">
        <v>9</v>
      </c>
      <c r="P26">
        <v>0</v>
      </c>
      <c r="Q26">
        <v>0.90466926070038933</v>
      </c>
    </row>
    <row r="27" spans="1:17" x14ac:dyDescent="0.3">
      <c r="A27">
        <v>1344</v>
      </c>
      <c r="B27">
        <v>2</v>
      </c>
      <c r="C27" t="s">
        <v>306</v>
      </c>
      <c r="D27">
        <v>4</v>
      </c>
      <c r="E27" t="s">
        <v>154</v>
      </c>
      <c r="F27" t="s">
        <v>1471</v>
      </c>
      <c r="G27">
        <v>514</v>
      </c>
      <c r="H27">
        <v>11.5</v>
      </c>
      <c r="I27">
        <v>210</v>
      </c>
      <c r="J27">
        <v>7.7821011673151752E-3</v>
      </c>
      <c r="K27">
        <v>1.9047619047619049E-2</v>
      </c>
      <c r="L27">
        <v>0.92217898832684841</v>
      </c>
      <c r="M27">
        <v>11</v>
      </c>
      <c r="N27">
        <v>0</v>
      </c>
      <c r="O27">
        <v>10</v>
      </c>
      <c r="P27">
        <v>0</v>
      </c>
      <c r="Q27">
        <v>0.91439688715953327</v>
      </c>
    </row>
    <row r="28" spans="1:17" x14ac:dyDescent="0.3">
      <c r="A28">
        <v>1355</v>
      </c>
      <c r="B28">
        <v>2</v>
      </c>
      <c r="C28" t="s">
        <v>444</v>
      </c>
      <c r="D28">
        <v>4</v>
      </c>
      <c r="E28" t="s">
        <v>154</v>
      </c>
      <c r="F28" t="s">
        <v>1471</v>
      </c>
      <c r="G28">
        <v>514</v>
      </c>
      <c r="H28">
        <v>11.5</v>
      </c>
      <c r="I28">
        <v>65</v>
      </c>
      <c r="J28">
        <v>7.7821011673151752E-3</v>
      </c>
      <c r="K28">
        <v>6.1538461538461542E-2</v>
      </c>
      <c r="L28">
        <v>0.92996108949416356</v>
      </c>
      <c r="M28">
        <v>12</v>
      </c>
      <c r="N28">
        <v>0</v>
      </c>
      <c r="O28">
        <v>11.5</v>
      </c>
      <c r="P28">
        <v>0</v>
      </c>
      <c r="Q28">
        <v>0.92217898832684841</v>
      </c>
    </row>
    <row r="29" spans="1:17" x14ac:dyDescent="0.3">
      <c r="A29">
        <v>1420</v>
      </c>
      <c r="B29">
        <v>2</v>
      </c>
      <c r="C29" t="s">
        <v>314</v>
      </c>
      <c r="D29">
        <v>3</v>
      </c>
      <c r="E29" t="s">
        <v>154</v>
      </c>
      <c r="F29" t="s">
        <v>1470</v>
      </c>
      <c r="G29">
        <v>514</v>
      </c>
      <c r="H29">
        <v>13.5</v>
      </c>
      <c r="I29">
        <v>4690</v>
      </c>
      <c r="J29">
        <v>5.8365758754863814E-3</v>
      </c>
      <c r="K29">
        <v>6.3965884861407255E-4</v>
      </c>
      <c r="L29">
        <v>0.93579766536964992</v>
      </c>
      <c r="M29">
        <v>13</v>
      </c>
      <c r="N29">
        <v>0</v>
      </c>
      <c r="O29">
        <v>11.5</v>
      </c>
      <c r="P29">
        <v>0</v>
      </c>
      <c r="Q29">
        <v>0.92996108949416356</v>
      </c>
    </row>
    <row r="30" spans="1:17" x14ac:dyDescent="0.3">
      <c r="A30">
        <v>1452</v>
      </c>
      <c r="B30">
        <v>2</v>
      </c>
      <c r="C30" t="s">
        <v>362</v>
      </c>
      <c r="D30">
        <v>3</v>
      </c>
      <c r="E30" t="s">
        <v>154</v>
      </c>
      <c r="F30" t="s">
        <v>1470</v>
      </c>
      <c r="G30">
        <v>514</v>
      </c>
      <c r="H30">
        <v>13.5</v>
      </c>
      <c r="I30">
        <v>339</v>
      </c>
      <c r="J30">
        <v>5.8365758754863814E-3</v>
      </c>
      <c r="K30">
        <v>8.8495575221238937E-3</v>
      </c>
      <c r="L30">
        <v>0.94163424124513628</v>
      </c>
      <c r="M30">
        <v>14</v>
      </c>
      <c r="N30">
        <v>0</v>
      </c>
      <c r="O30">
        <v>13.5</v>
      </c>
      <c r="P30">
        <v>0</v>
      </c>
      <c r="Q30">
        <v>0.93579766536964992</v>
      </c>
    </row>
    <row r="31" spans="1:17" x14ac:dyDescent="0.3">
      <c r="A31">
        <v>1109</v>
      </c>
      <c r="B31">
        <v>4</v>
      </c>
      <c r="C31" t="s">
        <v>583</v>
      </c>
      <c r="D31">
        <v>2670</v>
      </c>
      <c r="E31" t="s">
        <v>154</v>
      </c>
      <c r="F31" t="s">
        <v>1472</v>
      </c>
      <c r="G31">
        <v>43174</v>
      </c>
      <c r="H31">
        <v>1</v>
      </c>
      <c r="I31">
        <v>3779</v>
      </c>
      <c r="J31">
        <v>6.1842775744661141E-2</v>
      </c>
      <c r="K31">
        <v>0.70653612066684313</v>
      </c>
      <c r="L31">
        <v>6.1842775744661141E-2</v>
      </c>
      <c r="M31">
        <v>1</v>
      </c>
      <c r="N31">
        <v>1</v>
      </c>
      <c r="O31">
        <v>29.5</v>
      </c>
      <c r="P31">
        <v>0</v>
      </c>
      <c r="Q31">
        <v>0.99999999999999989</v>
      </c>
    </row>
    <row r="32" spans="1:17" x14ac:dyDescent="0.3">
      <c r="A32">
        <v>1108</v>
      </c>
      <c r="B32">
        <v>4</v>
      </c>
      <c r="C32" t="s">
        <v>583</v>
      </c>
      <c r="D32">
        <v>2462</v>
      </c>
      <c r="E32" t="s">
        <v>154</v>
      </c>
      <c r="F32" t="s">
        <v>1472</v>
      </c>
      <c r="G32">
        <v>43174</v>
      </c>
      <c r="H32">
        <v>2</v>
      </c>
      <c r="I32">
        <v>3435</v>
      </c>
      <c r="J32">
        <v>5.7025061379533976E-2</v>
      </c>
      <c r="K32">
        <v>0.71673944687045121</v>
      </c>
      <c r="L32">
        <v>0.11886783712419512</v>
      </c>
      <c r="M32">
        <v>2</v>
      </c>
      <c r="N32">
        <v>1</v>
      </c>
      <c r="O32">
        <v>1</v>
      </c>
      <c r="P32">
        <v>1</v>
      </c>
      <c r="Q32">
        <v>6.1842775744661141E-2</v>
      </c>
    </row>
    <row r="33" spans="1:17" x14ac:dyDescent="0.3">
      <c r="A33">
        <v>1085</v>
      </c>
      <c r="B33">
        <v>4</v>
      </c>
      <c r="C33" t="s">
        <v>657</v>
      </c>
      <c r="D33">
        <v>2199</v>
      </c>
      <c r="E33" t="s">
        <v>154</v>
      </c>
      <c r="F33" t="s">
        <v>1472</v>
      </c>
      <c r="G33">
        <v>43174</v>
      </c>
      <c r="H33">
        <v>3</v>
      </c>
      <c r="I33">
        <v>4479</v>
      </c>
      <c r="J33">
        <v>5.0933432158243384E-2</v>
      </c>
      <c r="K33">
        <v>0.49095780308104486</v>
      </c>
      <c r="L33">
        <v>0.16980126928243849</v>
      </c>
      <c r="M33">
        <v>3</v>
      </c>
      <c r="N33">
        <v>1</v>
      </c>
      <c r="O33">
        <v>2</v>
      </c>
      <c r="P33">
        <v>1</v>
      </c>
      <c r="Q33">
        <v>0.11886783712419512</v>
      </c>
    </row>
    <row r="34" spans="1:17" x14ac:dyDescent="0.3">
      <c r="A34">
        <v>1104</v>
      </c>
      <c r="B34">
        <v>4</v>
      </c>
      <c r="C34" t="s">
        <v>583</v>
      </c>
      <c r="D34">
        <v>2190</v>
      </c>
      <c r="E34" t="s">
        <v>154</v>
      </c>
      <c r="F34" t="s">
        <v>1472</v>
      </c>
      <c r="G34">
        <v>43174</v>
      </c>
      <c r="H34">
        <v>4</v>
      </c>
      <c r="I34">
        <v>3197</v>
      </c>
      <c r="J34">
        <v>5.0724973363598463E-2</v>
      </c>
      <c r="K34">
        <v>0.68501720362840157</v>
      </c>
      <c r="L34">
        <v>0.22052624264603696</v>
      </c>
      <c r="M34">
        <v>4</v>
      </c>
      <c r="N34">
        <v>1</v>
      </c>
      <c r="O34">
        <v>3</v>
      </c>
      <c r="P34">
        <v>1</v>
      </c>
      <c r="Q34">
        <v>0.16980126928243849</v>
      </c>
    </row>
    <row r="35" spans="1:17" x14ac:dyDescent="0.3">
      <c r="A35">
        <v>1020</v>
      </c>
      <c r="B35">
        <v>4</v>
      </c>
      <c r="C35" t="s">
        <v>255</v>
      </c>
      <c r="D35">
        <v>2115</v>
      </c>
      <c r="E35" t="s">
        <v>154</v>
      </c>
      <c r="F35" t="s">
        <v>1472</v>
      </c>
      <c r="G35">
        <v>43174</v>
      </c>
      <c r="H35">
        <v>5</v>
      </c>
      <c r="I35">
        <v>3746</v>
      </c>
      <c r="J35">
        <v>4.8987816741557416E-2</v>
      </c>
      <c r="K35">
        <v>0.56460224239188472</v>
      </c>
      <c r="L35">
        <v>0.26951405938759437</v>
      </c>
      <c r="M35">
        <v>5</v>
      </c>
      <c r="N35">
        <v>1</v>
      </c>
      <c r="O35">
        <v>4</v>
      </c>
      <c r="P35">
        <v>1</v>
      </c>
      <c r="Q35">
        <v>0.22052624264603696</v>
      </c>
    </row>
    <row r="36" spans="1:17" x14ac:dyDescent="0.3">
      <c r="A36">
        <v>1089</v>
      </c>
      <c r="B36">
        <v>4</v>
      </c>
      <c r="C36" t="s">
        <v>649</v>
      </c>
      <c r="D36">
        <v>2083</v>
      </c>
      <c r="E36" t="s">
        <v>154</v>
      </c>
      <c r="F36" t="s">
        <v>1472</v>
      </c>
      <c r="G36">
        <v>43174</v>
      </c>
      <c r="H36">
        <v>6</v>
      </c>
      <c r="I36">
        <v>3182</v>
      </c>
      <c r="J36">
        <v>4.8246629916153243E-2</v>
      </c>
      <c r="K36">
        <v>0.65461973601508483</v>
      </c>
      <c r="L36">
        <v>0.31776068930374762</v>
      </c>
      <c r="M36">
        <v>6</v>
      </c>
      <c r="N36">
        <v>1</v>
      </c>
      <c r="O36">
        <v>5</v>
      </c>
      <c r="P36">
        <v>1</v>
      </c>
      <c r="Q36">
        <v>0.26951405938759437</v>
      </c>
    </row>
    <row r="37" spans="1:17" x14ac:dyDescent="0.3">
      <c r="A37">
        <v>1040</v>
      </c>
      <c r="B37">
        <v>4</v>
      </c>
      <c r="C37" t="s">
        <v>358</v>
      </c>
      <c r="D37">
        <v>1918</v>
      </c>
      <c r="E37" t="s">
        <v>154</v>
      </c>
      <c r="F37" t="s">
        <v>1472</v>
      </c>
      <c r="G37">
        <v>43174</v>
      </c>
      <c r="H37">
        <v>7</v>
      </c>
      <c r="I37">
        <v>5158</v>
      </c>
      <c r="J37">
        <v>4.4424885347662944E-2</v>
      </c>
      <c r="K37">
        <v>0.37184955409073284</v>
      </c>
      <c r="L37">
        <v>0.36218557465141055</v>
      </c>
      <c r="M37">
        <v>7</v>
      </c>
      <c r="N37">
        <v>1</v>
      </c>
      <c r="O37">
        <v>6</v>
      </c>
      <c r="P37">
        <v>1</v>
      </c>
      <c r="Q37">
        <v>0.31776068930374762</v>
      </c>
    </row>
    <row r="38" spans="1:17" x14ac:dyDescent="0.3">
      <c r="A38">
        <v>1013</v>
      </c>
      <c r="B38">
        <v>4</v>
      </c>
      <c r="C38" t="s">
        <v>255</v>
      </c>
      <c r="D38">
        <v>1790</v>
      </c>
      <c r="E38" t="s">
        <v>154</v>
      </c>
      <c r="F38" t="s">
        <v>1472</v>
      </c>
      <c r="G38">
        <v>43174</v>
      </c>
      <c r="H38">
        <v>8</v>
      </c>
      <c r="I38">
        <v>3004</v>
      </c>
      <c r="J38">
        <v>4.146013804604623E-2</v>
      </c>
      <c r="K38">
        <v>0.5958721704394141</v>
      </c>
      <c r="L38">
        <v>0.40364571269745675</v>
      </c>
      <c r="M38">
        <v>8</v>
      </c>
      <c r="N38">
        <v>1</v>
      </c>
      <c r="O38">
        <v>7</v>
      </c>
      <c r="P38">
        <v>1</v>
      </c>
      <c r="Q38">
        <v>0.36218557465141055</v>
      </c>
    </row>
    <row r="39" spans="1:17" x14ac:dyDescent="0.3">
      <c r="A39">
        <v>1001</v>
      </c>
      <c r="B39">
        <v>4</v>
      </c>
      <c r="C39" t="s">
        <v>167</v>
      </c>
      <c r="D39">
        <v>1545</v>
      </c>
      <c r="E39" t="s">
        <v>154</v>
      </c>
      <c r="F39" t="s">
        <v>1472</v>
      </c>
      <c r="G39">
        <v>43174</v>
      </c>
      <c r="H39">
        <v>9</v>
      </c>
      <c r="I39">
        <v>2295</v>
      </c>
      <c r="J39">
        <v>3.5785426414045488E-2</v>
      </c>
      <c r="K39">
        <v>0.67320261437908502</v>
      </c>
      <c r="L39">
        <v>0.43943113911150222</v>
      </c>
      <c r="M39">
        <v>9</v>
      </c>
      <c r="N39">
        <v>1</v>
      </c>
      <c r="O39">
        <v>8</v>
      </c>
      <c r="P39">
        <v>1</v>
      </c>
      <c r="Q39">
        <v>0.40364571269745675</v>
      </c>
    </row>
    <row r="40" spans="1:17" x14ac:dyDescent="0.3">
      <c r="A40">
        <v>1028</v>
      </c>
      <c r="B40">
        <v>4</v>
      </c>
      <c r="C40" t="s">
        <v>290</v>
      </c>
      <c r="D40">
        <v>1483</v>
      </c>
      <c r="E40" t="s">
        <v>154</v>
      </c>
      <c r="F40" t="s">
        <v>1472</v>
      </c>
      <c r="G40">
        <v>43174</v>
      </c>
      <c r="H40">
        <v>10</v>
      </c>
      <c r="I40">
        <v>2011</v>
      </c>
      <c r="J40">
        <v>3.4349376939824892E-2</v>
      </c>
      <c r="K40">
        <v>0.7374440576827449</v>
      </c>
      <c r="L40">
        <v>0.47378051605132709</v>
      </c>
      <c r="M40">
        <v>10</v>
      </c>
      <c r="N40">
        <v>1</v>
      </c>
      <c r="O40">
        <v>9</v>
      </c>
      <c r="P40">
        <v>1</v>
      </c>
      <c r="Q40">
        <v>0.43943113911150222</v>
      </c>
    </row>
    <row r="41" spans="1:17" x14ac:dyDescent="0.3">
      <c r="A41">
        <v>1105</v>
      </c>
      <c r="B41">
        <v>4</v>
      </c>
      <c r="C41" t="s">
        <v>583</v>
      </c>
      <c r="D41">
        <v>1387</v>
      </c>
      <c r="E41" t="s">
        <v>154</v>
      </c>
      <c r="F41" t="s">
        <v>1472</v>
      </c>
      <c r="G41">
        <v>43174</v>
      </c>
      <c r="H41">
        <v>11</v>
      </c>
      <c r="I41">
        <v>1957</v>
      </c>
      <c r="J41">
        <v>3.2125816463612358E-2</v>
      </c>
      <c r="K41">
        <v>0.70873786407766992</v>
      </c>
      <c r="L41">
        <v>0.50590633251493944</v>
      </c>
      <c r="M41">
        <v>11</v>
      </c>
      <c r="N41">
        <v>1</v>
      </c>
      <c r="O41">
        <v>10</v>
      </c>
      <c r="P41">
        <v>1</v>
      </c>
      <c r="Q41">
        <v>0.47378051605132709</v>
      </c>
    </row>
    <row r="42" spans="1:17" x14ac:dyDescent="0.3">
      <c r="A42">
        <v>1056</v>
      </c>
      <c r="B42">
        <v>4</v>
      </c>
      <c r="C42" t="s">
        <v>393</v>
      </c>
      <c r="D42">
        <v>1380</v>
      </c>
      <c r="E42" t="s">
        <v>154</v>
      </c>
      <c r="F42" t="s">
        <v>1472</v>
      </c>
      <c r="G42">
        <v>43174</v>
      </c>
      <c r="H42">
        <v>12</v>
      </c>
      <c r="I42">
        <v>2166</v>
      </c>
      <c r="J42">
        <v>3.1963681845555196E-2</v>
      </c>
      <c r="K42">
        <v>0.63711911357340723</v>
      </c>
      <c r="L42">
        <v>0.53787001436049464</v>
      </c>
      <c r="M42">
        <v>12</v>
      </c>
      <c r="N42">
        <v>1</v>
      </c>
      <c r="O42">
        <v>11</v>
      </c>
      <c r="P42">
        <v>1</v>
      </c>
      <c r="Q42">
        <v>0.50590633251493944</v>
      </c>
    </row>
    <row r="43" spans="1:17" x14ac:dyDescent="0.3">
      <c r="A43">
        <v>1118</v>
      </c>
      <c r="B43">
        <v>4</v>
      </c>
      <c r="C43" t="s">
        <v>583</v>
      </c>
      <c r="D43">
        <v>1109</v>
      </c>
      <c r="E43" t="s">
        <v>154</v>
      </c>
      <c r="F43" t="s">
        <v>1472</v>
      </c>
      <c r="G43">
        <v>43174</v>
      </c>
      <c r="H43">
        <v>13</v>
      </c>
      <c r="I43">
        <v>1549</v>
      </c>
      <c r="J43">
        <v>2.568675591791356E-2</v>
      </c>
      <c r="K43">
        <v>0.71594577146546157</v>
      </c>
      <c r="L43">
        <v>0.56355677027840823</v>
      </c>
      <c r="M43">
        <v>13</v>
      </c>
      <c r="N43">
        <v>1</v>
      </c>
      <c r="O43">
        <v>12</v>
      </c>
      <c r="P43">
        <v>1</v>
      </c>
      <c r="Q43">
        <v>0.53787001436049464</v>
      </c>
    </row>
    <row r="44" spans="1:17" x14ac:dyDescent="0.3">
      <c r="A44">
        <v>1119</v>
      </c>
      <c r="B44">
        <v>4</v>
      </c>
      <c r="C44" t="s">
        <v>583</v>
      </c>
      <c r="D44">
        <v>1085</v>
      </c>
      <c r="E44" t="s">
        <v>154</v>
      </c>
      <c r="F44" t="s">
        <v>1472</v>
      </c>
      <c r="G44">
        <v>43174</v>
      </c>
      <c r="H44">
        <v>14</v>
      </c>
      <c r="I44">
        <v>1520</v>
      </c>
      <c r="J44">
        <v>2.5130865798860424E-2</v>
      </c>
      <c r="K44">
        <v>0.71381578947368418</v>
      </c>
      <c r="L44">
        <v>0.58868763607726859</v>
      </c>
      <c r="M44">
        <v>14</v>
      </c>
      <c r="N44">
        <v>1</v>
      </c>
      <c r="O44">
        <v>13</v>
      </c>
      <c r="P44">
        <v>1</v>
      </c>
      <c r="Q44">
        <v>0.56355677027840823</v>
      </c>
    </row>
    <row r="45" spans="1:17" x14ac:dyDescent="0.3">
      <c r="A45">
        <v>1106</v>
      </c>
      <c r="B45">
        <v>4</v>
      </c>
      <c r="C45" t="s">
        <v>391</v>
      </c>
      <c r="D45">
        <v>978</v>
      </c>
      <c r="E45" t="s">
        <v>154</v>
      </c>
      <c r="F45" t="s">
        <v>1472</v>
      </c>
      <c r="G45">
        <v>43174</v>
      </c>
      <c r="H45">
        <v>15</v>
      </c>
      <c r="I45">
        <v>1239</v>
      </c>
      <c r="J45">
        <v>2.2652522351415204E-2</v>
      </c>
      <c r="K45">
        <v>0.78934624697336564</v>
      </c>
      <c r="L45">
        <v>0.61134015842868383</v>
      </c>
      <c r="M45">
        <v>15</v>
      </c>
      <c r="N45">
        <v>1</v>
      </c>
      <c r="O45">
        <v>14</v>
      </c>
      <c r="P45">
        <v>1</v>
      </c>
      <c r="Q45">
        <v>0.58868763607726859</v>
      </c>
    </row>
    <row r="46" spans="1:17" x14ac:dyDescent="0.3">
      <c r="A46">
        <v>1301</v>
      </c>
      <c r="B46">
        <v>5</v>
      </c>
      <c r="C46" t="s">
        <v>333</v>
      </c>
      <c r="D46">
        <v>1569</v>
      </c>
      <c r="E46" t="s">
        <v>154</v>
      </c>
      <c r="F46" t="s">
        <v>1471</v>
      </c>
      <c r="G46">
        <v>4624</v>
      </c>
      <c r="H46">
        <v>1</v>
      </c>
      <c r="I46">
        <v>2352</v>
      </c>
      <c r="J46">
        <v>0.33931660899653981</v>
      </c>
      <c r="K46">
        <v>0.66709183673469385</v>
      </c>
      <c r="L46">
        <v>0.33931660899653981</v>
      </c>
      <c r="M46">
        <v>1</v>
      </c>
      <c r="N46">
        <v>1</v>
      </c>
      <c r="O46">
        <v>523</v>
      </c>
      <c r="P46">
        <v>0</v>
      </c>
      <c r="Q46">
        <v>0.99921248899801596</v>
      </c>
    </row>
    <row r="47" spans="1:17" x14ac:dyDescent="0.3">
      <c r="A47">
        <v>1376</v>
      </c>
      <c r="B47">
        <v>5</v>
      </c>
      <c r="C47" t="s">
        <v>604</v>
      </c>
      <c r="D47">
        <v>451</v>
      </c>
      <c r="E47" t="s">
        <v>154</v>
      </c>
      <c r="F47" t="s">
        <v>1471</v>
      </c>
      <c r="G47">
        <v>4624</v>
      </c>
      <c r="H47">
        <v>2</v>
      </c>
      <c r="I47">
        <v>724</v>
      </c>
      <c r="J47">
        <v>9.7534602076124563E-2</v>
      </c>
      <c r="K47">
        <v>0.6229281767955801</v>
      </c>
      <c r="L47">
        <v>0.43685121107266439</v>
      </c>
      <c r="M47">
        <v>2</v>
      </c>
      <c r="N47">
        <v>1</v>
      </c>
      <c r="O47">
        <v>1</v>
      </c>
      <c r="P47">
        <v>1</v>
      </c>
      <c r="Q47">
        <v>0.33931660899653981</v>
      </c>
    </row>
    <row r="48" spans="1:17" x14ac:dyDescent="0.3">
      <c r="A48">
        <v>1370</v>
      </c>
      <c r="B48">
        <v>5</v>
      </c>
      <c r="C48" t="s">
        <v>548</v>
      </c>
      <c r="D48">
        <v>217</v>
      </c>
      <c r="E48" t="s">
        <v>154</v>
      </c>
      <c r="F48" t="s">
        <v>1471</v>
      </c>
      <c r="G48">
        <v>4624</v>
      </c>
      <c r="H48">
        <v>3</v>
      </c>
      <c r="I48">
        <v>405</v>
      </c>
      <c r="J48">
        <v>4.6929065743944634E-2</v>
      </c>
      <c r="K48">
        <v>0.53580246913580243</v>
      </c>
      <c r="L48">
        <v>0.48378027681660901</v>
      </c>
      <c r="M48">
        <v>3</v>
      </c>
      <c r="N48">
        <v>1</v>
      </c>
      <c r="O48">
        <v>2</v>
      </c>
      <c r="P48">
        <v>1</v>
      </c>
      <c r="Q48">
        <v>0.43685121107266439</v>
      </c>
    </row>
    <row r="49" spans="1:17" x14ac:dyDescent="0.3">
      <c r="A49">
        <v>1337</v>
      </c>
      <c r="B49">
        <v>5</v>
      </c>
      <c r="C49" t="s">
        <v>208</v>
      </c>
      <c r="D49">
        <v>174</v>
      </c>
      <c r="E49" t="s">
        <v>154</v>
      </c>
      <c r="F49" t="s">
        <v>1471</v>
      </c>
      <c r="G49">
        <v>4624</v>
      </c>
      <c r="H49">
        <v>4</v>
      </c>
      <c r="I49">
        <v>291</v>
      </c>
      <c r="J49">
        <v>3.7629757785467129E-2</v>
      </c>
      <c r="K49">
        <v>0.59793814432989689</v>
      </c>
      <c r="L49">
        <v>0.52141003460207613</v>
      </c>
      <c r="M49">
        <v>4</v>
      </c>
      <c r="N49">
        <v>1</v>
      </c>
      <c r="O49">
        <v>3</v>
      </c>
      <c r="P49">
        <v>1</v>
      </c>
      <c r="Q49">
        <v>0.48378027681660901</v>
      </c>
    </row>
    <row r="50" spans="1:17" x14ac:dyDescent="0.3">
      <c r="A50">
        <v>1360</v>
      </c>
      <c r="B50">
        <v>5</v>
      </c>
      <c r="C50" t="s">
        <v>485</v>
      </c>
      <c r="D50">
        <v>132</v>
      </c>
      <c r="E50" t="s">
        <v>154</v>
      </c>
      <c r="F50" t="s">
        <v>1471</v>
      </c>
      <c r="G50">
        <v>4624</v>
      </c>
      <c r="H50">
        <v>5</v>
      </c>
      <c r="I50">
        <v>228</v>
      </c>
      <c r="J50">
        <v>2.8546712802768166E-2</v>
      </c>
      <c r="K50">
        <v>0.57894736842105265</v>
      </c>
      <c r="L50">
        <v>0.54995674740484435</v>
      </c>
      <c r="M50">
        <v>5</v>
      </c>
      <c r="N50">
        <v>1</v>
      </c>
      <c r="O50">
        <v>4</v>
      </c>
      <c r="P50">
        <v>1</v>
      </c>
      <c r="Q50">
        <v>0.52141003460207613</v>
      </c>
    </row>
    <row r="51" spans="1:17" x14ac:dyDescent="0.3">
      <c r="A51">
        <v>1364</v>
      </c>
      <c r="B51">
        <v>5</v>
      </c>
      <c r="C51" t="s">
        <v>494</v>
      </c>
      <c r="D51">
        <v>121</v>
      </c>
      <c r="E51" t="s">
        <v>154</v>
      </c>
      <c r="F51" t="s">
        <v>1471</v>
      </c>
      <c r="G51">
        <v>4624</v>
      </c>
      <c r="H51">
        <v>6</v>
      </c>
      <c r="I51">
        <v>838</v>
      </c>
      <c r="J51">
        <v>2.6167820069204151E-2</v>
      </c>
      <c r="K51">
        <v>0.14439140811455847</v>
      </c>
      <c r="L51">
        <v>0.5761245674740485</v>
      </c>
      <c r="M51">
        <v>6</v>
      </c>
      <c r="N51">
        <v>1</v>
      </c>
      <c r="O51">
        <v>5</v>
      </c>
      <c r="P51">
        <v>1</v>
      </c>
      <c r="Q51">
        <v>0.54995674740484435</v>
      </c>
    </row>
    <row r="52" spans="1:17" x14ac:dyDescent="0.3">
      <c r="A52">
        <v>1344</v>
      </c>
      <c r="B52">
        <v>5</v>
      </c>
      <c r="C52" t="s">
        <v>306</v>
      </c>
      <c r="D52">
        <v>118</v>
      </c>
      <c r="E52" t="s">
        <v>154</v>
      </c>
      <c r="F52" t="s">
        <v>1471</v>
      </c>
      <c r="G52">
        <v>4624</v>
      </c>
      <c r="H52">
        <v>7</v>
      </c>
      <c r="I52">
        <v>210</v>
      </c>
      <c r="J52">
        <v>2.5519031141868511E-2</v>
      </c>
      <c r="K52">
        <v>0.56190476190476191</v>
      </c>
      <c r="L52">
        <v>0.60164359861591699</v>
      </c>
      <c r="M52">
        <v>7</v>
      </c>
      <c r="N52">
        <v>1</v>
      </c>
      <c r="O52">
        <v>6</v>
      </c>
      <c r="P52">
        <v>1</v>
      </c>
      <c r="Q52">
        <v>0.5761245674740485</v>
      </c>
    </row>
    <row r="53" spans="1:17" x14ac:dyDescent="0.3">
      <c r="A53">
        <v>1373</v>
      </c>
      <c r="B53">
        <v>5</v>
      </c>
      <c r="C53" t="s">
        <v>562</v>
      </c>
      <c r="D53">
        <v>114</v>
      </c>
      <c r="E53" t="s">
        <v>154</v>
      </c>
      <c r="F53" t="s">
        <v>1471</v>
      </c>
      <c r="G53">
        <v>4624</v>
      </c>
      <c r="H53">
        <v>8</v>
      </c>
      <c r="I53">
        <v>336</v>
      </c>
      <c r="J53">
        <v>2.4653979238754325E-2</v>
      </c>
      <c r="K53">
        <v>0.3392857142857143</v>
      </c>
      <c r="L53">
        <v>0.62629757785467133</v>
      </c>
      <c r="M53">
        <v>8</v>
      </c>
      <c r="N53">
        <v>1</v>
      </c>
      <c r="O53">
        <v>7</v>
      </c>
      <c r="P53">
        <v>1</v>
      </c>
      <c r="Q53">
        <v>0.60164359861591699</v>
      </c>
    </row>
    <row r="54" spans="1:17" x14ac:dyDescent="0.3">
      <c r="A54">
        <v>1351</v>
      </c>
      <c r="B54">
        <v>5</v>
      </c>
      <c r="C54" t="s">
        <v>435</v>
      </c>
      <c r="D54">
        <v>105</v>
      </c>
      <c r="E54" t="s">
        <v>154</v>
      </c>
      <c r="F54" t="s">
        <v>1471</v>
      </c>
      <c r="G54">
        <v>4624</v>
      </c>
      <c r="H54">
        <v>9</v>
      </c>
      <c r="I54">
        <v>201</v>
      </c>
      <c r="J54">
        <v>2.2707612456747406E-2</v>
      </c>
      <c r="K54">
        <v>0.52238805970149249</v>
      </c>
      <c r="L54">
        <v>0.64900519031141868</v>
      </c>
      <c r="M54">
        <v>9</v>
      </c>
      <c r="N54">
        <v>1</v>
      </c>
      <c r="O54">
        <v>8</v>
      </c>
      <c r="P54">
        <v>1</v>
      </c>
      <c r="Q54">
        <v>0.62629757785467133</v>
      </c>
    </row>
    <row r="55" spans="1:17" x14ac:dyDescent="0.3">
      <c r="A55">
        <v>1340</v>
      </c>
      <c r="B55">
        <v>5</v>
      </c>
      <c r="C55" t="s">
        <v>259</v>
      </c>
      <c r="D55">
        <v>104</v>
      </c>
      <c r="E55" t="s">
        <v>154</v>
      </c>
      <c r="F55" t="s">
        <v>1471</v>
      </c>
      <c r="G55">
        <v>4624</v>
      </c>
      <c r="H55">
        <v>10</v>
      </c>
      <c r="I55">
        <v>202</v>
      </c>
      <c r="J55">
        <v>2.2491349480968859E-2</v>
      </c>
      <c r="K55">
        <v>0.51485148514851486</v>
      </c>
      <c r="L55">
        <v>0.67149653979238755</v>
      </c>
      <c r="M55">
        <v>10</v>
      </c>
      <c r="N55">
        <v>1</v>
      </c>
      <c r="O55">
        <v>9</v>
      </c>
      <c r="P55">
        <v>1</v>
      </c>
      <c r="Q55">
        <v>0.64900519031141868</v>
      </c>
    </row>
    <row r="56" spans="1:17" x14ac:dyDescent="0.3">
      <c r="A56">
        <v>1339</v>
      </c>
      <c r="B56">
        <v>5</v>
      </c>
      <c r="C56" t="s">
        <v>241</v>
      </c>
      <c r="D56">
        <v>92</v>
      </c>
      <c r="E56" t="s">
        <v>154</v>
      </c>
      <c r="F56" t="s">
        <v>1471</v>
      </c>
      <c r="G56">
        <v>4624</v>
      </c>
      <c r="H56">
        <v>11.5</v>
      </c>
      <c r="I56">
        <v>162</v>
      </c>
      <c r="J56">
        <v>1.9896193771626297E-2</v>
      </c>
      <c r="K56">
        <v>0.5679012345679012</v>
      </c>
      <c r="L56">
        <v>0.69139273356401387</v>
      </c>
      <c r="M56">
        <v>11</v>
      </c>
      <c r="N56">
        <v>1</v>
      </c>
      <c r="O56">
        <v>10</v>
      </c>
      <c r="P56">
        <v>1</v>
      </c>
      <c r="Q56">
        <v>0.67149653979238755</v>
      </c>
    </row>
    <row r="57" spans="1:17" x14ac:dyDescent="0.3">
      <c r="A57">
        <v>1354</v>
      </c>
      <c r="B57">
        <v>5</v>
      </c>
      <c r="C57" t="s">
        <v>323</v>
      </c>
      <c r="D57">
        <v>92</v>
      </c>
      <c r="E57" t="s">
        <v>154</v>
      </c>
      <c r="F57" t="s">
        <v>1471</v>
      </c>
      <c r="G57">
        <v>4624</v>
      </c>
      <c r="H57">
        <v>11.5</v>
      </c>
      <c r="I57">
        <v>151</v>
      </c>
      <c r="J57">
        <v>1.9896193771626297E-2</v>
      </c>
      <c r="K57">
        <v>0.60927152317880795</v>
      </c>
      <c r="L57">
        <v>0.7112889273356402</v>
      </c>
      <c r="M57">
        <v>12</v>
      </c>
      <c r="N57">
        <v>1</v>
      </c>
      <c r="O57">
        <v>11.5</v>
      </c>
      <c r="P57">
        <v>1</v>
      </c>
      <c r="Q57">
        <v>0.69139273356401387</v>
      </c>
    </row>
    <row r="58" spans="1:17" x14ac:dyDescent="0.3">
      <c r="A58">
        <v>1331</v>
      </c>
      <c r="B58">
        <v>5</v>
      </c>
      <c r="C58" t="s">
        <v>187</v>
      </c>
      <c r="D58">
        <v>76</v>
      </c>
      <c r="E58" t="s">
        <v>154</v>
      </c>
      <c r="F58" t="s">
        <v>1470</v>
      </c>
      <c r="G58">
        <v>4624</v>
      </c>
      <c r="H58">
        <v>13</v>
      </c>
      <c r="I58">
        <v>1365</v>
      </c>
      <c r="J58">
        <v>1.6435986159169549E-2</v>
      </c>
      <c r="K58">
        <v>5.5677655677655681E-2</v>
      </c>
      <c r="L58">
        <v>0.72772491349480972</v>
      </c>
      <c r="M58">
        <v>13</v>
      </c>
      <c r="N58">
        <v>1</v>
      </c>
      <c r="O58">
        <v>11.5</v>
      </c>
      <c r="P58">
        <v>1</v>
      </c>
      <c r="Q58">
        <v>0.7112889273356402</v>
      </c>
    </row>
    <row r="59" spans="1:17" x14ac:dyDescent="0.3">
      <c r="A59">
        <v>1341</v>
      </c>
      <c r="B59">
        <v>5</v>
      </c>
      <c r="C59" t="s">
        <v>261</v>
      </c>
      <c r="D59">
        <v>55</v>
      </c>
      <c r="E59" t="s">
        <v>154</v>
      </c>
      <c r="F59" t="s">
        <v>1471</v>
      </c>
      <c r="G59">
        <v>4624</v>
      </c>
      <c r="H59">
        <v>15</v>
      </c>
      <c r="I59">
        <v>139</v>
      </c>
      <c r="J59">
        <v>1.1894463667820069E-2</v>
      </c>
      <c r="K59">
        <v>0.39568345323741005</v>
      </c>
      <c r="L59">
        <v>0.73961937716262982</v>
      </c>
      <c r="M59">
        <v>14</v>
      </c>
      <c r="N59">
        <v>1</v>
      </c>
      <c r="O59">
        <v>13</v>
      </c>
      <c r="P59">
        <v>1</v>
      </c>
      <c r="Q59">
        <v>0.72772491349480972</v>
      </c>
    </row>
    <row r="60" spans="1:17" x14ac:dyDescent="0.3">
      <c r="A60">
        <v>1349</v>
      </c>
      <c r="B60">
        <v>5</v>
      </c>
      <c r="C60" t="s">
        <v>426</v>
      </c>
      <c r="D60">
        <v>55</v>
      </c>
      <c r="E60" t="s">
        <v>154</v>
      </c>
      <c r="F60" t="s">
        <v>1471</v>
      </c>
      <c r="G60">
        <v>4624</v>
      </c>
      <c r="H60">
        <v>15</v>
      </c>
      <c r="I60">
        <v>96</v>
      </c>
      <c r="J60">
        <v>1.1894463667820069E-2</v>
      </c>
      <c r="K60">
        <v>0.57291666666666663</v>
      </c>
      <c r="L60">
        <v>0.75151384083044992</v>
      </c>
      <c r="M60">
        <v>15</v>
      </c>
      <c r="N60">
        <v>1</v>
      </c>
      <c r="O60">
        <v>15</v>
      </c>
      <c r="P60">
        <v>1</v>
      </c>
      <c r="Q60">
        <v>0.73961937716262982</v>
      </c>
    </row>
    <row r="61" spans="1:17" x14ac:dyDescent="0.3">
      <c r="A61">
        <v>1367</v>
      </c>
      <c r="B61">
        <v>5</v>
      </c>
      <c r="C61" t="s">
        <v>529</v>
      </c>
      <c r="D61">
        <v>55</v>
      </c>
      <c r="E61" t="s">
        <v>154</v>
      </c>
      <c r="F61" t="s">
        <v>1471</v>
      </c>
      <c r="G61">
        <v>4624</v>
      </c>
      <c r="H61">
        <v>15</v>
      </c>
      <c r="I61">
        <v>86</v>
      </c>
      <c r="J61">
        <v>1.1894463667820069E-2</v>
      </c>
      <c r="K61">
        <v>0.63953488372093026</v>
      </c>
      <c r="L61">
        <v>0.76340830449827002</v>
      </c>
      <c r="M61">
        <v>16</v>
      </c>
      <c r="N61">
        <v>0</v>
      </c>
      <c r="O61">
        <v>15</v>
      </c>
      <c r="P61">
        <v>0</v>
      </c>
      <c r="Q61">
        <v>0.75151384083044992</v>
      </c>
    </row>
    <row r="62" spans="1:17" x14ac:dyDescent="0.3">
      <c r="A62">
        <v>1230</v>
      </c>
      <c r="B62">
        <v>8</v>
      </c>
      <c r="C62" t="s">
        <v>330</v>
      </c>
      <c r="D62">
        <v>265</v>
      </c>
      <c r="E62" t="s">
        <v>154</v>
      </c>
      <c r="F62" t="s">
        <v>1473</v>
      </c>
      <c r="G62">
        <v>1026</v>
      </c>
      <c r="H62">
        <v>1</v>
      </c>
      <c r="I62">
        <v>685</v>
      </c>
      <c r="J62">
        <v>0.25828460038986356</v>
      </c>
      <c r="K62">
        <v>0.38686131386861317</v>
      </c>
      <c r="L62">
        <v>0.25828460038986356</v>
      </c>
      <c r="M62">
        <v>1</v>
      </c>
      <c r="N62">
        <v>1</v>
      </c>
      <c r="O62">
        <v>148</v>
      </c>
      <c r="P62">
        <v>0</v>
      </c>
      <c r="Q62">
        <v>0.99891868512111037</v>
      </c>
    </row>
    <row r="63" spans="1:17" x14ac:dyDescent="0.3">
      <c r="A63">
        <v>1238</v>
      </c>
      <c r="B63">
        <v>8</v>
      </c>
      <c r="C63" t="s">
        <v>380</v>
      </c>
      <c r="D63">
        <v>73</v>
      </c>
      <c r="E63" t="s">
        <v>154</v>
      </c>
      <c r="F63" t="s">
        <v>1473</v>
      </c>
      <c r="G63">
        <v>1026</v>
      </c>
      <c r="H63">
        <v>2</v>
      </c>
      <c r="I63">
        <v>661</v>
      </c>
      <c r="J63">
        <v>7.1150097465886936E-2</v>
      </c>
      <c r="K63">
        <v>0.11043872919818457</v>
      </c>
      <c r="L63">
        <v>0.32943469785575052</v>
      </c>
      <c r="M63">
        <v>2</v>
      </c>
      <c r="N63">
        <v>1</v>
      </c>
      <c r="O63">
        <v>1</v>
      </c>
      <c r="P63">
        <v>1</v>
      </c>
      <c r="Q63">
        <v>0.25828460038986356</v>
      </c>
    </row>
    <row r="64" spans="1:17" x14ac:dyDescent="0.3">
      <c r="A64">
        <v>1201</v>
      </c>
      <c r="B64">
        <v>8</v>
      </c>
      <c r="C64" t="s">
        <v>506</v>
      </c>
      <c r="D64">
        <v>72</v>
      </c>
      <c r="E64" t="s">
        <v>154</v>
      </c>
      <c r="F64" t="s">
        <v>1473</v>
      </c>
      <c r="G64">
        <v>1026</v>
      </c>
      <c r="H64">
        <v>3</v>
      </c>
      <c r="I64">
        <v>5964</v>
      </c>
      <c r="J64">
        <v>7.0175438596491224E-2</v>
      </c>
      <c r="K64">
        <v>1.2072434607645875E-2</v>
      </c>
      <c r="L64">
        <v>0.39961013645224175</v>
      </c>
      <c r="M64">
        <v>3</v>
      </c>
      <c r="N64">
        <v>1</v>
      </c>
      <c r="O64">
        <v>2</v>
      </c>
      <c r="P64">
        <v>1</v>
      </c>
      <c r="Q64">
        <v>0.32943469785575052</v>
      </c>
    </row>
    <row r="65" spans="1:17" x14ac:dyDescent="0.3">
      <c r="A65">
        <v>1257</v>
      </c>
      <c r="B65">
        <v>8</v>
      </c>
      <c r="C65" t="s">
        <v>547</v>
      </c>
      <c r="D65">
        <v>63</v>
      </c>
      <c r="E65" t="s">
        <v>154</v>
      </c>
      <c r="F65" t="s">
        <v>1473</v>
      </c>
      <c r="G65">
        <v>1026</v>
      </c>
      <c r="H65">
        <v>4</v>
      </c>
      <c r="I65">
        <v>156</v>
      </c>
      <c r="J65">
        <v>6.1403508771929821E-2</v>
      </c>
      <c r="K65">
        <v>0.40384615384615385</v>
      </c>
      <c r="L65">
        <v>0.46101364522417154</v>
      </c>
      <c r="M65">
        <v>4</v>
      </c>
      <c r="N65">
        <v>1</v>
      </c>
      <c r="O65">
        <v>3</v>
      </c>
      <c r="P65">
        <v>1</v>
      </c>
      <c r="Q65">
        <v>0.39961013645224175</v>
      </c>
    </row>
    <row r="66" spans="1:17" x14ac:dyDescent="0.3">
      <c r="A66">
        <v>1236</v>
      </c>
      <c r="B66">
        <v>8</v>
      </c>
      <c r="C66" t="s">
        <v>361</v>
      </c>
      <c r="D66">
        <v>49</v>
      </c>
      <c r="E66" t="s">
        <v>154</v>
      </c>
      <c r="F66" t="s">
        <v>1473</v>
      </c>
      <c r="G66">
        <v>1026</v>
      </c>
      <c r="H66">
        <v>5</v>
      </c>
      <c r="I66">
        <v>114</v>
      </c>
      <c r="J66">
        <v>4.7758284600389861E-2</v>
      </c>
      <c r="K66">
        <v>0.42982456140350878</v>
      </c>
      <c r="L66">
        <v>0.50877192982456143</v>
      </c>
      <c r="M66">
        <v>5</v>
      </c>
      <c r="N66">
        <v>1</v>
      </c>
      <c r="O66">
        <v>4</v>
      </c>
      <c r="P66">
        <v>1</v>
      </c>
      <c r="Q66">
        <v>0.46101364522417154</v>
      </c>
    </row>
    <row r="67" spans="1:17" x14ac:dyDescent="0.3">
      <c r="A67">
        <v>6018</v>
      </c>
      <c r="B67">
        <v>8</v>
      </c>
      <c r="C67" t="s">
        <v>1102</v>
      </c>
      <c r="D67">
        <v>39</v>
      </c>
      <c r="E67" t="s">
        <v>1474</v>
      </c>
      <c r="F67" t="s">
        <v>1475</v>
      </c>
      <c r="G67">
        <v>1026</v>
      </c>
      <c r="H67">
        <v>6</v>
      </c>
      <c r="I67">
        <v>61</v>
      </c>
      <c r="J67">
        <v>3.8011695906432746E-2</v>
      </c>
      <c r="K67">
        <v>0.63934426229508201</v>
      </c>
      <c r="L67">
        <v>0.54678362573099415</v>
      </c>
      <c r="M67">
        <v>6</v>
      </c>
      <c r="N67">
        <v>1</v>
      </c>
      <c r="O67">
        <v>5</v>
      </c>
      <c r="P67">
        <v>1</v>
      </c>
      <c r="Q67">
        <v>0.50877192982456143</v>
      </c>
    </row>
    <row r="68" spans="1:17" x14ac:dyDescent="0.3">
      <c r="A68">
        <v>12529</v>
      </c>
      <c r="B68">
        <v>8</v>
      </c>
      <c r="C68" t="s">
        <v>1104</v>
      </c>
      <c r="D68">
        <v>37</v>
      </c>
      <c r="E68" t="s">
        <v>1476</v>
      </c>
      <c r="F68" t="s">
        <v>1477</v>
      </c>
      <c r="G68">
        <v>1026</v>
      </c>
      <c r="H68">
        <v>7</v>
      </c>
      <c r="I68">
        <v>70</v>
      </c>
      <c r="J68">
        <v>3.6062378167641324E-2</v>
      </c>
      <c r="K68">
        <v>0.52857142857142858</v>
      </c>
      <c r="L68">
        <v>0.5828460038986355</v>
      </c>
      <c r="M68">
        <v>7</v>
      </c>
      <c r="N68">
        <v>1</v>
      </c>
      <c r="O68">
        <v>6</v>
      </c>
      <c r="P68">
        <v>1</v>
      </c>
      <c r="Q68">
        <v>0.54678362573099415</v>
      </c>
    </row>
    <row r="69" spans="1:17" x14ac:dyDescent="0.3">
      <c r="A69">
        <v>1222</v>
      </c>
      <c r="B69">
        <v>8</v>
      </c>
      <c r="C69" t="s">
        <v>184</v>
      </c>
      <c r="D69">
        <v>35</v>
      </c>
      <c r="E69" t="s">
        <v>154</v>
      </c>
      <c r="F69" t="s">
        <v>1473</v>
      </c>
      <c r="G69">
        <v>1026</v>
      </c>
      <c r="H69">
        <v>8</v>
      </c>
      <c r="I69">
        <v>66</v>
      </c>
      <c r="J69">
        <v>3.4113060428849901E-2</v>
      </c>
      <c r="K69">
        <v>0.53030303030303028</v>
      </c>
      <c r="L69">
        <v>0.61695906432748537</v>
      </c>
      <c r="M69">
        <v>8</v>
      </c>
      <c r="N69">
        <v>1</v>
      </c>
      <c r="O69">
        <v>7</v>
      </c>
      <c r="P69">
        <v>1</v>
      </c>
      <c r="Q69">
        <v>0.5828460038986355</v>
      </c>
    </row>
    <row r="70" spans="1:17" x14ac:dyDescent="0.3">
      <c r="A70">
        <v>1240</v>
      </c>
      <c r="B70">
        <v>8</v>
      </c>
      <c r="C70" t="s">
        <v>383</v>
      </c>
      <c r="D70">
        <v>31</v>
      </c>
      <c r="E70" t="s">
        <v>154</v>
      </c>
      <c r="F70" t="s">
        <v>1473</v>
      </c>
      <c r="G70">
        <v>1026</v>
      </c>
      <c r="H70">
        <v>9</v>
      </c>
      <c r="I70">
        <v>563</v>
      </c>
      <c r="J70">
        <v>3.0214424951267055E-2</v>
      </c>
      <c r="K70">
        <v>5.5062166962699825E-2</v>
      </c>
      <c r="L70">
        <v>0.6471734892787524</v>
      </c>
      <c r="M70">
        <v>9</v>
      </c>
      <c r="N70">
        <v>1</v>
      </c>
      <c r="O70">
        <v>8</v>
      </c>
      <c r="P70">
        <v>1</v>
      </c>
      <c r="Q70">
        <v>0.61695906432748537</v>
      </c>
    </row>
    <row r="71" spans="1:17" x14ac:dyDescent="0.3">
      <c r="A71">
        <v>1262</v>
      </c>
      <c r="B71">
        <v>8</v>
      </c>
      <c r="C71" t="s">
        <v>586</v>
      </c>
      <c r="D71">
        <v>27</v>
      </c>
      <c r="E71" t="s">
        <v>154</v>
      </c>
      <c r="F71" t="s">
        <v>1473</v>
      </c>
      <c r="G71">
        <v>1026</v>
      </c>
      <c r="H71">
        <v>10</v>
      </c>
      <c r="I71">
        <v>137</v>
      </c>
      <c r="J71">
        <v>2.6315789473684209E-2</v>
      </c>
      <c r="K71">
        <v>0.19708029197080293</v>
      </c>
      <c r="L71">
        <v>0.67348927875243658</v>
      </c>
      <c r="M71">
        <v>10</v>
      </c>
      <c r="N71">
        <v>1</v>
      </c>
      <c r="O71">
        <v>9</v>
      </c>
      <c r="P71">
        <v>1</v>
      </c>
      <c r="Q71">
        <v>0.6471734892787524</v>
      </c>
    </row>
    <row r="72" spans="1:17" x14ac:dyDescent="0.3">
      <c r="A72">
        <v>1255</v>
      </c>
      <c r="B72">
        <v>8</v>
      </c>
      <c r="C72" t="s">
        <v>540</v>
      </c>
      <c r="D72">
        <v>24</v>
      </c>
      <c r="E72" t="s">
        <v>154</v>
      </c>
      <c r="F72" t="s">
        <v>1473</v>
      </c>
      <c r="G72">
        <v>1026</v>
      </c>
      <c r="H72">
        <v>11</v>
      </c>
      <c r="I72">
        <v>79</v>
      </c>
      <c r="J72">
        <v>2.3391812865497075E-2</v>
      </c>
      <c r="K72">
        <v>0.30379746835443039</v>
      </c>
      <c r="L72">
        <v>0.69688109161793366</v>
      </c>
      <c r="M72">
        <v>11</v>
      </c>
      <c r="N72">
        <v>1</v>
      </c>
      <c r="O72">
        <v>10</v>
      </c>
      <c r="P72">
        <v>1</v>
      </c>
      <c r="Q72">
        <v>0.67348927875243658</v>
      </c>
    </row>
    <row r="73" spans="1:17" x14ac:dyDescent="0.3">
      <c r="A73">
        <v>1245</v>
      </c>
      <c r="B73">
        <v>8</v>
      </c>
      <c r="C73" t="s">
        <v>436</v>
      </c>
      <c r="D73">
        <v>19</v>
      </c>
      <c r="E73" t="s">
        <v>154</v>
      </c>
      <c r="F73" t="s">
        <v>1473</v>
      </c>
      <c r="G73">
        <v>1026</v>
      </c>
      <c r="H73">
        <v>12.5</v>
      </c>
      <c r="I73">
        <v>52</v>
      </c>
      <c r="J73">
        <v>1.8518518518518517E-2</v>
      </c>
      <c r="K73">
        <v>0.36538461538461536</v>
      </c>
      <c r="L73">
        <v>0.71539961013645215</v>
      </c>
      <c r="M73">
        <v>12</v>
      </c>
      <c r="N73">
        <v>1</v>
      </c>
      <c r="O73">
        <v>11</v>
      </c>
      <c r="P73">
        <v>1</v>
      </c>
      <c r="Q73">
        <v>0.69688109161793366</v>
      </c>
    </row>
    <row r="74" spans="1:17" x14ac:dyDescent="0.3">
      <c r="A74">
        <v>1253</v>
      </c>
      <c r="B74">
        <v>8</v>
      </c>
      <c r="C74" t="s">
        <v>497</v>
      </c>
      <c r="D74">
        <v>19</v>
      </c>
      <c r="E74" t="s">
        <v>154</v>
      </c>
      <c r="F74" t="s">
        <v>1473</v>
      </c>
      <c r="G74">
        <v>1026</v>
      </c>
      <c r="H74">
        <v>12.5</v>
      </c>
      <c r="I74">
        <v>72</v>
      </c>
      <c r="J74">
        <v>1.8518518518518517E-2</v>
      </c>
      <c r="K74">
        <v>0.2638888888888889</v>
      </c>
      <c r="L74">
        <v>0.73391812865497064</v>
      </c>
      <c r="M74">
        <v>13</v>
      </c>
      <c r="N74">
        <v>1</v>
      </c>
      <c r="O74">
        <v>12.5</v>
      </c>
      <c r="P74">
        <v>1</v>
      </c>
      <c r="Q74">
        <v>0.71539961013645215</v>
      </c>
    </row>
    <row r="75" spans="1:17" x14ac:dyDescent="0.3">
      <c r="A75">
        <v>1223</v>
      </c>
      <c r="B75">
        <v>8</v>
      </c>
      <c r="C75" t="s">
        <v>200</v>
      </c>
      <c r="D75">
        <v>17</v>
      </c>
      <c r="E75" t="s">
        <v>154</v>
      </c>
      <c r="F75" t="s">
        <v>1473</v>
      </c>
      <c r="G75">
        <v>1026</v>
      </c>
      <c r="H75">
        <v>15.5</v>
      </c>
      <c r="I75">
        <v>172</v>
      </c>
      <c r="J75">
        <v>1.6569200779727095E-2</v>
      </c>
      <c r="K75">
        <v>9.8837209302325577E-2</v>
      </c>
      <c r="L75">
        <v>0.75048732943469776</v>
      </c>
      <c r="M75">
        <v>14</v>
      </c>
      <c r="N75">
        <v>1</v>
      </c>
      <c r="O75">
        <v>12.5</v>
      </c>
      <c r="P75">
        <v>1</v>
      </c>
      <c r="Q75">
        <v>0.73391812865497064</v>
      </c>
    </row>
    <row r="76" spans="1:17" x14ac:dyDescent="0.3">
      <c r="A76">
        <v>1226</v>
      </c>
      <c r="B76">
        <v>8</v>
      </c>
      <c r="C76" t="s">
        <v>266</v>
      </c>
      <c r="D76">
        <v>17</v>
      </c>
      <c r="E76" t="s">
        <v>154</v>
      </c>
      <c r="F76" t="s">
        <v>1473</v>
      </c>
      <c r="G76">
        <v>1026</v>
      </c>
      <c r="H76">
        <v>15.5</v>
      </c>
      <c r="I76">
        <v>613</v>
      </c>
      <c r="J76">
        <v>1.6569200779727095E-2</v>
      </c>
      <c r="K76">
        <v>2.7732463295269169E-2</v>
      </c>
      <c r="L76">
        <v>0.76705653021442488</v>
      </c>
      <c r="M76">
        <v>15</v>
      </c>
      <c r="N76">
        <v>0</v>
      </c>
      <c r="O76">
        <v>15.5</v>
      </c>
      <c r="P76">
        <v>0</v>
      </c>
      <c r="Q76">
        <v>0.75048732943469776</v>
      </c>
    </row>
    <row r="77" spans="1:17" x14ac:dyDescent="0.3">
      <c r="A77">
        <v>1258</v>
      </c>
      <c r="B77">
        <v>8</v>
      </c>
      <c r="C77" t="s">
        <v>565</v>
      </c>
      <c r="D77">
        <v>17</v>
      </c>
      <c r="E77" t="s">
        <v>154</v>
      </c>
      <c r="F77" t="s">
        <v>1473</v>
      </c>
      <c r="G77">
        <v>1026</v>
      </c>
      <c r="H77">
        <v>15.5</v>
      </c>
      <c r="I77">
        <v>54</v>
      </c>
      <c r="J77">
        <v>1.6569200779727095E-2</v>
      </c>
      <c r="K77">
        <v>0.31481481481481483</v>
      </c>
      <c r="L77">
        <v>0.783625730994152</v>
      </c>
      <c r="M77">
        <v>16</v>
      </c>
      <c r="N77">
        <v>0</v>
      </c>
      <c r="O77">
        <v>15.5</v>
      </c>
      <c r="P77">
        <v>0</v>
      </c>
      <c r="Q77">
        <v>0.76705653021442488</v>
      </c>
    </row>
    <row r="78" spans="1:17" x14ac:dyDescent="0.3">
      <c r="A78">
        <v>12516</v>
      </c>
      <c r="B78">
        <v>8</v>
      </c>
      <c r="C78" t="s">
        <v>1478</v>
      </c>
      <c r="D78">
        <v>17</v>
      </c>
      <c r="E78" t="s">
        <v>1476</v>
      </c>
      <c r="F78" t="s">
        <v>1477</v>
      </c>
      <c r="G78">
        <v>1026</v>
      </c>
      <c r="H78">
        <v>15.5</v>
      </c>
      <c r="I78">
        <v>37</v>
      </c>
      <c r="J78">
        <v>1.6569200779727095E-2</v>
      </c>
      <c r="K78">
        <v>0.45945945945945948</v>
      </c>
      <c r="L78">
        <v>0.80019493177387913</v>
      </c>
      <c r="M78">
        <v>17</v>
      </c>
      <c r="N78">
        <v>0</v>
      </c>
      <c r="O78">
        <v>15.5</v>
      </c>
      <c r="P78">
        <v>0</v>
      </c>
      <c r="Q78">
        <v>0.783625730994152</v>
      </c>
    </row>
    <row r="79" spans="1:17" x14ac:dyDescent="0.3">
      <c r="A79">
        <v>2130</v>
      </c>
      <c r="B79">
        <v>22</v>
      </c>
      <c r="C79" t="s">
        <v>372</v>
      </c>
      <c r="D79">
        <v>1179</v>
      </c>
      <c r="E79" t="s">
        <v>154</v>
      </c>
      <c r="F79" t="s">
        <v>1479</v>
      </c>
      <c r="G79">
        <v>47220</v>
      </c>
      <c r="H79">
        <v>1</v>
      </c>
      <c r="I79">
        <v>3433</v>
      </c>
      <c r="J79">
        <v>2.496823379923761E-2</v>
      </c>
      <c r="K79">
        <v>0.34343140110690357</v>
      </c>
      <c r="L79">
        <v>2.496823379923761E-2</v>
      </c>
      <c r="M79">
        <v>1</v>
      </c>
      <c r="N79">
        <v>1</v>
      </c>
      <c r="O79">
        <v>70.5</v>
      </c>
      <c r="P79">
        <v>0</v>
      </c>
      <c r="Q79">
        <v>1.0000000000000009</v>
      </c>
    </row>
    <row r="80" spans="1:17" x14ac:dyDescent="0.3">
      <c r="A80">
        <v>2124</v>
      </c>
      <c r="B80">
        <v>22</v>
      </c>
      <c r="C80" t="s">
        <v>276</v>
      </c>
      <c r="D80">
        <v>1011</v>
      </c>
      <c r="E80" t="s">
        <v>154</v>
      </c>
      <c r="F80" t="s">
        <v>1479</v>
      </c>
      <c r="G80">
        <v>47220</v>
      </c>
      <c r="H80">
        <v>2</v>
      </c>
      <c r="I80">
        <v>6068</v>
      </c>
      <c r="J80">
        <v>2.1410419313850064E-2</v>
      </c>
      <c r="K80">
        <v>0.16661173368490442</v>
      </c>
      <c r="L80">
        <v>4.637865311308767E-2</v>
      </c>
      <c r="M80">
        <v>2</v>
      </c>
      <c r="N80">
        <v>1</v>
      </c>
      <c r="O80">
        <v>1</v>
      </c>
      <c r="P80">
        <v>1</v>
      </c>
      <c r="Q80">
        <v>2.496823379923761E-2</v>
      </c>
    </row>
    <row r="81" spans="1:17" x14ac:dyDescent="0.3">
      <c r="A81">
        <v>2131</v>
      </c>
      <c r="B81">
        <v>22</v>
      </c>
      <c r="C81" t="s">
        <v>528</v>
      </c>
      <c r="D81">
        <v>943</v>
      </c>
      <c r="E81" t="s">
        <v>154</v>
      </c>
      <c r="F81" t="s">
        <v>1479</v>
      </c>
      <c r="G81">
        <v>47220</v>
      </c>
      <c r="H81">
        <v>3</v>
      </c>
      <c r="I81">
        <v>3187</v>
      </c>
      <c r="J81">
        <v>1.9970351545955105E-2</v>
      </c>
      <c r="K81">
        <v>0.29588955130216504</v>
      </c>
      <c r="L81">
        <v>6.6349004659042782E-2</v>
      </c>
      <c r="M81">
        <v>3</v>
      </c>
      <c r="N81">
        <v>1</v>
      </c>
      <c r="O81">
        <v>2</v>
      </c>
      <c r="P81">
        <v>1</v>
      </c>
      <c r="Q81">
        <v>4.637865311308767E-2</v>
      </c>
    </row>
    <row r="82" spans="1:17" x14ac:dyDescent="0.3">
      <c r="A82">
        <v>2136</v>
      </c>
      <c r="B82">
        <v>22</v>
      </c>
      <c r="C82" t="s">
        <v>369</v>
      </c>
      <c r="D82">
        <v>931</v>
      </c>
      <c r="E82" t="s">
        <v>154</v>
      </c>
      <c r="F82" t="s">
        <v>1479</v>
      </c>
      <c r="G82">
        <v>47220</v>
      </c>
      <c r="H82">
        <v>4</v>
      </c>
      <c r="I82">
        <v>3897</v>
      </c>
      <c r="J82">
        <v>1.9716221939855994E-2</v>
      </c>
      <c r="K82">
        <v>0.23890171927123427</v>
      </c>
      <c r="L82">
        <v>8.6065226598898772E-2</v>
      </c>
      <c r="M82">
        <v>4</v>
      </c>
      <c r="N82">
        <v>1</v>
      </c>
      <c r="O82">
        <v>3</v>
      </c>
      <c r="P82">
        <v>1</v>
      </c>
      <c r="Q82">
        <v>6.6349004659042782E-2</v>
      </c>
    </row>
    <row r="83" spans="1:17" x14ac:dyDescent="0.3">
      <c r="A83">
        <v>2119</v>
      </c>
      <c r="B83">
        <v>22</v>
      </c>
      <c r="C83" t="s">
        <v>531</v>
      </c>
      <c r="D83">
        <v>824</v>
      </c>
      <c r="E83" t="s">
        <v>154</v>
      </c>
      <c r="F83" t="s">
        <v>1479</v>
      </c>
      <c r="G83">
        <v>47220</v>
      </c>
      <c r="H83">
        <v>5</v>
      </c>
      <c r="I83">
        <v>3753</v>
      </c>
      <c r="J83">
        <v>1.7450232952138923E-2</v>
      </c>
      <c r="K83">
        <v>0.21955768718358645</v>
      </c>
      <c r="L83">
        <v>0.10351545955103769</v>
      </c>
      <c r="M83">
        <v>5</v>
      </c>
      <c r="N83">
        <v>1</v>
      </c>
      <c r="O83">
        <v>4</v>
      </c>
      <c r="P83">
        <v>1</v>
      </c>
      <c r="Q83">
        <v>8.6065226598898772E-2</v>
      </c>
    </row>
    <row r="84" spans="1:17" x14ac:dyDescent="0.3">
      <c r="A84">
        <v>2132</v>
      </c>
      <c r="B84">
        <v>22</v>
      </c>
      <c r="C84" t="s">
        <v>648</v>
      </c>
      <c r="D84">
        <v>814</v>
      </c>
      <c r="E84" t="s">
        <v>154</v>
      </c>
      <c r="F84" t="s">
        <v>1479</v>
      </c>
      <c r="G84">
        <v>47220</v>
      </c>
      <c r="H84">
        <v>6</v>
      </c>
      <c r="I84">
        <v>2817</v>
      </c>
      <c r="J84">
        <v>1.7238458280389665E-2</v>
      </c>
      <c r="K84">
        <v>0.28895988640397585</v>
      </c>
      <c r="L84">
        <v>0.12075391783142736</v>
      </c>
      <c r="M84">
        <v>6</v>
      </c>
      <c r="N84">
        <v>1</v>
      </c>
      <c r="O84">
        <v>5</v>
      </c>
      <c r="P84">
        <v>1</v>
      </c>
      <c r="Q84">
        <v>0.10351545955103769</v>
      </c>
    </row>
    <row r="85" spans="1:17" x14ac:dyDescent="0.3">
      <c r="A85">
        <v>2121</v>
      </c>
      <c r="B85">
        <v>22</v>
      </c>
      <c r="C85" t="s">
        <v>275</v>
      </c>
      <c r="D85">
        <v>678</v>
      </c>
      <c r="E85" t="s">
        <v>154</v>
      </c>
      <c r="F85" t="s">
        <v>1479</v>
      </c>
      <c r="G85">
        <v>47220</v>
      </c>
      <c r="H85">
        <v>7</v>
      </c>
      <c r="I85">
        <v>3390</v>
      </c>
      <c r="J85">
        <v>1.4358322744599746E-2</v>
      </c>
      <c r="K85">
        <v>0.2</v>
      </c>
      <c r="L85">
        <v>0.13511224057602711</v>
      </c>
      <c r="M85">
        <v>7</v>
      </c>
      <c r="N85">
        <v>1</v>
      </c>
      <c r="O85">
        <v>6</v>
      </c>
      <c r="P85">
        <v>1</v>
      </c>
      <c r="Q85">
        <v>0.12075391783142736</v>
      </c>
    </row>
    <row r="86" spans="1:17" x14ac:dyDescent="0.3">
      <c r="A86">
        <v>2026</v>
      </c>
      <c r="B86">
        <v>22</v>
      </c>
      <c r="C86" t="s">
        <v>269</v>
      </c>
      <c r="D86">
        <v>579</v>
      </c>
      <c r="E86" t="s">
        <v>154</v>
      </c>
      <c r="F86" t="s">
        <v>1480</v>
      </c>
      <c r="G86">
        <v>47220</v>
      </c>
      <c r="H86">
        <v>8</v>
      </c>
      <c r="I86">
        <v>2881</v>
      </c>
      <c r="J86">
        <v>1.2261753494282084E-2</v>
      </c>
      <c r="K86">
        <v>0.20097188476223535</v>
      </c>
      <c r="L86">
        <v>0.14737399407030918</v>
      </c>
      <c r="M86">
        <v>8</v>
      </c>
      <c r="N86">
        <v>1</v>
      </c>
      <c r="O86">
        <v>7</v>
      </c>
      <c r="P86">
        <v>1</v>
      </c>
      <c r="Q86">
        <v>0.13511224057602711</v>
      </c>
    </row>
    <row r="87" spans="1:17" x14ac:dyDescent="0.3">
      <c r="A87">
        <v>2446</v>
      </c>
      <c r="B87">
        <v>22</v>
      </c>
      <c r="C87" t="s">
        <v>228</v>
      </c>
      <c r="D87">
        <v>549</v>
      </c>
      <c r="E87" t="s">
        <v>154</v>
      </c>
      <c r="F87" t="s">
        <v>1480</v>
      </c>
      <c r="G87">
        <v>47220</v>
      </c>
      <c r="H87">
        <v>9</v>
      </c>
      <c r="I87">
        <v>1802</v>
      </c>
      <c r="J87">
        <v>1.1626429479034308E-2</v>
      </c>
      <c r="K87">
        <v>0.30466148723640402</v>
      </c>
      <c r="L87">
        <v>0.15900042354934349</v>
      </c>
      <c r="M87">
        <v>9</v>
      </c>
      <c r="N87">
        <v>1</v>
      </c>
      <c r="O87">
        <v>8</v>
      </c>
      <c r="P87">
        <v>1</v>
      </c>
      <c r="Q87">
        <v>0.14737399407030918</v>
      </c>
    </row>
    <row r="88" spans="1:17" x14ac:dyDescent="0.3">
      <c r="A88">
        <v>2125</v>
      </c>
      <c r="B88">
        <v>22</v>
      </c>
      <c r="C88" t="s">
        <v>275</v>
      </c>
      <c r="D88">
        <v>520</v>
      </c>
      <c r="E88" t="s">
        <v>154</v>
      </c>
      <c r="F88" t="s">
        <v>1479</v>
      </c>
      <c r="G88">
        <v>47220</v>
      </c>
      <c r="H88">
        <v>10</v>
      </c>
      <c r="I88">
        <v>3089</v>
      </c>
      <c r="J88">
        <v>1.1012282930961457E-2</v>
      </c>
      <c r="K88">
        <v>0.16833926837164132</v>
      </c>
      <c r="L88">
        <v>0.17001270648030495</v>
      </c>
      <c r="M88">
        <v>10</v>
      </c>
      <c r="N88">
        <v>1</v>
      </c>
      <c r="O88">
        <v>9</v>
      </c>
      <c r="P88">
        <v>1</v>
      </c>
      <c r="Q88">
        <v>0.15900042354934349</v>
      </c>
    </row>
    <row r="89" spans="1:17" x14ac:dyDescent="0.3">
      <c r="A89">
        <v>2062</v>
      </c>
      <c r="B89">
        <v>22</v>
      </c>
      <c r="C89" t="s">
        <v>488</v>
      </c>
      <c r="D89">
        <v>492</v>
      </c>
      <c r="E89" t="s">
        <v>154</v>
      </c>
      <c r="F89" t="s">
        <v>1480</v>
      </c>
      <c r="G89">
        <v>47220</v>
      </c>
      <c r="H89">
        <v>11</v>
      </c>
      <c r="I89">
        <v>3526</v>
      </c>
      <c r="J89">
        <v>1.0419313850063533E-2</v>
      </c>
      <c r="K89">
        <v>0.13953488372093023</v>
      </c>
      <c r="L89">
        <v>0.18043202033036848</v>
      </c>
      <c r="M89">
        <v>11</v>
      </c>
      <c r="N89">
        <v>1</v>
      </c>
      <c r="O89">
        <v>10</v>
      </c>
      <c r="P89">
        <v>1</v>
      </c>
      <c r="Q89">
        <v>0.17001270648030495</v>
      </c>
    </row>
    <row r="90" spans="1:17" x14ac:dyDescent="0.3">
      <c r="A90">
        <v>2126</v>
      </c>
      <c r="B90">
        <v>22</v>
      </c>
      <c r="C90" t="s">
        <v>409</v>
      </c>
      <c r="D90">
        <v>487</v>
      </c>
      <c r="E90" t="s">
        <v>154</v>
      </c>
      <c r="F90" t="s">
        <v>1479</v>
      </c>
      <c r="G90">
        <v>47220</v>
      </c>
      <c r="H90">
        <v>12</v>
      </c>
      <c r="I90">
        <v>2952</v>
      </c>
      <c r="J90">
        <v>1.0313426514188904E-2</v>
      </c>
      <c r="K90">
        <v>0.16497289972899729</v>
      </c>
      <c r="L90">
        <v>0.19074544684455738</v>
      </c>
      <c r="M90">
        <v>12</v>
      </c>
      <c r="N90">
        <v>1</v>
      </c>
      <c r="O90">
        <v>11</v>
      </c>
      <c r="P90">
        <v>1</v>
      </c>
      <c r="Q90">
        <v>0.18043202033036848</v>
      </c>
    </row>
    <row r="91" spans="1:17" x14ac:dyDescent="0.3">
      <c r="A91">
        <v>2118</v>
      </c>
      <c r="B91">
        <v>22</v>
      </c>
      <c r="C91" t="s">
        <v>216</v>
      </c>
      <c r="D91">
        <v>482</v>
      </c>
      <c r="E91" t="s">
        <v>154</v>
      </c>
      <c r="F91" t="s">
        <v>1479</v>
      </c>
      <c r="G91">
        <v>47220</v>
      </c>
      <c r="H91">
        <v>13</v>
      </c>
      <c r="I91">
        <v>3391</v>
      </c>
      <c r="J91">
        <v>1.0207539178314273E-2</v>
      </c>
      <c r="K91">
        <v>0.14214096136832793</v>
      </c>
      <c r="L91">
        <v>0.20095298602287165</v>
      </c>
      <c r="M91">
        <v>13</v>
      </c>
      <c r="N91">
        <v>1</v>
      </c>
      <c r="O91">
        <v>12</v>
      </c>
      <c r="P91">
        <v>1</v>
      </c>
      <c r="Q91">
        <v>0.19074544684455738</v>
      </c>
    </row>
    <row r="92" spans="1:17" x14ac:dyDescent="0.3">
      <c r="A92">
        <v>2169</v>
      </c>
      <c r="B92">
        <v>22</v>
      </c>
      <c r="C92" t="s">
        <v>515</v>
      </c>
      <c r="D92">
        <v>468</v>
      </c>
      <c r="E92" t="s">
        <v>154</v>
      </c>
      <c r="F92" t="s">
        <v>1480</v>
      </c>
      <c r="G92">
        <v>47220</v>
      </c>
      <c r="H92">
        <v>14</v>
      </c>
      <c r="I92">
        <v>6680</v>
      </c>
      <c r="J92">
        <v>9.9110546378653117E-3</v>
      </c>
      <c r="K92">
        <v>7.0059880239520964E-2</v>
      </c>
      <c r="L92">
        <v>0.21086404066073697</v>
      </c>
      <c r="M92">
        <v>14</v>
      </c>
      <c r="N92">
        <v>1</v>
      </c>
      <c r="O92">
        <v>13</v>
      </c>
      <c r="P92">
        <v>1</v>
      </c>
      <c r="Q92">
        <v>0.20095298602287165</v>
      </c>
    </row>
    <row r="93" spans="1:17" x14ac:dyDescent="0.3">
      <c r="A93">
        <v>2445</v>
      </c>
      <c r="B93">
        <v>22</v>
      </c>
      <c r="C93" t="s">
        <v>228</v>
      </c>
      <c r="D93">
        <v>398</v>
      </c>
      <c r="E93" t="s">
        <v>154</v>
      </c>
      <c r="F93" t="s">
        <v>1480</v>
      </c>
      <c r="G93">
        <v>47220</v>
      </c>
      <c r="H93">
        <v>15</v>
      </c>
      <c r="I93">
        <v>1276</v>
      </c>
      <c r="J93">
        <v>8.4286319356205001E-3</v>
      </c>
      <c r="K93">
        <v>0.31191222570532917</v>
      </c>
      <c r="L93">
        <v>0.21929267259635746</v>
      </c>
      <c r="M93">
        <v>15</v>
      </c>
      <c r="N93">
        <v>1</v>
      </c>
      <c r="O93">
        <v>14</v>
      </c>
      <c r="P93">
        <v>1</v>
      </c>
      <c r="Q93">
        <v>0.21086404066073697</v>
      </c>
    </row>
    <row r="94" spans="1:17" x14ac:dyDescent="0.3">
      <c r="A94">
        <v>2301</v>
      </c>
      <c r="B94">
        <v>25</v>
      </c>
      <c r="C94" t="s">
        <v>226</v>
      </c>
      <c r="D94">
        <v>3633</v>
      </c>
      <c r="E94" t="s">
        <v>154</v>
      </c>
      <c r="F94" t="s">
        <v>1481</v>
      </c>
      <c r="G94">
        <v>11478</v>
      </c>
      <c r="H94">
        <v>1</v>
      </c>
      <c r="I94">
        <v>9904</v>
      </c>
      <c r="J94">
        <v>0.31651855723993727</v>
      </c>
      <c r="K94">
        <v>0.36682148626817446</v>
      </c>
      <c r="L94">
        <v>0.31651855723993727</v>
      </c>
      <c r="M94">
        <v>1</v>
      </c>
      <c r="N94">
        <v>1</v>
      </c>
      <c r="O94">
        <v>1615.5</v>
      </c>
      <c r="P94">
        <v>0</v>
      </c>
      <c r="Q94">
        <v>0.99070309191019101</v>
      </c>
    </row>
    <row r="95" spans="1:17" x14ac:dyDescent="0.3">
      <c r="A95">
        <v>2302</v>
      </c>
      <c r="B95">
        <v>25</v>
      </c>
      <c r="C95" t="s">
        <v>226</v>
      </c>
      <c r="D95">
        <v>2160</v>
      </c>
      <c r="E95" t="s">
        <v>154</v>
      </c>
      <c r="F95" t="s">
        <v>1481</v>
      </c>
      <c r="G95">
        <v>11478</v>
      </c>
      <c r="H95">
        <v>2</v>
      </c>
      <c r="I95">
        <v>4567</v>
      </c>
      <c r="J95">
        <v>0.18818609513852588</v>
      </c>
      <c r="K95">
        <v>0.47295817823516534</v>
      </c>
      <c r="L95">
        <v>0.50470465237846318</v>
      </c>
      <c r="M95">
        <v>2</v>
      </c>
      <c r="N95">
        <v>1</v>
      </c>
      <c r="O95">
        <v>1</v>
      </c>
      <c r="P95">
        <v>1</v>
      </c>
      <c r="Q95">
        <v>0.31651855723993727</v>
      </c>
    </row>
    <row r="96" spans="1:17" x14ac:dyDescent="0.3">
      <c r="A96">
        <v>2324</v>
      </c>
      <c r="B96">
        <v>25</v>
      </c>
      <c r="C96" t="s">
        <v>223</v>
      </c>
      <c r="D96">
        <v>613</v>
      </c>
      <c r="E96" t="s">
        <v>154</v>
      </c>
      <c r="F96" t="s">
        <v>1481</v>
      </c>
      <c r="G96">
        <v>11478</v>
      </c>
      <c r="H96">
        <v>3</v>
      </c>
      <c r="I96">
        <v>2641</v>
      </c>
      <c r="J96">
        <v>5.3406516814776095E-2</v>
      </c>
      <c r="K96">
        <v>0.23210904960242332</v>
      </c>
      <c r="L96">
        <v>0.55811116919323922</v>
      </c>
      <c r="M96">
        <v>3</v>
      </c>
      <c r="N96">
        <v>1</v>
      </c>
      <c r="O96">
        <v>2</v>
      </c>
      <c r="P96">
        <v>1</v>
      </c>
      <c r="Q96">
        <v>0.50470465237846318</v>
      </c>
    </row>
    <row r="97" spans="1:17" x14ac:dyDescent="0.3">
      <c r="A97">
        <v>2382</v>
      </c>
      <c r="B97">
        <v>25</v>
      </c>
      <c r="C97" t="s">
        <v>669</v>
      </c>
      <c r="D97">
        <v>492</v>
      </c>
      <c r="E97" t="s">
        <v>154</v>
      </c>
      <c r="F97" t="s">
        <v>1481</v>
      </c>
      <c r="G97">
        <v>11478</v>
      </c>
      <c r="H97">
        <v>4</v>
      </c>
      <c r="I97">
        <v>1839</v>
      </c>
      <c r="J97">
        <v>4.2864610559330892E-2</v>
      </c>
      <c r="K97">
        <v>0.26753670473083196</v>
      </c>
      <c r="L97">
        <v>0.60097577975257011</v>
      </c>
      <c r="M97">
        <v>4</v>
      </c>
      <c r="N97">
        <v>1</v>
      </c>
      <c r="O97">
        <v>3</v>
      </c>
      <c r="P97">
        <v>1</v>
      </c>
      <c r="Q97">
        <v>0.55811116919323922</v>
      </c>
    </row>
    <row r="98" spans="1:17" x14ac:dyDescent="0.3">
      <c r="A98">
        <v>2333</v>
      </c>
      <c r="B98">
        <v>25</v>
      </c>
      <c r="C98" t="s">
        <v>285</v>
      </c>
      <c r="D98">
        <v>467</v>
      </c>
      <c r="E98" t="s">
        <v>154</v>
      </c>
      <c r="F98" t="s">
        <v>1481</v>
      </c>
      <c r="G98">
        <v>11478</v>
      </c>
      <c r="H98">
        <v>5</v>
      </c>
      <c r="I98">
        <v>1579</v>
      </c>
      <c r="J98">
        <v>4.0686530754486847E-2</v>
      </c>
      <c r="K98">
        <v>0.29575680810639643</v>
      </c>
      <c r="L98">
        <v>0.64166231050705691</v>
      </c>
      <c r="M98">
        <v>5</v>
      </c>
      <c r="N98">
        <v>1</v>
      </c>
      <c r="O98">
        <v>4</v>
      </c>
      <c r="P98">
        <v>1</v>
      </c>
      <c r="Q98">
        <v>0.60097577975257011</v>
      </c>
    </row>
    <row r="99" spans="1:17" x14ac:dyDescent="0.3">
      <c r="A99">
        <v>2780</v>
      </c>
      <c r="B99">
        <v>25</v>
      </c>
      <c r="C99" t="s">
        <v>596</v>
      </c>
      <c r="D99">
        <v>413</v>
      </c>
      <c r="E99" t="s">
        <v>154</v>
      </c>
      <c r="F99" t="s">
        <v>1482</v>
      </c>
      <c r="G99">
        <v>11478</v>
      </c>
      <c r="H99">
        <v>6</v>
      </c>
      <c r="I99">
        <v>6932</v>
      </c>
      <c r="J99">
        <v>3.59818783760237E-2</v>
      </c>
      <c r="K99">
        <v>5.9578765147143685E-2</v>
      </c>
      <c r="L99">
        <v>0.67764418888308064</v>
      </c>
      <c r="M99">
        <v>6</v>
      </c>
      <c r="N99">
        <v>1</v>
      </c>
      <c r="O99">
        <v>5</v>
      </c>
      <c r="P99">
        <v>1</v>
      </c>
      <c r="Q99">
        <v>0.64166231050705691</v>
      </c>
    </row>
    <row r="100" spans="1:17" x14ac:dyDescent="0.3">
      <c r="A100">
        <v>2351</v>
      </c>
      <c r="B100">
        <v>25</v>
      </c>
      <c r="C100" t="s">
        <v>153</v>
      </c>
      <c r="D100">
        <v>324</v>
      </c>
      <c r="E100" t="s">
        <v>154</v>
      </c>
      <c r="F100" t="s">
        <v>1481</v>
      </c>
      <c r="G100">
        <v>11478</v>
      </c>
      <c r="H100">
        <v>7</v>
      </c>
      <c r="I100">
        <v>1965</v>
      </c>
      <c r="J100">
        <v>2.8227914270778882E-2</v>
      </c>
      <c r="K100">
        <v>0.16488549618320611</v>
      </c>
      <c r="L100">
        <v>0.70587210315385951</v>
      </c>
      <c r="M100">
        <v>7</v>
      </c>
      <c r="N100">
        <v>1</v>
      </c>
      <c r="O100">
        <v>6</v>
      </c>
      <c r="P100">
        <v>1</v>
      </c>
      <c r="Q100">
        <v>0.67764418888308064</v>
      </c>
    </row>
    <row r="101" spans="1:17" x14ac:dyDescent="0.3">
      <c r="A101">
        <v>2072</v>
      </c>
      <c r="B101">
        <v>25</v>
      </c>
      <c r="C101" t="s">
        <v>588</v>
      </c>
      <c r="D101">
        <v>293</v>
      </c>
      <c r="E101" t="s">
        <v>154</v>
      </c>
      <c r="F101" t="s">
        <v>1480</v>
      </c>
      <c r="G101">
        <v>11478</v>
      </c>
      <c r="H101">
        <v>8</v>
      </c>
      <c r="I101">
        <v>3540</v>
      </c>
      <c r="J101">
        <v>2.5527095312772259E-2</v>
      </c>
      <c r="K101">
        <v>8.2768361581920899E-2</v>
      </c>
      <c r="L101">
        <v>0.73139919846663182</v>
      </c>
      <c r="M101">
        <v>8</v>
      </c>
      <c r="N101">
        <v>1</v>
      </c>
      <c r="O101">
        <v>7</v>
      </c>
      <c r="P101">
        <v>1</v>
      </c>
      <c r="Q101">
        <v>0.70587210315385951</v>
      </c>
    </row>
    <row r="102" spans="1:17" x14ac:dyDescent="0.3">
      <c r="A102">
        <v>2370</v>
      </c>
      <c r="B102">
        <v>25</v>
      </c>
      <c r="C102" t="s">
        <v>526</v>
      </c>
      <c r="D102">
        <v>256</v>
      </c>
      <c r="E102" t="s">
        <v>154</v>
      </c>
      <c r="F102" t="s">
        <v>1481</v>
      </c>
      <c r="G102">
        <v>11478</v>
      </c>
      <c r="H102">
        <v>9</v>
      </c>
      <c r="I102">
        <v>2399</v>
      </c>
      <c r="J102">
        <v>2.2303537201603066E-2</v>
      </c>
      <c r="K102">
        <v>0.1067111296373489</v>
      </c>
      <c r="L102">
        <v>0.75370273566823487</v>
      </c>
      <c r="M102">
        <v>9</v>
      </c>
      <c r="N102">
        <v>1</v>
      </c>
      <c r="O102">
        <v>8</v>
      </c>
      <c r="P102">
        <v>1</v>
      </c>
      <c r="Q102">
        <v>0.73139919846663182</v>
      </c>
    </row>
    <row r="103" spans="1:17" x14ac:dyDescent="0.3">
      <c r="A103">
        <v>2379</v>
      </c>
      <c r="B103">
        <v>25</v>
      </c>
      <c r="C103" t="s">
        <v>633</v>
      </c>
      <c r="D103">
        <v>227</v>
      </c>
      <c r="E103" t="s">
        <v>154</v>
      </c>
      <c r="F103" t="s">
        <v>1481</v>
      </c>
      <c r="G103">
        <v>11478</v>
      </c>
      <c r="H103">
        <v>10</v>
      </c>
      <c r="I103">
        <v>916</v>
      </c>
      <c r="J103">
        <v>1.9776964627983968E-2</v>
      </c>
      <c r="K103">
        <v>0.24781659388646288</v>
      </c>
      <c r="L103">
        <v>0.77347970029621882</v>
      </c>
      <c r="M103">
        <v>10</v>
      </c>
      <c r="N103">
        <v>0</v>
      </c>
      <c r="O103">
        <v>9</v>
      </c>
      <c r="P103">
        <v>0</v>
      </c>
      <c r="Q103">
        <v>0.75370273566823487</v>
      </c>
    </row>
    <row r="104" spans="1:17" x14ac:dyDescent="0.3">
      <c r="A104">
        <v>2341</v>
      </c>
      <c r="B104">
        <v>25</v>
      </c>
      <c r="C104" t="s">
        <v>342</v>
      </c>
      <c r="D104">
        <v>205</v>
      </c>
      <c r="E104" t="s">
        <v>154</v>
      </c>
      <c r="F104" t="s">
        <v>1481</v>
      </c>
      <c r="G104">
        <v>11478</v>
      </c>
      <c r="H104">
        <v>11</v>
      </c>
      <c r="I104">
        <v>1208</v>
      </c>
      <c r="J104">
        <v>1.7860254399721207E-2</v>
      </c>
      <c r="K104">
        <v>0.16970198675496689</v>
      </c>
      <c r="L104">
        <v>0.79133995469593998</v>
      </c>
      <c r="M104">
        <v>11</v>
      </c>
      <c r="N104">
        <v>0</v>
      </c>
      <c r="O104">
        <v>10</v>
      </c>
      <c r="P104">
        <v>0</v>
      </c>
      <c r="Q104">
        <v>0.77347970029621882</v>
      </c>
    </row>
    <row r="105" spans="1:17" x14ac:dyDescent="0.3">
      <c r="A105">
        <v>2368</v>
      </c>
      <c r="B105">
        <v>25</v>
      </c>
      <c r="C105" t="s">
        <v>516</v>
      </c>
      <c r="D105">
        <v>204</v>
      </c>
      <c r="E105" t="s">
        <v>154</v>
      </c>
      <c r="F105" t="s">
        <v>1480</v>
      </c>
      <c r="G105">
        <v>11478</v>
      </c>
      <c r="H105">
        <v>12</v>
      </c>
      <c r="I105">
        <v>3753</v>
      </c>
      <c r="J105">
        <v>1.7773131207527444E-2</v>
      </c>
      <c r="K105">
        <v>5.4356514788169462E-2</v>
      </c>
      <c r="L105">
        <v>0.80911308590346742</v>
      </c>
      <c r="M105">
        <v>12</v>
      </c>
      <c r="N105">
        <v>0</v>
      </c>
      <c r="O105">
        <v>11</v>
      </c>
      <c r="P105">
        <v>0</v>
      </c>
      <c r="Q105">
        <v>0.79133995469593998</v>
      </c>
    </row>
    <row r="106" spans="1:17" x14ac:dyDescent="0.3">
      <c r="A106">
        <v>2346</v>
      </c>
      <c r="B106">
        <v>25</v>
      </c>
      <c r="C106" t="s">
        <v>420</v>
      </c>
      <c r="D106">
        <v>154</v>
      </c>
      <c r="E106" t="s">
        <v>154</v>
      </c>
      <c r="F106" t="s">
        <v>1481</v>
      </c>
      <c r="G106">
        <v>11478</v>
      </c>
      <c r="H106">
        <v>13</v>
      </c>
      <c r="I106">
        <v>2880</v>
      </c>
      <c r="J106">
        <v>1.3416971597839345E-2</v>
      </c>
      <c r="K106">
        <v>5.347222222222222E-2</v>
      </c>
      <c r="L106">
        <v>0.82253005750130681</v>
      </c>
      <c r="M106">
        <v>13</v>
      </c>
      <c r="N106">
        <v>0</v>
      </c>
      <c r="O106">
        <v>12</v>
      </c>
      <c r="P106">
        <v>0</v>
      </c>
      <c r="Q106">
        <v>0.80911308590346742</v>
      </c>
    </row>
    <row r="107" spans="1:17" x14ac:dyDescent="0.3">
      <c r="A107">
        <v>2767</v>
      </c>
      <c r="B107">
        <v>25</v>
      </c>
      <c r="C107" t="s">
        <v>517</v>
      </c>
      <c r="D107">
        <v>148</v>
      </c>
      <c r="E107" t="s">
        <v>154</v>
      </c>
      <c r="F107" t="s">
        <v>1482</v>
      </c>
      <c r="G107">
        <v>11478</v>
      </c>
      <c r="H107">
        <v>14</v>
      </c>
      <c r="I107">
        <v>1960</v>
      </c>
      <c r="J107">
        <v>1.2894232444676773E-2</v>
      </c>
      <c r="K107">
        <v>7.5510204081632656E-2</v>
      </c>
      <c r="L107">
        <v>0.83542428994598361</v>
      </c>
      <c r="M107">
        <v>14</v>
      </c>
      <c r="N107">
        <v>0</v>
      </c>
      <c r="O107">
        <v>13</v>
      </c>
      <c r="P107">
        <v>0</v>
      </c>
      <c r="Q107">
        <v>0.82253005750130681</v>
      </c>
    </row>
    <row r="108" spans="1:17" x14ac:dyDescent="0.3">
      <c r="A108">
        <v>2343</v>
      </c>
      <c r="B108">
        <v>25</v>
      </c>
      <c r="C108" t="s">
        <v>354</v>
      </c>
      <c r="D108">
        <v>144</v>
      </c>
      <c r="E108" t="s">
        <v>154</v>
      </c>
      <c r="F108" t="s">
        <v>1480</v>
      </c>
      <c r="G108">
        <v>11478</v>
      </c>
      <c r="H108">
        <v>15</v>
      </c>
      <c r="I108">
        <v>1406</v>
      </c>
      <c r="J108">
        <v>1.2545739675901725E-2</v>
      </c>
      <c r="K108">
        <v>0.10241820768136557</v>
      </c>
      <c r="L108">
        <v>0.84797002962188539</v>
      </c>
      <c r="M108">
        <v>15</v>
      </c>
      <c r="N108">
        <v>0</v>
      </c>
      <c r="O108">
        <v>14</v>
      </c>
      <c r="P108">
        <v>0</v>
      </c>
      <c r="Q108">
        <v>0.83542428994598361</v>
      </c>
    </row>
    <row r="109" spans="1:17" x14ac:dyDescent="0.3">
      <c r="A109">
        <v>2601</v>
      </c>
      <c r="B109">
        <v>39</v>
      </c>
      <c r="C109" t="s">
        <v>367</v>
      </c>
      <c r="D109">
        <v>1897</v>
      </c>
      <c r="E109" t="s">
        <v>154</v>
      </c>
      <c r="F109" t="s">
        <v>1483</v>
      </c>
      <c r="G109">
        <v>16825</v>
      </c>
      <c r="H109">
        <v>1</v>
      </c>
      <c r="I109">
        <v>2336</v>
      </c>
      <c r="J109">
        <v>0.11274888558692422</v>
      </c>
      <c r="K109">
        <v>0.81207191780821919</v>
      </c>
      <c r="L109">
        <v>0.11274888558692422</v>
      </c>
      <c r="M109">
        <v>1</v>
      </c>
      <c r="N109">
        <v>1</v>
      </c>
      <c r="O109">
        <v>176.5</v>
      </c>
      <c r="P109">
        <v>0</v>
      </c>
      <c r="Q109">
        <v>0.99782192019515392</v>
      </c>
    </row>
    <row r="110" spans="1:17" x14ac:dyDescent="0.3">
      <c r="A110">
        <v>2664</v>
      </c>
      <c r="B110">
        <v>39</v>
      </c>
      <c r="C110" t="s">
        <v>576</v>
      </c>
      <c r="D110">
        <v>1187</v>
      </c>
      <c r="E110" t="s">
        <v>154</v>
      </c>
      <c r="F110" t="s">
        <v>1483</v>
      </c>
      <c r="G110">
        <v>16825</v>
      </c>
      <c r="H110">
        <v>2</v>
      </c>
      <c r="I110">
        <v>1444</v>
      </c>
      <c r="J110">
        <v>7.0549777117384846E-2</v>
      </c>
      <c r="K110">
        <v>0.82202216066481992</v>
      </c>
      <c r="L110">
        <v>0.18329866270430906</v>
      </c>
      <c r="M110">
        <v>2</v>
      </c>
      <c r="N110">
        <v>1</v>
      </c>
      <c r="O110">
        <v>1</v>
      </c>
      <c r="P110">
        <v>1</v>
      </c>
      <c r="Q110">
        <v>0.11274888558692422</v>
      </c>
    </row>
    <row r="111" spans="1:17" x14ac:dyDescent="0.3">
      <c r="A111">
        <v>2673</v>
      </c>
      <c r="B111">
        <v>39</v>
      </c>
      <c r="C111" t="s">
        <v>655</v>
      </c>
      <c r="D111">
        <v>936</v>
      </c>
      <c r="E111" t="s">
        <v>154</v>
      </c>
      <c r="F111" t="s">
        <v>1483</v>
      </c>
      <c r="G111">
        <v>16825</v>
      </c>
      <c r="H111">
        <v>3</v>
      </c>
      <c r="I111">
        <v>1165</v>
      </c>
      <c r="J111">
        <v>5.5631500742942049E-2</v>
      </c>
      <c r="K111">
        <v>0.80343347639484974</v>
      </c>
      <c r="L111">
        <v>0.2389301634472511</v>
      </c>
      <c r="M111">
        <v>3</v>
      </c>
      <c r="N111">
        <v>1</v>
      </c>
      <c r="O111">
        <v>2</v>
      </c>
      <c r="P111">
        <v>1</v>
      </c>
      <c r="Q111">
        <v>0.18329866270430906</v>
      </c>
    </row>
    <row r="112" spans="1:17" x14ac:dyDescent="0.3">
      <c r="A112">
        <v>2632</v>
      </c>
      <c r="B112">
        <v>39</v>
      </c>
      <c r="C112" t="s">
        <v>240</v>
      </c>
      <c r="D112">
        <v>909</v>
      </c>
      <c r="E112" t="s">
        <v>154</v>
      </c>
      <c r="F112" t="s">
        <v>1483</v>
      </c>
      <c r="G112">
        <v>16825</v>
      </c>
      <c r="H112">
        <v>4</v>
      </c>
      <c r="I112">
        <v>1199</v>
      </c>
      <c r="J112">
        <v>5.4026745913818723E-2</v>
      </c>
      <c r="K112">
        <v>0.75813177648040031</v>
      </c>
      <c r="L112">
        <v>0.29295690936106983</v>
      </c>
      <c r="M112">
        <v>4</v>
      </c>
      <c r="N112">
        <v>1</v>
      </c>
      <c r="O112">
        <v>3</v>
      </c>
      <c r="P112">
        <v>1</v>
      </c>
      <c r="Q112">
        <v>0.2389301634472511</v>
      </c>
    </row>
    <row r="113" spans="1:17" x14ac:dyDescent="0.3">
      <c r="A113">
        <v>2645</v>
      </c>
      <c r="B113">
        <v>39</v>
      </c>
      <c r="C113" t="s">
        <v>345</v>
      </c>
      <c r="D113">
        <v>882</v>
      </c>
      <c r="E113" t="s">
        <v>154</v>
      </c>
      <c r="F113" t="s">
        <v>1483</v>
      </c>
      <c r="G113">
        <v>16825</v>
      </c>
      <c r="H113">
        <v>5</v>
      </c>
      <c r="I113">
        <v>1120</v>
      </c>
      <c r="J113">
        <v>5.2421991084695391E-2</v>
      </c>
      <c r="K113">
        <v>0.78749999999999998</v>
      </c>
      <c r="L113">
        <v>0.34537890044576525</v>
      </c>
      <c r="M113">
        <v>5</v>
      </c>
      <c r="N113">
        <v>1</v>
      </c>
      <c r="O113">
        <v>4</v>
      </c>
      <c r="P113">
        <v>1</v>
      </c>
      <c r="Q113">
        <v>0.29295690936106983</v>
      </c>
    </row>
    <row r="114" spans="1:17" x14ac:dyDescent="0.3">
      <c r="A114">
        <v>2631</v>
      </c>
      <c r="B114">
        <v>39</v>
      </c>
      <c r="C114" t="s">
        <v>222</v>
      </c>
      <c r="D114">
        <v>796</v>
      </c>
      <c r="E114" t="s">
        <v>154</v>
      </c>
      <c r="F114" t="s">
        <v>1483</v>
      </c>
      <c r="G114">
        <v>16825</v>
      </c>
      <c r="H114">
        <v>6</v>
      </c>
      <c r="I114">
        <v>1050</v>
      </c>
      <c r="J114">
        <v>4.7310549777117385E-2</v>
      </c>
      <c r="K114">
        <v>0.75809523809523804</v>
      </c>
      <c r="L114">
        <v>0.39268945022288265</v>
      </c>
      <c r="M114">
        <v>6</v>
      </c>
      <c r="N114">
        <v>1</v>
      </c>
      <c r="O114">
        <v>5</v>
      </c>
      <c r="P114">
        <v>1</v>
      </c>
      <c r="Q114">
        <v>0.34537890044576525</v>
      </c>
    </row>
    <row r="115" spans="1:17" x14ac:dyDescent="0.3">
      <c r="A115">
        <v>2660</v>
      </c>
      <c r="B115">
        <v>39</v>
      </c>
      <c r="C115" t="s">
        <v>563</v>
      </c>
      <c r="D115">
        <v>637</v>
      </c>
      <c r="E115" t="s">
        <v>154</v>
      </c>
      <c r="F115" t="s">
        <v>1483</v>
      </c>
      <c r="G115">
        <v>16825</v>
      </c>
      <c r="H115">
        <v>7</v>
      </c>
      <c r="I115">
        <v>858</v>
      </c>
      <c r="J115">
        <v>3.7860326894502229E-2</v>
      </c>
      <c r="K115">
        <v>0.74242424242424243</v>
      </c>
      <c r="L115">
        <v>0.4305497771173849</v>
      </c>
      <c r="M115">
        <v>7</v>
      </c>
      <c r="N115">
        <v>1</v>
      </c>
      <c r="O115">
        <v>6</v>
      </c>
      <c r="P115">
        <v>1</v>
      </c>
      <c r="Q115">
        <v>0.39268945022288265</v>
      </c>
    </row>
    <row r="116" spans="1:17" x14ac:dyDescent="0.3">
      <c r="A116">
        <v>2649</v>
      </c>
      <c r="B116">
        <v>39</v>
      </c>
      <c r="C116" t="s">
        <v>408</v>
      </c>
      <c r="D116">
        <v>628</v>
      </c>
      <c r="E116" t="s">
        <v>154</v>
      </c>
      <c r="F116" t="s">
        <v>1483</v>
      </c>
      <c r="G116">
        <v>16825</v>
      </c>
      <c r="H116">
        <v>8</v>
      </c>
      <c r="I116">
        <v>1994</v>
      </c>
      <c r="J116">
        <v>3.7325408618127789E-2</v>
      </c>
      <c r="K116">
        <v>0.31494483450351052</v>
      </c>
      <c r="L116">
        <v>0.46787518573551268</v>
      </c>
      <c r="M116">
        <v>8</v>
      </c>
      <c r="N116">
        <v>1</v>
      </c>
      <c r="O116">
        <v>7</v>
      </c>
      <c r="P116">
        <v>1</v>
      </c>
      <c r="Q116">
        <v>0.4305497771173849</v>
      </c>
    </row>
    <row r="117" spans="1:17" x14ac:dyDescent="0.3">
      <c r="A117">
        <v>2675</v>
      </c>
      <c r="B117">
        <v>39</v>
      </c>
      <c r="C117" t="s">
        <v>686</v>
      </c>
      <c r="D117">
        <v>614</v>
      </c>
      <c r="E117" t="s">
        <v>154</v>
      </c>
      <c r="F117" t="s">
        <v>1483</v>
      </c>
      <c r="G117">
        <v>16825</v>
      </c>
      <c r="H117">
        <v>9</v>
      </c>
      <c r="I117">
        <v>766</v>
      </c>
      <c r="J117">
        <v>3.649331352154532E-2</v>
      </c>
      <c r="K117">
        <v>0.80156657963446476</v>
      </c>
      <c r="L117">
        <v>0.50436849925705796</v>
      </c>
      <c r="M117">
        <v>9</v>
      </c>
      <c r="N117">
        <v>1</v>
      </c>
      <c r="O117">
        <v>8</v>
      </c>
      <c r="P117">
        <v>1</v>
      </c>
      <c r="Q117">
        <v>0.46787518573551268</v>
      </c>
    </row>
    <row r="118" spans="1:17" x14ac:dyDescent="0.3">
      <c r="A118">
        <v>2648</v>
      </c>
      <c r="B118">
        <v>39</v>
      </c>
      <c r="C118" t="s">
        <v>407</v>
      </c>
      <c r="D118">
        <v>505</v>
      </c>
      <c r="E118" t="s">
        <v>154</v>
      </c>
      <c r="F118" t="s">
        <v>1483</v>
      </c>
      <c r="G118">
        <v>16825</v>
      </c>
      <c r="H118">
        <v>10</v>
      </c>
      <c r="I118">
        <v>722</v>
      </c>
      <c r="J118">
        <v>3.0014858841010402E-2</v>
      </c>
      <c r="K118">
        <v>0.69944598337950137</v>
      </c>
      <c r="L118">
        <v>0.53438335809806836</v>
      </c>
      <c r="M118">
        <v>10</v>
      </c>
      <c r="N118">
        <v>1</v>
      </c>
      <c r="O118">
        <v>9</v>
      </c>
      <c r="P118">
        <v>1</v>
      </c>
      <c r="Q118">
        <v>0.50436849925705796</v>
      </c>
    </row>
    <row r="119" spans="1:17" x14ac:dyDescent="0.3">
      <c r="A119">
        <v>2536</v>
      </c>
      <c r="B119">
        <v>39</v>
      </c>
      <c r="C119" t="s">
        <v>288</v>
      </c>
      <c r="D119">
        <v>500</v>
      </c>
      <c r="E119" t="s">
        <v>154</v>
      </c>
      <c r="F119" t="s">
        <v>1483</v>
      </c>
      <c r="G119">
        <v>16825</v>
      </c>
      <c r="H119">
        <v>11</v>
      </c>
      <c r="I119">
        <v>2388</v>
      </c>
      <c r="J119">
        <v>2.9717682020802376E-2</v>
      </c>
      <c r="K119">
        <v>0.20938023450586266</v>
      </c>
      <c r="L119">
        <v>0.56410104011887074</v>
      </c>
      <c r="M119">
        <v>11</v>
      </c>
      <c r="N119">
        <v>1</v>
      </c>
      <c r="O119">
        <v>10</v>
      </c>
      <c r="P119">
        <v>1</v>
      </c>
      <c r="Q119">
        <v>0.53438335809806836</v>
      </c>
    </row>
    <row r="120" spans="1:17" x14ac:dyDescent="0.3">
      <c r="A120">
        <v>2653</v>
      </c>
      <c r="B120">
        <v>39</v>
      </c>
      <c r="C120" t="s">
        <v>495</v>
      </c>
      <c r="D120">
        <v>480</v>
      </c>
      <c r="E120" t="s">
        <v>154</v>
      </c>
      <c r="F120" t="s">
        <v>1483</v>
      </c>
      <c r="G120">
        <v>16825</v>
      </c>
      <c r="H120">
        <v>12</v>
      </c>
      <c r="I120">
        <v>618</v>
      </c>
      <c r="J120">
        <v>2.8528974739970282E-2</v>
      </c>
      <c r="K120">
        <v>0.77669902912621358</v>
      </c>
      <c r="L120">
        <v>0.59263001485884104</v>
      </c>
      <c r="M120">
        <v>12</v>
      </c>
      <c r="N120">
        <v>1</v>
      </c>
      <c r="O120">
        <v>11</v>
      </c>
      <c r="P120">
        <v>1</v>
      </c>
      <c r="Q120">
        <v>0.56410104011887074</v>
      </c>
    </row>
    <row r="121" spans="1:17" x14ac:dyDescent="0.3">
      <c r="A121">
        <v>2563</v>
      </c>
      <c r="B121">
        <v>39</v>
      </c>
      <c r="C121" t="s">
        <v>541</v>
      </c>
      <c r="D121">
        <v>478</v>
      </c>
      <c r="E121" t="s">
        <v>154</v>
      </c>
      <c r="F121" t="s">
        <v>1483</v>
      </c>
      <c r="G121">
        <v>16825</v>
      </c>
      <c r="H121">
        <v>13</v>
      </c>
      <c r="I121">
        <v>1041</v>
      </c>
      <c r="J121">
        <v>2.8410104011887073E-2</v>
      </c>
      <c r="K121">
        <v>0.45917387127761766</v>
      </c>
      <c r="L121">
        <v>0.62104011887072808</v>
      </c>
      <c r="M121">
        <v>13</v>
      </c>
      <c r="N121">
        <v>1</v>
      </c>
      <c r="O121">
        <v>12</v>
      </c>
      <c r="P121">
        <v>1</v>
      </c>
      <c r="Q121">
        <v>0.59263001485884104</v>
      </c>
    </row>
    <row r="122" spans="1:17" x14ac:dyDescent="0.3">
      <c r="A122">
        <v>2633</v>
      </c>
      <c r="B122">
        <v>39</v>
      </c>
      <c r="C122" t="s">
        <v>247</v>
      </c>
      <c r="D122">
        <v>370</v>
      </c>
      <c r="E122" t="s">
        <v>154</v>
      </c>
      <c r="F122" t="s">
        <v>1483</v>
      </c>
      <c r="G122">
        <v>16825</v>
      </c>
      <c r="H122">
        <v>14</v>
      </c>
      <c r="I122">
        <v>471</v>
      </c>
      <c r="J122">
        <v>2.1991084695393761E-2</v>
      </c>
      <c r="K122">
        <v>0.78556263269639071</v>
      </c>
      <c r="L122">
        <v>0.64303120356612187</v>
      </c>
      <c r="M122">
        <v>14</v>
      </c>
      <c r="N122">
        <v>1</v>
      </c>
      <c r="O122">
        <v>13</v>
      </c>
      <c r="P122">
        <v>1</v>
      </c>
      <c r="Q122">
        <v>0.62104011887072808</v>
      </c>
    </row>
    <row r="123" spans="1:17" x14ac:dyDescent="0.3">
      <c r="A123">
        <v>2642</v>
      </c>
      <c r="B123">
        <v>39</v>
      </c>
      <c r="C123" t="s">
        <v>301</v>
      </c>
      <c r="D123">
        <v>330</v>
      </c>
      <c r="E123" t="s">
        <v>154</v>
      </c>
      <c r="F123" t="s">
        <v>1483</v>
      </c>
      <c r="G123">
        <v>16825</v>
      </c>
      <c r="H123">
        <v>15</v>
      </c>
      <c r="I123">
        <v>438</v>
      </c>
      <c r="J123">
        <v>1.9613670133729569E-2</v>
      </c>
      <c r="K123">
        <v>0.75342465753424659</v>
      </c>
      <c r="L123">
        <v>0.66264487369985148</v>
      </c>
      <c r="M123">
        <v>15</v>
      </c>
      <c r="N123">
        <v>1</v>
      </c>
      <c r="O123">
        <v>14</v>
      </c>
      <c r="P123">
        <v>1</v>
      </c>
      <c r="Q123">
        <v>0.64303120356612187</v>
      </c>
    </row>
    <row r="124" spans="1:17" x14ac:dyDescent="0.3">
      <c r="A124">
        <v>2536</v>
      </c>
      <c r="B124">
        <v>40</v>
      </c>
      <c r="C124" t="s">
        <v>288</v>
      </c>
      <c r="D124">
        <v>1288</v>
      </c>
      <c r="E124" t="s">
        <v>154</v>
      </c>
      <c r="F124" t="s">
        <v>1483</v>
      </c>
      <c r="G124">
        <v>4813</v>
      </c>
      <c r="H124">
        <v>1</v>
      </c>
      <c r="I124">
        <v>2388</v>
      </c>
      <c r="J124">
        <v>0.26760856014959483</v>
      </c>
      <c r="K124">
        <v>0.53936348408710222</v>
      </c>
      <c r="L124">
        <v>0.26760856014959483</v>
      </c>
      <c r="M124">
        <v>1</v>
      </c>
      <c r="N124">
        <v>1</v>
      </c>
      <c r="O124">
        <v>502</v>
      </c>
      <c r="P124">
        <v>0</v>
      </c>
      <c r="Q124">
        <v>0.99881129271918057</v>
      </c>
    </row>
    <row r="125" spans="1:17" x14ac:dyDescent="0.3">
      <c r="A125">
        <v>2649</v>
      </c>
      <c r="B125">
        <v>40</v>
      </c>
      <c r="C125" t="s">
        <v>408</v>
      </c>
      <c r="D125">
        <v>808</v>
      </c>
      <c r="E125" t="s">
        <v>154</v>
      </c>
      <c r="F125" t="s">
        <v>1483</v>
      </c>
      <c r="G125">
        <v>4813</v>
      </c>
      <c r="H125">
        <v>2</v>
      </c>
      <c r="I125">
        <v>1994</v>
      </c>
      <c r="J125">
        <v>0.16787866195719925</v>
      </c>
      <c r="K125">
        <v>0.40521564694082246</v>
      </c>
      <c r="L125">
        <v>0.43548722210679408</v>
      </c>
      <c r="M125">
        <v>2</v>
      </c>
      <c r="N125">
        <v>1</v>
      </c>
      <c r="O125">
        <v>1</v>
      </c>
      <c r="P125">
        <v>1</v>
      </c>
      <c r="Q125">
        <v>0.26760856014959483</v>
      </c>
    </row>
    <row r="126" spans="1:17" x14ac:dyDescent="0.3">
      <c r="A126">
        <v>2540</v>
      </c>
      <c r="B126">
        <v>40</v>
      </c>
      <c r="C126" t="s">
        <v>310</v>
      </c>
      <c r="D126">
        <v>794</v>
      </c>
      <c r="E126" t="s">
        <v>154</v>
      </c>
      <c r="F126" t="s">
        <v>1483</v>
      </c>
      <c r="G126">
        <v>4813</v>
      </c>
      <c r="H126">
        <v>3</v>
      </c>
      <c r="I126">
        <v>1252</v>
      </c>
      <c r="J126">
        <v>0.16496987325992105</v>
      </c>
      <c r="K126">
        <v>0.63418530351437696</v>
      </c>
      <c r="L126">
        <v>0.6004570953667151</v>
      </c>
      <c r="M126">
        <v>3</v>
      </c>
      <c r="N126">
        <v>1</v>
      </c>
      <c r="O126">
        <v>2</v>
      </c>
      <c r="P126">
        <v>1</v>
      </c>
      <c r="Q126">
        <v>0.43548722210679408</v>
      </c>
    </row>
    <row r="127" spans="1:17" x14ac:dyDescent="0.3">
      <c r="A127">
        <v>2532</v>
      </c>
      <c r="B127">
        <v>40</v>
      </c>
      <c r="C127" t="s">
        <v>233</v>
      </c>
      <c r="D127">
        <v>420</v>
      </c>
      <c r="E127" t="s">
        <v>154</v>
      </c>
      <c r="F127" t="s">
        <v>1483</v>
      </c>
      <c r="G127">
        <v>4813</v>
      </c>
      <c r="H127">
        <v>4</v>
      </c>
      <c r="I127">
        <v>1579</v>
      </c>
      <c r="J127">
        <v>8.7263660918346142E-2</v>
      </c>
      <c r="K127">
        <v>0.26599113362887905</v>
      </c>
      <c r="L127">
        <v>0.68772075628506124</v>
      </c>
      <c r="M127">
        <v>4</v>
      </c>
      <c r="N127">
        <v>1</v>
      </c>
      <c r="O127">
        <v>3</v>
      </c>
      <c r="P127">
        <v>1</v>
      </c>
      <c r="Q127">
        <v>0.6004570953667151</v>
      </c>
    </row>
    <row r="128" spans="1:17" x14ac:dyDescent="0.3">
      <c r="A128">
        <v>2559</v>
      </c>
      <c r="B128">
        <v>40</v>
      </c>
      <c r="C128" t="s">
        <v>511</v>
      </c>
      <c r="D128">
        <v>294</v>
      </c>
      <c r="E128" t="s">
        <v>154</v>
      </c>
      <c r="F128" t="s">
        <v>1483</v>
      </c>
      <c r="G128">
        <v>4813</v>
      </c>
      <c r="H128">
        <v>5</v>
      </c>
      <c r="I128">
        <v>550</v>
      </c>
      <c r="J128">
        <v>6.1084562642842302E-2</v>
      </c>
      <c r="K128">
        <v>0.53454545454545455</v>
      </c>
      <c r="L128">
        <v>0.74880531892790358</v>
      </c>
      <c r="M128">
        <v>5</v>
      </c>
      <c r="N128">
        <v>1</v>
      </c>
      <c r="O128">
        <v>4</v>
      </c>
      <c r="P128">
        <v>1</v>
      </c>
      <c r="Q128">
        <v>0.68772075628506124</v>
      </c>
    </row>
    <row r="129" spans="1:17" x14ac:dyDescent="0.3">
      <c r="A129">
        <v>2556</v>
      </c>
      <c r="B129">
        <v>40</v>
      </c>
      <c r="C129" t="s">
        <v>470</v>
      </c>
      <c r="D129">
        <v>189</v>
      </c>
      <c r="E129" t="s">
        <v>154</v>
      </c>
      <c r="F129" t="s">
        <v>1483</v>
      </c>
      <c r="G129">
        <v>4813</v>
      </c>
      <c r="H129">
        <v>6</v>
      </c>
      <c r="I129">
        <v>354</v>
      </c>
      <c r="J129">
        <v>3.9268647413255767E-2</v>
      </c>
      <c r="K129">
        <v>0.53389830508474578</v>
      </c>
      <c r="L129">
        <v>0.78807396634115934</v>
      </c>
      <c r="M129">
        <v>6</v>
      </c>
      <c r="N129">
        <v>1</v>
      </c>
      <c r="O129">
        <v>5</v>
      </c>
      <c r="P129">
        <v>1</v>
      </c>
      <c r="Q129">
        <v>0.74880531892790358</v>
      </c>
    </row>
    <row r="130" spans="1:17" x14ac:dyDescent="0.3">
      <c r="A130">
        <v>2563</v>
      </c>
      <c r="B130">
        <v>40</v>
      </c>
      <c r="C130" t="s">
        <v>541</v>
      </c>
      <c r="D130">
        <v>89</v>
      </c>
      <c r="E130" t="s">
        <v>154</v>
      </c>
      <c r="F130" t="s">
        <v>1483</v>
      </c>
      <c r="G130">
        <v>4813</v>
      </c>
      <c r="H130">
        <v>7</v>
      </c>
      <c r="I130">
        <v>1041</v>
      </c>
      <c r="J130">
        <v>1.8491585289840018E-2</v>
      </c>
      <c r="K130">
        <v>8.5494716618635933E-2</v>
      </c>
      <c r="L130">
        <v>0.8065655516309993</v>
      </c>
      <c r="M130">
        <v>7</v>
      </c>
      <c r="N130">
        <v>0</v>
      </c>
      <c r="O130">
        <v>6</v>
      </c>
      <c r="P130">
        <v>0</v>
      </c>
      <c r="Q130">
        <v>0.78807396634115934</v>
      </c>
    </row>
    <row r="131" spans="1:17" x14ac:dyDescent="0.3">
      <c r="A131">
        <v>2644</v>
      </c>
      <c r="B131">
        <v>40</v>
      </c>
      <c r="C131" t="s">
        <v>316</v>
      </c>
      <c r="D131">
        <v>62</v>
      </c>
      <c r="E131" t="s">
        <v>154</v>
      </c>
      <c r="F131" t="s">
        <v>1483</v>
      </c>
      <c r="G131">
        <v>4813</v>
      </c>
      <c r="H131">
        <v>8</v>
      </c>
      <c r="I131">
        <v>352</v>
      </c>
      <c r="J131">
        <v>1.2881778516517764E-2</v>
      </c>
      <c r="K131">
        <v>0.17613636363636365</v>
      </c>
      <c r="L131">
        <v>0.81944733014751703</v>
      </c>
      <c r="M131">
        <v>8</v>
      </c>
      <c r="N131">
        <v>0</v>
      </c>
      <c r="O131">
        <v>7</v>
      </c>
      <c r="P131">
        <v>0</v>
      </c>
      <c r="Q131">
        <v>0.8065655516309993</v>
      </c>
    </row>
    <row r="132" spans="1:17" x14ac:dyDescent="0.3">
      <c r="A132">
        <v>2601</v>
      </c>
      <c r="B132">
        <v>40</v>
      </c>
      <c r="C132" t="s">
        <v>367</v>
      </c>
      <c r="D132">
        <v>52</v>
      </c>
      <c r="E132" t="s">
        <v>154</v>
      </c>
      <c r="F132" t="s">
        <v>1483</v>
      </c>
      <c r="G132">
        <v>4813</v>
      </c>
      <c r="H132">
        <v>9</v>
      </c>
      <c r="I132">
        <v>2336</v>
      </c>
      <c r="J132">
        <v>1.0804072304176189E-2</v>
      </c>
      <c r="K132">
        <v>2.2260273972602738E-2</v>
      </c>
      <c r="L132">
        <v>0.83025140245169327</v>
      </c>
      <c r="M132">
        <v>9</v>
      </c>
      <c r="N132">
        <v>0</v>
      </c>
      <c r="O132">
        <v>8</v>
      </c>
      <c r="P132">
        <v>0</v>
      </c>
      <c r="Q132">
        <v>0.81944733014751703</v>
      </c>
    </row>
    <row r="133" spans="1:17" x14ac:dyDescent="0.3">
      <c r="A133">
        <v>2553</v>
      </c>
      <c r="B133">
        <v>40</v>
      </c>
      <c r="C133" t="s">
        <v>437</v>
      </c>
      <c r="D133">
        <v>45</v>
      </c>
      <c r="E133" t="s">
        <v>154</v>
      </c>
      <c r="F133" t="s">
        <v>1483</v>
      </c>
      <c r="G133">
        <v>4813</v>
      </c>
      <c r="H133">
        <v>10</v>
      </c>
      <c r="I133">
        <v>89</v>
      </c>
      <c r="J133">
        <v>9.3496779555370876E-3</v>
      </c>
      <c r="K133">
        <v>0.5056179775280899</v>
      </c>
      <c r="L133">
        <v>0.83960108040723036</v>
      </c>
      <c r="M133">
        <v>10</v>
      </c>
      <c r="N133">
        <v>0</v>
      </c>
      <c r="O133">
        <v>9</v>
      </c>
      <c r="P133">
        <v>0</v>
      </c>
      <c r="Q133">
        <v>0.83025140245169327</v>
      </c>
    </row>
    <row r="134" spans="1:17" x14ac:dyDescent="0.3">
      <c r="A134">
        <v>2534</v>
      </c>
      <c r="B134">
        <v>40</v>
      </c>
      <c r="C134" t="s">
        <v>239</v>
      </c>
      <c r="D134">
        <v>41</v>
      </c>
      <c r="E134" t="s">
        <v>154</v>
      </c>
      <c r="F134" t="s">
        <v>1483</v>
      </c>
      <c r="G134">
        <v>4813</v>
      </c>
      <c r="H134">
        <v>11</v>
      </c>
      <c r="I134">
        <v>112</v>
      </c>
      <c r="J134">
        <v>8.5185954706004565E-3</v>
      </c>
      <c r="K134">
        <v>0.36607142857142855</v>
      </c>
      <c r="L134">
        <v>0.84811967587783077</v>
      </c>
      <c r="M134">
        <v>11</v>
      </c>
      <c r="N134">
        <v>0</v>
      </c>
      <c r="O134">
        <v>10</v>
      </c>
      <c r="P134">
        <v>0</v>
      </c>
      <c r="Q134">
        <v>0.83960108040723036</v>
      </c>
    </row>
    <row r="135" spans="1:17" x14ac:dyDescent="0.3">
      <c r="A135">
        <v>2574</v>
      </c>
      <c r="B135">
        <v>40</v>
      </c>
      <c r="C135" t="s">
        <v>639</v>
      </c>
      <c r="D135">
        <v>35</v>
      </c>
      <c r="E135" t="s">
        <v>154</v>
      </c>
      <c r="F135" t="s">
        <v>1483</v>
      </c>
      <c r="G135">
        <v>4813</v>
      </c>
      <c r="H135">
        <v>12</v>
      </c>
      <c r="I135">
        <v>71</v>
      </c>
      <c r="J135">
        <v>7.2719717431955124E-3</v>
      </c>
      <c r="K135">
        <v>0.49295774647887325</v>
      </c>
      <c r="L135">
        <v>0.85539164762102626</v>
      </c>
      <c r="M135">
        <v>12</v>
      </c>
      <c r="N135">
        <v>0</v>
      </c>
      <c r="O135">
        <v>11</v>
      </c>
      <c r="P135">
        <v>0</v>
      </c>
      <c r="Q135">
        <v>0.84811967587783077</v>
      </c>
    </row>
    <row r="136" spans="1:17" x14ac:dyDescent="0.3">
      <c r="A136">
        <v>2537</v>
      </c>
      <c r="B136">
        <v>40</v>
      </c>
      <c r="C136" t="s">
        <v>295</v>
      </c>
      <c r="D136">
        <v>34</v>
      </c>
      <c r="E136" t="s">
        <v>154</v>
      </c>
      <c r="F136" t="s">
        <v>1483</v>
      </c>
      <c r="G136">
        <v>4813</v>
      </c>
      <c r="H136">
        <v>14</v>
      </c>
      <c r="I136">
        <v>577</v>
      </c>
      <c r="J136">
        <v>7.0642011219613551E-3</v>
      </c>
      <c r="K136">
        <v>5.8925476603119586E-2</v>
      </c>
      <c r="L136">
        <v>0.86245584874298764</v>
      </c>
      <c r="M136">
        <v>13</v>
      </c>
      <c r="N136">
        <v>0</v>
      </c>
      <c r="O136">
        <v>12</v>
      </c>
      <c r="P136">
        <v>0</v>
      </c>
      <c r="Q136">
        <v>0.85539164762102626</v>
      </c>
    </row>
    <row r="137" spans="1:17" x14ac:dyDescent="0.3">
      <c r="A137">
        <v>2543</v>
      </c>
      <c r="B137">
        <v>40</v>
      </c>
      <c r="C137" t="s">
        <v>680</v>
      </c>
      <c r="D137">
        <v>34</v>
      </c>
      <c r="E137" t="s">
        <v>154</v>
      </c>
      <c r="F137" t="s">
        <v>1483</v>
      </c>
      <c r="G137">
        <v>4813</v>
      </c>
      <c r="H137">
        <v>14</v>
      </c>
      <c r="I137">
        <v>58</v>
      </c>
      <c r="J137">
        <v>7.0642011219613551E-3</v>
      </c>
      <c r="K137">
        <v>0.58620689655172409</v>
      </c>
      <c r="L137">
        <v>0.86952004986494902</v>
      </c>
      <c r="M137">
        <v>14</v>
      </c>
      <c r="N137">
        <v>0</v>
      </c>
      <c r="O137">
        <v>14</v>
      </c>
      <c r="P137">
        <v>0</v>
      </c>
      <c r="Q137">
        <v>0.86245584874298764</v>
      </c>
    </row>
    <row r="138" spans="1:17" x14ac:dyDescent="0.3">
      <c r="A138">
        <v>2648</v>
      </c>
      <c r="B138">
        <v>40</v>
      </c>
      <c r="C138" t="s">
        <v>407</v>
      </c>
      <c r="D138">
        <v>34</v>
      </c>
      <c r="E138" t="s">
        <v>154</v>
      </c>
      <c r="F138" t="s">
        <v>1483</v>
      </c>
      <c r="G138">
        <v>4813</v>
      </c>
      <c r="H138">
        <v>14</v>
      </c>
      <c r="I138">
        <v>722</v>
      </c>
      <c r="J138">
        <v>7.0642011219613551E-3</v>
      </c>
      <c r="K138">
        <v>4.7091412742382273E-2</v>
      </c>
      <c r="L138">
        <v>0.8765842509869104</v>
      </c>
      <c r="M138">
        <v>15</v>
      </c>
      <c r="N138">
        <v>0</v>
      </c>
      <c r="O138">
        <v>14</v>
      </c>
      <c r="P138">
        <v>0</v>
      </c>
      <c r="Q138">
        <v>0.86952004986494902</v>
      </c>
    </row>
    <row r="139" spans="1:17" x14ac:dyDescent="0.3">
      <c r="A139">
        <v>2124</v>
      </c>
      <c r="B139">
        <v>42</v>
      </c>
      <c r="C139" t="s">
        <v>276</v>
      </c>
      <c r="D139">
        <v>722</v>
      </c>
      <c r="E139" t="s">
        <v>154</v>
      </c>
      <c r="F139" t="s">
        <v>1479</v>
      </c>
      <c r="G139">
        <v>3263</v>
      </c>
      <c r="H139">
        <v>1</v>
      </c>
      <c r="I139">
        <v>6068</v>
      </c>
      <c r="J139">
        <v>0.22126877106956788</v>
      </c>
      <c r="K139">
        <v>0.11898483849703362</v>
      </c>
      <c r="L139">
        <v>0.22126877106956788</v>
      </c>
      <c r="M139">
        <v>1</v>
      </c>
      <c r="N139">
        <v>1</v>
      </c>
      <c r="O139">
        <v>176.5</v>
      </c>
      <c r="P139">
        <v>0</v>
      </c>
      <c r="Q139">
        <v>0.99937668813629166</v>
      </c>
    </row>
    <row r="140" spans="1:17" x14ac:dyDescent="0.3">
      <c r="A140">
        <v>2169</v>
      </c>
      <c r="B140">
        <v>42</v>
      </c>
      <c r="C140" t="s">
        <v>515</v>
      </c>
      <c r="D140">
        <v>314</v>
      </c>
      <c r="E140" t="s">
        <v>154</v>
      </c>
      <c r="F140" t="s">
        <v>1480</v>
      </c>
      <c r="G140">
        <v>3263</v>
      </c>
      <c r="H140">
        <v>2</v>
      </c>
      <c r="I140">
        <v>6680</v>
      </c>
      <c r="J140">
        <v>9.6230462764327312E-2</v>
      </c>
      <c r="K140">
        <v>4.7005988023952096E-2</v>
      </c>
      <c r="L140">
        <v>0.31749923383389522</v>
      </c>
      <c r="M140">
        <v>2</v>
      </c>
      <c r="N140">
        <v>1</v>
      </c>
      <c r="O140">
        <v>1</v>
      </c>
      <c r="P140">
        <v>1</v>
      </c>
      <c r="Q140">
        <v>0.22126877106956788</v>
      </c>
    </row>
    <row r="141" spans="1:17" x14ac:dyDescent="0.3">
      <c r="A141">
        <v>2126</v>
      </c>
      <c r="B141">
        <v>42</v>
      </c>
      <c r="C141" t="s">
        <v>409</v>
      </c>
      <c r="D141">
        <v>262</v>
      </c>
      <c r="E141" t="s">
        <v>154</v>
      </c>
      <c r="F141" t="s">
        <v>1479</v>
      </c>
      <c r="G141">
        <v>3263</v>
      </c>
      <c r="H141">
        <v>3</v>
      </c>
      <c r="I141">
        <v>2952</v>
      </c>
      <c r="J141">
        <v>8.0294207784247631E-2</v>
      </c>
      <c r="K141">
        <v>8.8753387533875336E-2</v>
      </c>
      <c r="L141">
        <v>0.39779344161814284</v>
      </c>
      <c r="M141">
        <v>3</v>
      </c>
      <c r="N141">
        <v>1</v>
      </c>
      <c r="O141">
        <v>2</v>
      </c>
      <c r="P141">
        <v>1</v>
      </c>
      <c r="Q141">
        <v>0.31749923383389522</v>
      </c>
    </row>
    <row r="142" spans="1:17" x14ac:dyDescent="0.3">
      <c r="A142">
        <v>2122</v>
      </c>
      <c r="B142">
        <v>42</v>
      </c>
      <c r="C142" t="s">
        <v>275</v>
      </c>
      <c r="D142">
        <v>255</v>
      </c>
      <c r="E142" t="s">
        <v>154</v>
      </c>
      <c r="F142" t="s">
        <v>1479</v>
      </c>
      <c r="G142">
        <v>3263</v>
      </c>
      <c r="H142">
        <v>4</v>
      </c>
      <c r="I142">
        <v>2422</v>
      </c>
      <c r="J142">
        <v>7.8148942690775366E-2</v>
      </c>
      <c r="K142">
        <v>0.10528488852188274</v>
      </c>
      <c r="L142">
        <v>0.47594238430891822</v>
      </c>
      <c r="M142">
        <v>4</v>
      </c>
      <c r="N142">
        <v>1</v>
      </c>
      <c r="O142">
        <v>3</v>
      </c>
      <c r="P142">
        <v>1</v>
      </c>
      <c r="Q142">
        <v>0.39779344161814284</v>
      </c>
    </row>
    <row r="143" spans="1:17" x14ac:dyDescent="0.3">
      <c r="A143">
        <v>2171</v>
      </c>
      <c r="B143">
        <v>42</v>
      </c>
      <c r="C143" t="s">
        <v>515</v>
      </c>
      <c r="D143">
        <v>117</v>
      </c>
      <c r="E143" t="s">
        <v>154</v>
      </c>
      <c r="F143" t="s">
        <v>1480</v>
      </c>
      <c r="G143">
        <v>3263</v>
      </c>
      <c r="H143">
        <v>5</v>
      </c>
      <c r="I143">
        <v>1599</v>
      </c>
      <c r="J143">
        <v>3.5856573705179286E-2</v>
      </c>
      <c r="K143">
        <v>7.3170731707317069E-2</v>
      </c>
      <c r="L143">
        <v>0.51179895801409747</v>
      </c>
      <c r="M143">
        <v>5</v>
      </c>
      <c r="N143">
        <v>1</v>
      </c>
      <c r="O143">
        <v>4</v>
      </c>
      <c r="P143">
        <v>1</v>
      </c>
      <c r="Q143">
        <v>0.47594238430891822</v>
      </c>
    </row>
    <row r="144" spans="1:17" x14ac:dyDescent="0.3">
      <c r="A144">
        <v>2170</v>
      </c>
      <c r="B144">
        <v>42</v>
      </c>
      <c r="C144" t="s">
        <v>515</v>
      </c>
      <c r="D144">
        <v>112</v>
      </c>
      <c r="E144" t="s">
        <v>154</v>
      </c>
      <c r="F144" t="s">
        <v>1480</v>
      </c>
      <c r="G144">
        <v>3263</v>
      </c>
      <c r="H144">
        <v>6</v>
      </c>
      <c r="I144">
        <v>1574</v>
      </c>
      <c r="J144">
        <v>3.4324241495556233E-2</v>
      </c>
      <c r="K144">
        <v>7.1156289707750953E-2</v>
      </c>
      <c r="L144">
        <v>0.54612319950965371</v>
      </c>
      <c r="M144">
        <v>6</v>
      </c>
      <c r="N144">
        <v>1</v>
      </c>
      <c r="O144">
        <v>5</v>
      </c>
      <c r="P144">
        <v>1</v>
      </c>
      <c r="Q144">
        <v>0.51179895801409747</v>
      </c>
    </row>
    <row r="145" spans="1:17" x14ac:dyDescent="0.3">
      <c r="A145">
        <v>2121</v>
      </c>
      <c r="B145">
        <v>42</v>
      </c>
      <c r="C145" t="s">
        <v>275</v>
      </c>
      <c r="D145">
        <v>110</v>
      </c>
      <c r="E145" t="s">
        <v>154</v>
      </c>
      <c r="F145" t="s">
        <v>1479</v>
      </c>
      <c r="G145">
        <v>3263</v>
      </c>
      <c r="H145">
        <v>7</v>
      </c>
      <c r="I145">
        <v>3390</v>
      </c>
      <c r="J145">
        <v>3.3711308611707021E-2</v>
      </c>
      <c r="K145">
        <v>3.2448377581120944E-2</v>
      </c>
      <c r="L145">
        <v>0.57983450812136073</v>
      </c>
      <c r="M145">
        <v>7</v>
      </c>
      <c r="N145">
        <v>1</v>
      </c>
      <c r="O145">
        <v>6</v>
      </c>
      <c r="P145">
        <v>1</v>
      </c>
      <c r="Q145">
        <v>0.54612319950965371</v>
      </c>
    </row>
    <row r="146" spans="1:17" x14ac:dyDescent="0.3">
      <c r="A146">
        <v>2780</v>
      </c>
      <c r="B146">
        <v>42</v>
      </c>
      <c r="C146" t="s">
        <v>596</v>
      </c>
      <c r="D146">
        <v>100</v>
      </c>
      <c r="E146" t="s">
        <v>154</v>
      </c>
      <c r="F146" t="s">
        <v>1482</v>
      </c>
      <c r="G146">
        <v>3263</v>
      </c>
      <c r="H146">
        <v>8</v>
      </c>
      <c r="I146">
        <v>6932</v>
      </c>
      <c r="J146">
        <v>3.0646644192460926E-2</v>
      </c>
      <c r="K146">
        <v>1.4425851125216388E-2</v>
      </c>
      <c r="L146">
        <v>0.61048115231382161</v>
      </c>
      <c r="M146">
        <v>8</v>
      </c>
      <c r="N146">
        <v>1</v>
      </c>
      <c r="O146">
        <v>7</v>
      </c>
      <c r="P146">
        <v>1</v>
      </c>
      <c r="Q146">
        <v>0.57983450812136073</v>
      </c>
    </row>
    <row r="147" spans="1:17" x14ac:dyDescent="0.3">
      <c r="A147">
        <v>2125</v>
      </c>
      <c r="B147">
        <v>42</v>
      </c>
      <c r="C147" t="s">
        <v>275</v>
      </c>
      <c r="D147">
        <v>98</v>
      </c>
      <c r="E147" t="s">
        <v>154</v>
      </c>
      <c r="F147" t="s">
        <v>1479</v>
      </c>
      <c r="G147">
        <v>3263</v>
      </c>
      <c r="H147">
        <v>9</v>
      </c>
      <c r="I147">
        <v>3089</v>
      </c>
      <c r="J147">
        <v>3.0033711308611707E-2</v>
      </c>
      <c r="K147">
        <v>3.1725477500809326E-2</v>
      </c>
      <c r="L147">
        <v>0.64051486362243326</v>
      </c>
      <c r="M147">
        <v>9</v>
      </c>
      <c r="N147">
        <v>1</v>
      </c>
      <c r="O147">
        <v>8</v>
      </c>
      <c r="P147">
        <v>1</v>
      </c>
      <c r="Q147">
        <v>0.61048115231382161</v>
      </c>
    </row>
    <row r="148" spans="1:17" x14ac:dyDescent="0.3">
      <c r="A148">
        <v>2136</v>
      </c>
      <c r="B148">
        <v>42</v>
      </c>
      <c r="C148" t="s">
        <v>369</v>
      </c>
      <c r="D148">
        <v>97</v>
      </c>
      <c r="E148" t="s">
        <v>154</v>
      </c>
      <c r="F148" t="s">
        <v>1479</v>
      </c>
      <c r="G148">
        <v>3263</v>
      </c>
      <c r="H148">
        <v>10</v>
      </c>
      <c r="I148">
        <v>3897</v>
      </c>
      <c r="J148">
        <v>2.9727244866687097E-2</v>
      </c>
      <c r="K148">
        <v>2.4890941750064153E-2</v>
      </c>
      <c r="L148">
        <v>0.67024210848912036</v>
      </c>
      <c r="M148">
        <v>10</v>
      </c>
      <c r="N148">
        <v>1</v>
      </c>
      <c r="O148">
        <v>9</v>
      </c>
      <c r="P148">
        <v>1</v>
      </c>
      <c r="Q148">
        <v>0.64051486362243326</v>
      </c>
    </row>
    <row r="149" spans="1:17" x14ac:dyDescent="0.3">
      <c r="A149">
        <v>2301</v>
      </c>
      <c r="B149">
        <v>42</v>
      </c>
      <c r="C149" t="s">
        <v>226</v>
      </c>
      <c r="D149">
        <v>95</v>
      </c>
      <c r="E149" t="s">
        <v>154</v>
      </c>
      <c r="F149" t="s">
        <v>1481</v>
      </c>
      <c r="G149">
        <v>3263</v>
      </c>
      <c r="H149">
        <v>11</v>
      </c>
      <c r="I149">
        <v>9904</v>
      </c>
      <c r="J149">
        <v>2.9114311982837881E-2</v>
      </c>
      <c r="K149">
        <v>9.5920840064620348E-3</v>
      </c>
      <c r="L149">
        <v>0.69935642047195823</v>
      </c>
      <c r="M149">
        <v>11</v>
      </c>
      <c r="N149">
        <v>1</v>
      </c>
      <c r="O149">
        <v>10</v>
      </c>
      <c r="P149">
        <v>1</v>
      </c>
      <c r="Q149">
        <v>0.67024210848912036</v>
      </c>
    </row>
    <row r="150" spans="1:17" x14ac:dyDescent="0.3">
      <c r="A150">
        <v>2127</v>
      </c>
      <c r="B150">
        <v>42</v>
      </c>
      <c r="C150" t="s">
        <v>216</v>
      </c>
      <c r="D150">
        <v>50</v>
      </c>
      <c r="E150" t="s">
        <v>154</v>
      </c>
      <c r="F150" t="s">
        <v>1479</v>
      </c>
      <c r="G150">
        <v>3263</v>
      </c>
      <c r="H150">
        <v>12</v>
      </c>
      <c r="I150">
        <v>2931</v>
      </c>
      <c r="J150">
        <v>1.5323322096230463E-2</v>
      </c>
      <c r="K150">
        <v>1.7059024223814397E-2</v>
      </c>
      <c r="L150">
        <v>0.71467974256818867</v>
      </c>
      <c r="M150">
        <v>12</v>
      </c>
      <c r="N150">
        <v>1</v>
      </c>
      <c r="O150">
        <v>11</v>
      </c>
      <c r="P150">
        <v>1</v>
      </c>
      <c r="Q150">
        <v>0.69935642047195823</v>
      </c>
    </row>
    <row r="151" spans="1:17" x14ac:dyDescent="0.3">
      <c r="A151">
        <v>2186</v>
      </c>
      <c r="B151">
        <v>42</v>
      </c>
      <c r="C151" t="s">
        <v>429</v>
      </c>
      <c r="D151">
        <v>49</v>
      </c>
      <c r="E151" t="s">
        <v>154</v>
      </c>
      <c r="F151" t="s">
        <v>1480</v>
      </c>
      <c r="G151">
        <v>3263</v>
      </c>
      <c r="H151">
        <v>13.5</v>
      </c>
      <c r="I151">
        <v>2270</v>
      </c>
      <c r="J151">
        <v>1.5016855654305853E-2</v>
      </c>
      <c r="K151">
        <v>2.1585903083700439E-2</v>
      </c>
      <c r="L151">
        <v>0.72969659822249455</v>
      </c>
      <c r="M151">
        <v>13</v>
      </c>
      <c r="N151">
        <v>1</v>
      </c>
      <c r="O151">
        <v>12</v>
      </c>
      <c r="P151">
        <v>1</v>
      </c>
      <c r="Q151">
        <v>0.71467974256818867</v>
      </c>
    </row>
    <row r="152" spans="1:17" x14ac:dyDescent="0.3">
      <c r="A152">
        <v>2368</v>
      </c>
      <c r="B152">
        <v>42</v>
      </c>
      <c r="C152" t="s">
        <v>516</v>
      </c>
      <c r="D152">
        <v>49</v>
      </c>
      <c r="E152" t="s">
        <v>154</v>
      </c>
      <c r="F152" t="s">
        <v>1480</v>
      </c>
      <c r="G152">
        <v>3263</v>
      </c>
      <c r="H152">
        <v>13.5</v>
      </c>
      <c r="I152">
        <v>3753</v>
      </c>
      <c r="J152">
        <v>1.5016855654305853E-2</v>
      </c>
      <c r="K152">
        <v>1.3056221689315214E-2</v>
      </c>
      <c r="L152">
        <v>0.74471345387680044</v>
      </c>
      <c r="M152">
        <v>14</v>
      </c>
      <c r="N152">
        <v>1</v>
      </c>
      <c r="O152">
        <v>13.5</v>
      </c>
      <c r="P152">
        <v>1</v>
      </c>
      <c r="Q152">
        <v>0.72969659822249455</v>
      </c>
    </row>
    <row r="153" spans="1:17" x14ac:dyDescent="0.3">
      <c r="A153">
        <v>2184</v>
      </c>
      <c r="B153">
        <v>42</v>
      </c>
      <c r="C153" t="s">
        <v>220</v>
      </c>
      <c r="D153">
        <v>37</v>
      </c>
      <c r="E153" t="s">
        <v>154</v>
      </c>
      <c r="F153" t="s">
        <v>1480</v>
      </c>
      <c r="G153">
        <v>3263</v>
      </c>
      <c r="H153">
        <v>15</v>
      </c>
      <c r="I153">
        <v>4193</v>
      </c>
      <c r="J153">
        <v>1.1339258351210543E-2</v>
      </c>
      <c r="K153">
        <v>8.8242308609587407E-3</v>
      </c>
      <c r="L153">
        <v>0.75605271222801096</v>
      </c>
      <c r="M153">
        <v>15</v>
      </c>
      <c r="N153">
        <v>1</v>
      </c>
      <c r="O153">
        <v>13.5</v>
      </c>
      <c r="P153">
        <v>1</v>
      </c>
      <c r="Q153">
        <v>0.74471345387680044</v>
      </c>
    </row>
    <row r="154" spans="1:17" x14ac:dyDescent="0.3">
      <c r="A154">
        <v>2124</v>
      </c>
      <c r="B154">
        <v>46</v>
      </c>
      <c r="C154" t="s">
        <v>276</v>
      </c>
      <c r="D154">
        <v>183</v>
      </c>
      <c r="E154" t="s">
        <v>154</v>
      </c>
      <c r="F154" t="s">
        <v>1479</v>
      </c>
      <c r="G154">
        <v>13242</v>
      </c>
      <c r="H154">
        <v>1</v>
      </c>
      <c r="I154">
        <v>6068</v>
      </c>
      <c r="J154">
        <v>1.3819664703217037E-2</v>
      </c>
      <c r="K154">
        <v>3.0158206987475279E-2</v>
      </c>
      <c r="L154">
        <v>1.3819664703217037E-2</v>
      </c>
      <c r="M154">
        <v>1</v>
      </c>
      <c r="N154">
        <v>1</v>
      </c>
      <c r="O154">
        <v>165</v>
      </c>
      <c r="P154">
        <v>0</v>
      </c>
      <c r="Q154">
        <v>0.99969353355807</v>
      </c>
    </row>
    <row r="155" spans="1:17" x14ac:dyDescent="0.3">
      <c r="A155">
        <v>2301</v>
      </c>
      <c r="B155">
        <v>46</v>
      </c>
      <c r="C155" t="s">
        <v>226</v>
      </c>
      <c r="D155">
        <v>142</v>
      </c>
      <c r="E155" t="s">
        <v>154</v>
      </c>
      <c r="F155" t="s">
        <v>1481</v>
      </c>
      <c r="G155">
        <v>13242</v>
      </c>
      <c r="H155">
        <v>2</v>
      </c>
      <c r="I155">
        <v>9904</v>
      </c>
      <c r="J155">
        <v>1.0723455671348739E-2</v>
      </c>
      <c r="K155">
        <v>1.4337641357027463E-2</v>
      </c>
      <c r="L155">
        <v>2.4543120374565776E-2</v>
      </c>
      <c r="M155">
        <v>2</v>
      </c>
      <c r="N155">
        <v>1</v>
      </c>
      <c r="O155">
        <v>1</v>
      </c>
      <c r="P155">
        <v>1</v>
      </c>
      <c r="Q155">
        <v>1.3819664703217037E-2</v>
      </c>
    </row>
    <row r="156" spans="1:17" x14ac:dyDescent="0.3">
      <c r="A156">
        <v>2136</v>
      </c>
      <c r="B156">
        <v>46</v>
      </c>
      <c r="C156" t="s">
        <v>369</v>
      </c>
      <c r="D156">
        <v>130</v>
      </c>
      <c r="E156" t="s">
        <v>154</v>
      </c>
      <c r="F156" t="s">
        <v>1479</v>
      </c>
      <c r="G156">
        <v>13242</v>
      </c>
      <c r="H156">
        <v>3</v>
      </c>
      <c r="I156">
        <v>3897</v>
      </c>
      <c r="J156">
        <v>9.81724814982631E-3</v>
      </c>
      <c r="K156">
        <v>3.335899409802412E-2</v>
      </c>
      <c r="L156">
        <v>3.4360368524392088E-2</v>
      </c>
      <c r="M156">
        <v>3</v>
      </c>
      <c r="N156">
        <v>1</v>
      </c>
      <c r="O156">
        <v>2</v>
      </c>
      <c r="P156">
        <v>1</v>
      </c>
      <c r="Q156">
        <v>2.4543120374565776E-2</v>
      </c>
    </row>
    <row r="157" spans="1:17" x14ac:dyDescent="0.3">
      <c r="A157">
        <v>2121</v>
      </c>
      <c r="B157">
        <v>46</v>
      </c>
      <c r="C157" t="s">
        <v>275</v>
      </c>
      <c r="D157">
        <v>123</v>
      </c>
      <c r="E157" t="s">
        <v>154</v>
      </c>
      <c r="F157" t="s">
        <v>1479</v>
      </c>
      <c r="G157">
        <v>13242</v>
      </c>
      <c r="H157">
        <v>4</v>
      </c>
      <c r="I157">
        <v>3390</v>
      </c>
      <c r="J157">
        <v>9.2886270956048927E-3</v>
      </c>
      <c r="K157">
        <v>3.6283185840707964E-2</v>
      </c>
      <c r="L157">
        <v>4.364899561999698E-2</v>
      </c>
      <c r="M157">
        <v>4</v>
      </c>
      <c r="N157">
        <v>1</v>
      </c>
      <c r="O157">
        <v>3</v>
      </c>
      <c r="P157">
        <v>1</v>
      </c>
      <c r="Q157">
        <v>3.4360368524392088E-2</v>
      </c>
    </row>
    <row r="158" spans="1:17" x14ac:dyDescent="0.3">
      <c r="A158">
        <v>2130</v>
      </c>
      <c r="B158">
        <v>46</v>
      </c>
      <c r="C158" t="s">
        <v>372</v>
      </c>
      <c r="D158">
        <v>112</v>
      </c>
      <c r="E158" t="s">
        <v>154</v>
      </c>
      <c r="F158" t="s">
        <v>1479</v>
      </c>
      <c r="G158">
        <v>13242</v>
      </c>
      <c r="H158">
        <v>5</v>
      </c>
      <c r="I158">
        <v>3433</v>
      </c>
      <c r="J158">
        <v>8.4579368675426671E-3</v>
      </c>
      <c r="K158">
        <v>3.2624526653073117E-2</v>
      </c>
      <c r="L158">
        <v>5.2106932487539649E-2</v>
      </c>
      <c r="M158">
        <v>5</v>
      </c>
      <c r="N158">
        <v>1</v>
      </c>
      <c r="O158">
        <v>4</v>
      </c>
      <c r="P158">
        <v>1</v>
      </c>
      <c r="Q158">
        <v>4.364899561999698E-2</v>
      </c>
    </row>
    <row r="159" spans="1:17" x14ac:dyDescent="0.3">
      <c r="A159">
        <v>2119</v>
      </c>
      <c r="B159">
        <v>46</v>
      </c>
      <c r="C159" t="s">
        <v>531</v>
      </c>
      <c r="D159">
        <v>110</v>
      </c>
      <c r="E159" t="s">
        <v>154</v>
      </c>
      <c r="F159" t="s">
        <v>1479</v>
      </c>
      <c r="G159">
        <v>13242</v>
      </c>
      <c r="H159">
        <v>6</v>
      </c>
      <c r="I159">
        <v>3753</v>
      </c>
      <c r="J159">
        <v>8.306902280622263E-3</v>
      </c>
      <c r="K159">
        <v>2.930988542499334E-2</v>
      </c>
      <c r="L159">
        <v>6.0413834768161909E-2</v>
      </c>
      <c r="M159">
        <v>6</v>
      </c>
      <c r="N159">
        <v>1</v>
      </c>
      <c r="O159">
        <v>5</v>
      </c>
      <c r="P159">
        <v>1</v>
      </c>
      <c r="Q159">
        <v>5.2106932487539649E-2</v>
      </c>
    </row>
    <row r="160" spans="1:17" x14ac:dyDescent="0.3">
      <c r="A160">
        <v>2360</v>
      </c>
      <c r="B160">
        <v>46</v>
      </c>
      <c r="C160" t="s">
        <v>509</v>
      </c>
      <c r="D160">
        <v>108</v>
      </c>
      <c r="E160" t="s">
        <v>154</v>
      </c>
      <c r="F160" t="s">
        <v>1481</v>
      </c>
      <c r="G160">
        <v>13242</v>
      </c>
      <c r="H160">
        <v>7</v>
      </c>
      <c r="I160">
        <v>7394</v>
      </c>
      <c r="J160">
        <v>8.155867693701857E-3</v>
      </c>
      <c r="K160">
        <v>1.4606437652150393E-2</v>
      </c>
      <c r="L160">
        <v>6.8569702461863766E-2</v>
      </c>
      <c r="M160">
        <v>7</v>
      </c>
      <c r="N160">
        <v>1</v>
      </c>
      <c r="O160">
        <v>6</v>
      </c>
      <c r="P160">
        <v>1</v>
      </c>
      <c r="Q160">
        <v>6.0413834768161909E-2</v>
      </c>
    </row>
    <row r="161" spans="1:17" x14ac:dyDescent="0.3">
      <c r="A161">
        <v>2125</v>
      </c>
      <c r="B161">
        <v>46</v>
      </c>
      <c r="C161" t="s">
        <v>275</v>
      </c>
      <c r="D161">
        <v>105</v>
      </c>
      <c r="E161" t="s">
        <v>154</v>
      </c>
      <c r="F161" t="s">
        <v>1479</v>
      </c>
      <c r="G161">
        <v>13242</v>
      </c>
      <c r="H161">
        <v>8</v>
      </c>
      <c r="I161">
        <v>3089</v>
      </c>
      <c r="J161">
        <v>7.9293158133212499E-3</v>
      </c>
      <c r="K161">
        <v>3.3991583036581417E-2</v>
      </c>
      <c r="L161">
        <v>7.6499018275185016E-2</v>
      </c>
      <c r="M161">
        <v>8</v>
      </c>
      <c r="N161">
        <v>1</v>
      </c>
      <c r="O161">
        <v>7</v>
      </c>
      <c r="P161">
        <v>1</v>
      </c>
      <c r="Q161">
        <v>6.8569702461863766E-2</v>
      </c>
    </row>
    <row r="162" spans="1:17" x14ac:dyDescent="0.3">
      <c r="A162">
        <v>1702</v>
      </c>
      <c r="B162">
        <v>46</v>
      </c>
      <c r="C162" t="s">
        <v>318</v>
      </c>
      <c r="D162">
        <v>103</v>
      </c>
      <c r="E162" t="s">
        <v>154</v>
      </c>
      <c r="F162" t="s">
        <v>1484</v>
      </c>
      <c r="G162">
        <v>13242</v>
      </c>
      <c r="H162">
        <v>9</v>
      </c>
      <c r="I162">
        <v>3945</v>
      </c>
      <c r="J162">
        <v>7.7782812264008457E-3</v>
      </c>
      <c r="K162">
        <v>2.6108998732572879E-2</v>
      </c>
      <c r="L162">
        <v>8.4277299501585856E-2</v>
      </c>
      <c r="M162">
        <v>9</v>
      </c>
      <c r="N162">
        <v>1</v>
      </c>
      <c r="O162">
        <v>8</v>
      </c>
      <c r="P162">
        <v>1</v>
      </c>
      <c r="Q162">
        <v>7.6499018275185016E-2</v>
      </c>
    </row>
    <row r="163" spans="1:17" x14ac:dyDescent="0.3">
      <c r="A163">
        <v>2131</v>
      </c>
      <c r="B163">
        <v>46</v>
      </c>
      <c r="C163" t="s">
        <v>528</v>
      </c>
      <c r="D163">
        <v>100</v>
      </c>
      <c r="E163" t="s">
        <v>154</v>
      </c>
      <c r="F163" t="s">
        <v>1479</v>
      </c>
      <c r="G163">
        <v>13242</v>
      </c>
      <c r="H163">
        <v>10</v>
      </c>
      <c r="I163">
        <v>3187</v>
      </c>
      <c r="J163">
        <v>7.5517293460202386E-3</v>
      </c>
      <c r="K163">
        <v>3.1377470975839344E-2</v>
      </c>
      <c r="L163">
        <v>9.182902884760609E-2</v>
      </c>
      <c r="M163">
        <v>10</v>
      </c>
      <c r="N163">
        <v>1</v>
      </c>
      <c r="O163">
        <v>9</v>
      </c>
      <c r="P163">
        <v>1</v>
      </c>
      <c r="Q163">
        <v>8.4277299501585856E-2</v>
      </c>
    </row>
    <row r="164" spans="1:17" x14ac:dyDescent="0.3">
      <c r="A164">
        <v>2148</v>
      </c>
      <c r="B164">
        <v>46</v>
      </c>
      <c r="C164" t="s">
        <v>397</v>
      </c>
      <c r="D164">
        <v>97</v>
      </c>
      <c r="E164" t="s">
        <v>154</v>
      </c>
      <c r="F164" t="s">
        <v>1484</v>
      </c>
      <c r="G164">
        <v>13242</v>
      </c>
      <c r="H164">
        <v>11</v>
      </c>
      <c r="I164">
        <v>6136</v>
      </c>
      <c r="J164">
        <v>7.3251774656396314E-3</v>
      </c>
      <c r="K164">
        <v>1.5808344198174708E-2</v>
      </c>
      <c r="L164">
        <v>9.9154206313245716E-2</v>
      </c>
      <c r="M164">
        <v>11</v>
      </c>
      <c r="N164">
        <v>1</v>
      </c>
      <c r="O164">
        <v>10</v>
      </c>
      <c r="P164">
        <v>1</v>
      </c>
      <c r="Q164">
        <v>9.182902884760609E-2</v>
      </c>
    </row>
    <row r="165" spans="1:17" x14ac:dyDescent="0.3">
      <c r="A165">
        <v>1841</v>
      </c>
      <c r="B165">
        <v>46</v>
      </c>
      <c r="C165" t="s">
        <v>379</v>
      </c>
      <c r="D165">
        <v>96</v>
      </c>
      <c r="E165" t="s">
        <v>154</v>
      </c>
      <c r="F165" t="s">
        <v>1467</v>
      </c>
      <c r="G165">
        <v>13242</v>
      </c>
      <c r="H165">
        <v>12</v>
      </c>
      <c r="I165">
        <v>5708</v>
      </c>
      <c r="J165">
        <v>7.2496601721794294E-3</v>
      </c>
      <c r="K165">
        <v>1.6818500350385426E-2</v>
      </c>
      <c r="L165">
        <v>0.10640386648542514</v>
      </c>
      <c r="M165">
        <v>12</v>
      </c>
      <c r="N165">
        <v>1</v>
      </c>
      <c r="O165">
        <v>11</v>
      </c>
      <c r="P165">
        <v>1</v>
      </c>
      <c r="Q165">
        <v>9.9154206313245716E-2</v>
      </c>
    </row>
    <row r="166" spans="1:17" x14ac:dyDescent="0.3">
      <c r="A166">
        <v>2149</v>
      </c>
      <c r="B166">
        <v>46</v>
      </c>
      <c r="C166" t="s">
        <v>308</v>
      </c>
      <c r="D166">
        <v>94</v>
      </c>
      <c r="E166" t="s">
        <v>154</v>
      </c>
      <c r="F166" t="s">
        <v>1484</v>
      </c>
      <c r="G166">
        <v>13242</v>
      </c>
      <c r="H166">
        <v>13</v>
      </c>
      <c r="I166">
        <v>4649</v>
      </c>
      <c r="J166">
        <v>7.0986255852590243E-3</v>
      </c>
      <c r="K166">
        <v>2.0219402021940201E-2</v>
      </c>
      <c r="L166">
        <v>0.11350249207068416</v>
      </c>
      <c r="M166">
        <v>13</v>
      </c>
      <c r="N166">
        <v>1</v>
      </c>
      <c r="O166">
        <v>12</v>
      </c>
      <c r="P166">
        <v>1</v>
      </c>
      <c r="Q166">
        <v>0.10640386648542514</v>
      </c>
    </row>
    <row r="167" spans="1:17" x14ac:dyDescent="0.3">
      <c r="A167">
        <v>2302</v>
      </c>
      <c r="B167">
        <v>46</v>
      </c>
      <c r="C167" t="s">
        <v>226</v>
      </c>
      <c r="D167">
        <v>89</v>
      </c>
      <c r="E167" t="s">
        <v>154</v>
      </c>
      <c r="F167" t="s">
        <v>1481</v>
      </c>
      <c r="G167">
        <v>13242</v>
      </c>
      <c r="H167">
        <v>14</v>
      </c>
      <c r="I167">
        <v>4567</v>
      </c>
      <c r="J167">
        <v>6.7210391179580121E-3</v>
      </c>
      <c r="K167">
        <v>1.9487628640245239E-2</v>
      </c>
      <c r="L167">
        <v>0.12022353118864218</v>
      </c>
      <c r="M167">
        <v>14</v>
      </c>
      <c r="N167">
        <v>1</v>
      </c>
      <c r="O167">
        <v>13</v>
      </c>
      <c r="P167">
        <v>1</v>
      </c>
      <c r="Q167">
        <v>0.11350249207068416</v>
      </c>
    </row>
    <row r="168" spans="1:17" x14ac:dyDescent="0.3">
      <c r="A168">
        <v>2126</v>
      </c>
      <c r="B168">
        <v>46</v>
      </c>
      <c r="C168" t="s">
        <v>409</v>
      </c>
      <c r="D168">
        <v>87</v>
      </c>
      <c r="E168" t="s">
        <v>154</v>
      </c>
      <c r="F168" t="s">
        <v>1479</v>
      </c>
      <c r="G168">
        <v>13242</v>
      </c>
      <c r="H168">
        <v>15</v>
      </c>
      <c r="I168">
        <v>2952</v>
      </c>
      <c r="J168">
        <v>6.5700045310376079E-3</v>
      </c>
      <c r="K168">
        <v>2.9471544715447155E-2</v>
      </c>
      <c r="L168">
        <v>0.1267935357196798</v>
      </c>
      <c r="M168">
        <v>15</v>
      </c>
      <c r="N168">
        <v>1</v>
      </c>
      <c r="O168">
        <v>14</v>
      </c>
      <c r="P168">
        <v>1</v>
      </c>
      <c r="Q168">
        <v>0.12022353118864218</v>
      </c>
    </row>
    <row r="169" spans="1:17" x14ac:dyDescent="0.3">
      <c r="A169">
        <v>1060</v>
      </c>
      <c r="B169">
        <v>50</v>
      </c>
      <c r="C169" t="s">
        <v>482</v>
      </c>
      <c r="D169">
        <v>810</v>
      </c>
      <c r="E169" t="s">
        <v>154</v>
      </c>
      <c r="F169" t="s">
        <v>1485</v>
      </c>
      <c r="G169">
        <v>6310</v>
      </c>
      <c r="H169">
        <v>1</v>
      </c>
      <c r="I169">
        <v>1279</v>
      </c>
      <c r="J169">
        <v>0.12836767036450078</v>
      </c>
      <c r="K169">
        <v>0.63330727130570763</v>
      </c>
      <c r="L169">
        <v>0.12836767036450078</v>
      </c>
      <c r="M169">
        <v>1</v>
      </c>
      <c r="N169">
        <v>1</v>
      </c>
      <c r="O169">
        <v>1314.5</v>
      </c>
      <c r="P169">
        <v>0</v>
      </c>
      <c r="Q169">
        <v>0.95967376529228032</v>
      </c>
    </row>
    <row r="170" spans="1:17" x14ac:dyDescent="0.3">
      <c r="A170">
        <v>1027</v>
      </c>
      <c r="B170">
        <v>50</v>
      </c>
      <c r="C170" t="s">
        <v>302</v>
      </c>
      <c r="D170">
        <v>806</v>
      </c>
      <c r="E170" t="s">
        <v>154</v>
      </c>
      <c r="F170" t="s">
        <v>1485</v>
      </c>
      <c r="G170">
        <v>6310</v>
      </c>
      <c r="H170">
        <v>2</v>
      </c>
      <c r="I170">
        <v>1740</v>
      </c>
      <c r="J170">
        <v>0.1277337559429477</v>
      </c>
      <c r="K170">
        <v>0.4632183908045977</v>
      </c>
      <c r="L170">
        <v>0.25610142630744848</v>
      </c>
      <c r="M170">
        <v>2</v>
      </c>
      <c r="N170">
        <v>1</v>
      </c>
      <c r="O170">
        <v>1</v>
      </c>
      <c r="P170">
        <v>1</v>
      </c>
      <c r="Q170">
        <v>0.12836767036450078</v>
      </c>
    </row>
    <row r="171" spans="1:17" x14ac:dyDescent="0.3">
      <c r="A171">
        <v>1002</v>
      </c>
      <c r="B171">
        <v>50</v>
      </c>
      <c r="C171" t="s">
        <v>173</v>
      </c>
      <c r="D171">
        <v>775</v>
      </c>
      <c r="E171" t="s">
        <v>154</v>
      </c>
      <c r="F171" t="s">
        <v>1485</v>
      </c>
      <c r="G171">
        <v>6310</v>
      </c>
      <c r="H171">
        <v>3</v>
      </c>
      <c r="I171">
        <v>1333</v>
      </c>
      <c r="J171">
        <v>0.12282091917591126</v>
      </c>
      <c r="K171">
        <v>0.58139534883720934</v>
      </c>
      <c r="L171">
        <v>0.37892234548335973</v>
      </c>
      <c r="M171">
        <v>3</v>
      </c>
      <c r="N171">
        <v>1</v>
      </c>
      <c r="O171">
        <v>2</v>
      </c>
      <c r="P171">
        <v>1</v>
      </c>
      <c r="Q171">
        <v>0.25610142630744848</v>
      </c>
    </row>
    <row r="172" spans="1:17" x14ac:dyDescent="0.3">
      <c r="A172">
        <v>1062</v>
      </c>
      <c r="B172">
        <v>50</v>
      </c>
      <c r="C172" t="s">
        <v>315</v>
      </c>
      <c r="D172">
        <v>475</v>
      </c>
      <c r="E172" t="s">
        <v>154</v>
      </c>
      <c r="F172" t="s">
        <v>1485</v>
      </c>
      <c r="G172">
        <v>6310</v>
      </c>
      <c r="H172">
        <v>4</v>
      </c>
      <c r="I172">
        <v>811</v>
      </c>
      <c r="J172">
        <v>7.5277337559429475E-2</v>
      </c>
      <c r="K172">
        <v>0.58569667077681875</v>
      </c>
      <c r="L172">
        <v>0.45419968304278924</v>
      </c>
      <c r="M172">
        <v>4</v>
      </c>
      <c r="N172">
        <v>1</v>
      </c>
      <c r="O172">
        <v>3</v>
      </c>
      <c r="P172">
        <v>1</v>
      </c>
      <c r="Q172">
        <v>0.37892234548335973</v>
      </c>
    </row>
    <row r="173" spans="1:17" x14ac:dyDescent="0.3">
      <c r="A173">
        <v>1035</v>
      </c>
      <c r="B173">
        <v>50</v>
      </c>
      <c r="C173" t="s">
        <v>336</v>
      </c>
      <c r="D173">
        <v>272</v>
      </c>
      <c r="E173" t="s">
        <v>154</v>
      </c>
      <c r="F173" t="s">
        <v>1485</v>
      </c>
      <c r="G173">
        <v>6310</v>
      </c>
      <c r="H173">
        <v>5</v>
      </c>
      <c r="I173">
        <v>463</v>
      </c>
      <c r="J173">
        <v>4.3106180665610144E-2</v>
      </c>
      <c r="K173">
        <v>0.58747300215982723</v>
      </c>
      <c r="L173">
        <v>0.49730586370839935</v>
      </c>
      <c r="M173">
        <v>5</v>
      </c>
      <c r="N173">
        <v>1</v>
      </c>
      <c r="O173">
        <v>4</v>
      </c>
      <c r="P173">
        <v>1</v>
      </c>
      <c r="Q173">
        <v>0.45419968304278924</v>
      </c>
    </row>
    <row r="174" spans="1:17" x14ac:dyDescent="0.3">
      <c r="A174">
        <v>1053</v>
      </c>
      <c r="B174">
        <v>50</v>
      </c>
      <c r="C174" t="s">
        <v>381</v>
      </c>
      <c r="D174">
        <v>239</v>
      </c>
      <c r="E174" t="s">
        <v>154</v>
      </c>
      <c r="F174" t="s">
        <v>1485</v>
      </c>
      <c r="G174">
        <v>6310</v>
      </c>
      <c r="H174">
        <v>6</v>
      </c>
      <c r="I174">
        <v>314</v>
      </c>
      <c r="J174">
        <v>3.7876386687797151E-2</v>
      </c>
      <c r="K174">
        <v>0.76114649681528668</v>
      </c>
      <c r="L174">
        <v>0.53518225039619649</v>
      </c>
      <c r="M174">
        <v>6</v>
      </c>
      <c r="N174">
        <v>1</v>
      </c>
      <c r="O174">
        <v>5</v>
      </c>
      <c r="P174">
        <v>1</v>
      </c>
      <c r="Q174">
        <v>0.49730586370839935</v>
      </c>
    </row>
    <row r="175" spans="1:17" x14ac:dyDescent="0.3">
      <c r="A175">
        <v>1007</v>
      </c>
      <c r="B175">
        <v>50</v>
      </c>
      <c r="C175" t="s">
        <v>202</v>
      </c>
      <c r="D175">
        <v>217</v>
      </c>
      <c r="E175" t="s">
        <v>154</v>
      </c>
      <c r="F175" t="s">
        <v>1485</v>
      </c>
      <c r="G175">
        <v>6310</v>
      </c>
      <c r="H175">
        <v>7</v>
      </c>
      <c r="I175">
        <v>1338</v>
      </c>
      <c r="J175">
        <v>3.438985736925515E-2</v>
      </c>
      <c r="K175">
        <v>0.16218236173393125</v>
      </c>
      <c r="L175">
        <v>0.56957210776545164</v>
      </c>
      <c r="M175">
        <v>7</v>
      </c>
      <c r="N175">
        <v>1</v>
      </c>
      <c r="O175">
        <v>6</v>
      </c>
      <c r="P175">
        <v>1</v>
      </c>
      <c r="Q175">
        <v>0.53518225039619649</v>
      </c>
    </row>
    <row r="176" spans="1:17" x14ac:dyDescent="0.3">
      <c r="A176">
        <v>1040</v>
      </c>
      <c r="B176">
        <v>50</v>
      </c>
      <c r="C176" t="s">
        <v>358</v>
      </c>
      <c r="D176">
        <v>189</v>
      </c>
      <c r="E176" t="s">
        <v>154</v>
      </c>
      <c r="F176" t="s">
        <v>1472</v>
      </c>
      <c r="G176">
        <v>6310</v>
      </c>
      <c r="H176">
        <v>8</v>
      </c>
      <c r="I176">
        <v>5158</v>
      </c>
      <c r="J176">
        <v>2.9952456418383518E-2</v>
      </c>
      <c r="K176">
        <v>3.6642109344707248E-2</v>
      </c>
      <c r="L176">
        <v>0.59952456418383515</v>
      </c>
      <c r="M176">
        <v>8</v>
      </c>
      <c r="N176">
        <v>1</v>
      </c>
      <c r="O176">
        <v>7</v>
      </c>
      <c r="P176">
        <v>1</v>
      </c>
      <c r="Q176">
        <v>0.56957210776545164</v>
      </c>
    </row>
    <row r="177" spans="1:17" x14ac:dyDescent="0.3">
      <c r="A177">
        <v>1073</v>
      </c>
      <c r="B177">
        <v>50</v>
      </c>
      <c r="C177" t="s">
        <v>577</v>
      </c>
      <c r="D177">
        <v>169</v>
      </c>
      <c r="E177" t="s">
        <v>154</v>
      </c>
      <c r="F177" t="s">
        <v>1485</v>
      </c>
      <c r="G177">
        <v>6310</v>
      </c>
      <c r="H177">
        <v>9</v>
      </c>
      <c r="I177">
        <v>541</v>
      </c>
      <c r="J177">
        <v>2.6782884310618066E-2</v>
      </c>
      <c r="K177">
        <v>0.3123844731977819</v>
      </c>
      <c r="L177">
        <v>0.62630744849445319</v>
      </c>
      <c r="M177">
        <v>9</v>
      </c>
      <c r="N177">
        <v>1</v>
      </c>
      <c r="O177">
        <v>8</v>
      </c>
      <c r="P177">
        <v>1</v>
      </c>
      <c r="Q177">
        <v>0.59952456418383515</v>
      </c>
    </row>
    <row r="178" spans="1:17" x14ac:dyDescent="0.3">
      <c r="A178">
        <v>1075</v>
      </c>
      <c r="B178">
        <v>50</v>
      </c>
      <c r="C178" t="s">
        <v>567</v>
      </c>
      <c r="D178">
        <v>144</v>
      </c>
      <c r="E178" t="s">
        <v>154</v>
      </c>
      <c r="F178" t="s">
        <v>1485</v>
      </c>
      <c r="G178">
        <v>6310</v>
      </c>
      <c r="H178">
        <v>10</v>
      </c>
      <c r="I178">
        <v>1687</v>
      </c>
      <c r="J178">
        <v>2.2820919175911253E-2</v>
      </c>
      <c r="K178">
        <v>8.5358624777711917E-2</v>
      </c>
      <c r="L178">
        <v>0.64912836767036441</v>
      </c>
      <c r="M178">
        <v>10</v>
      </c>
      <c r="N178">
        <v>1</v>
      </c>
      <c r="O178">
        <v>9</v>
      </c>
      <c r="P178">
        <v>1</v>
      </c>
      <c r="Q178">
        <v>0.62630744849445319</v>
      </c>
    </row>
    <row r="179" spans="1:17" x14ac:dyDescent="0.3">
      <c r="A179">
        <v>1038</v>
      </c>
      <c r="B179">
        <v>50</v>
      </c>
      <c r="C179" t="s">
        <v>347</v>
      </c>
      <c r="D179">
        <v>125</v>
      </c>
      <c r="E179" t="s">
        <v>154</v>
      </c>
      <c r="F179" t="s">
        <v>1485</v>
      </c>
      <c r="G179">
        <v>6310</v>
      </c>
      <c r="H179">
        <v>11</v>
      </c>
      <c r="I179">
        <v>249</v>
      </c>
      <c r="J179">
        <v>1.9809825673534072E-2</v>
      </c>
      <c r="K179">
        <v>0.50200803212851408</v>
      </c>
      <c r="L179">
        <v>0.66893819334389848</v>
      </c>
      <c r="M179">
        <v>11</v>
      </c>
      <c r="N179">
        <v>1</v>
      </c>
      <c r="O179">
        <v>10</v>
      </c>
      <c r="P179">
        <v>1</v>
      </c>
      <c r="Q179">
        <v>0.64912836767036441</v>
      </c>
    </row>
    <row r="180" spans="1:17" x14ac:dyDescent="0.3">
      <c r="A180">
        <v>1096</v>
      </c>
      <c r="B180">
        <v>50</v>
      </c>
      <c r="C180" t="s">
        <v>671</v>
      </c>
      <c r="D180">
        <v>107</v>
      </c>
      <c r="E180" t="s">
        <v>154</v>
      </c>
      <c r="F180" t="s">
        <v>1485</v>
      </c>
      <c r="G180">
        <v>6310</v>
      </c>
      <c r="H180">
        <v>12</v>
      </c>
      <c r="I180">
        <v>180</v>
      </c>
      <c r="J180">
        <v>1.6957210776545165E-2</v>
      </c>
      <c r="K180">
        <v>0.59444444444444444</v>
      </c>
      <c r="L180">
        <v>0.6858954041204437</v>
      </c>
      <c r="M180">
        <v>12</v>
      </c>
      <c r="N180">
        <v>1</v>
      </c>
      <c r="O180">
        <v>11</v>
      </c>
      <c r="P180">
        <v>1</v>
      </c>
      <c r="Q180">
        <v>0.66893819334389848</v>
      </c>
    </row>
    <row r="181" spans="1:17" x14ac:dyDescent="0.3">
      <c r="A181">
        <v>1373</v>
      </c>
      <c r="B181">
        <v>50</v>
      </c>
      <c r="C181" t="s">
        <v>562</v>
      </c>
      <c r="D181">
        <v>93</v>
      </c>
      <c r="E181" t="s">
        <v>154</v>
      </c>
      <c r="F181" t="s">
        <v>1471</v>
      </c>
      <c r="G181">
        <v>6310</v>
      </c>
      <c r="H181">
        <v>13</v>
      </c>
      <c r="I181">
        <v>336</v>
      </c>
      <c r="J181">
        <v>1.4738510301109351E-2</v>
      </c>
      <c r="K181">
        <v>0.2767857142857143</v>
      </c>
      <c r="L181">
        <v>0.70063391442155309</v>
      </c>
      <c r="M181">
        <v>13</v>
      </c>
      <c r="N181">
        <v>1</v>
      </c>
      <c r="O181">
        <v>12</v>
      </c>
      <c r="P181">
        <v>1</v>
      </c>
      <c r="Q181">
        <v>0.6858954041204437</v>
      </c>
    </row>
    <row r="182" spans="1:17" x14ac:dyDescent="0.3">
      <c r="A182">
        <v>1301</v>
      </c>
      <c r="B182">
        <v>50</v>
      </c>
      <c r="C182" t="s">
        <v>333</v>
      </c>
      <c r="D182">
        <v>92</v>
      </c>
      <c r="E182" t="s">
        <v>154</v>
      </c>
      <c r="F182" t="s">
        <v>1471</v>
      </c>
      <c r="G182">
        <v>6310</v>
      </c>
      <c r="H182">
        <v>14</v>
      </c>
      <c r="I182">
        <v>2352</v>
      </c>
      <c r="J182">
        <v>1.4580031695721078E-2</v>
      </c>
      <c r="K182">
        <v>3.9115646258503403E-2</v>
      </c>
      <c r="L182">
        <v>0.71521394611727418</v>
      </c>
      <c r="M182">
        <v>14</v>
      </c>
      <c r="N182">
        <v>1</v>
      </c>
      <c r="O182">
        <v>13</v>
      </c>
      <c r="P182">
        <v>1</v>
      </c>
      <c r="Q182">
        <v>0.70063391442155309</v>
      </c>
    </row>
    <row r="183" spans="1:17" x14ac:dyDescent="0.3">
      <c r="A183">
        <v>1085</v>
      </c>
      <c r="B183">
        <v>50</v>
      </c>
      <c r="C183" t="s">
        <v>657</v>
      </c>
      <c r="D183">
        <v>91</v>
      </c>
      <c r="E183" t="s">
        <v>154</v>
      </c>
      <c r="F183" t="s">
        <v>1472</v>
      </c>
      <c r="G183">
        <v>6310</v>
      </c>
      <c r="H183">
        <v>15</v>
      </c>
      <c r="I183">
        <v>4479</v>
      </c>
      <c r="J183">
        <v>1.4421553090332806E-2</v>
      </c>
      <c r="K183">
        <v>2.031703505246707E-2</v>
      </c>
      <c r="L183">
        <v>0.72963549920760695</v>
      </c>
      <c r="M183">
        <v>15</v>
      </c>
      <c r="N183">
        <v>1</v>
      </c>
      <c r="O183">
        <v>14</v>
      </c>
      <c r="P183">
        <v>1</v>
      </c>
      <c r="Q183">
        <v>0.71521394611727418</v>
      </c>
    </row>
    <row r="184" spans="1:17" x14ac:dyDescent="0.3">
      <c r="A184">
        <v>2136</v>
      </c>
      <c r="B184">
        <v>51</v>
      </c>
      <c r="C184" t="s">
        <v>369</v>
      </c>
      <c r="D184">
        <v>21</v>
      </c>
      <c r="E184" t="s">
        <v>154</v>
      </c>
      <c r="F184" t="s">
        <v>1479</v>
      </c>
      <c r="G184">
        <v>1295</v>
      </c>
      <c r="H184">
        <v>1</v>
      </c>
      <c r="I184">
        <v>3897</v>
      </c>
      <c r="J184">
        <v>1.6216216216216217E-2</v>
      </c>
      <c r="K184">
        <v>5.3887605850654347E-3</v>
      </c>
      <c r="L184">
        <v>1.6216216216216217E-2</v>
      </c>
      <c r="M184">
        <v>1</v>
      </c>
      <c r="N184">
        <v>1</v>
      </c>
      <c r="O184">
        <v>216.5</v>
      </c>
      <c r="P184">
        <v>0</v>
      </c>
      <c r="Q184">
        <v>0.99873217115689894</v>
      </c>
    </row>
    <row r="185" spans="1:17" x14ac:dyDescent="0.3">
      <c r="A185">
        <v>2124</v>
      </c>
      <c r="B185">
        <v>51</v>
      </c>
      <c r="C185" t="s">
        <v>276</v>
      </c>
      <c r="D185">
        <v>19</v>
      </c>
      <c r="E185" t="s">
        <v>154</v>
      </c>
      <c r="F185" t="s">
        <v>1479</v>
      </c>
      <c r="G185">
        <v>1295</v>
      </c>
      <c r="H185">
        <v>2</v>
      </c>
      <c r="I185">
        <v>6068</v>
      </c>
      <c r="J185">
        <v>1.4671814671814672E-2</v>
      </c>
      <c r="K185">
        <v>3.131179960448253E-3</v>
      </c>
      <c r="L185">
        <v>3.0888030888030889E-2</v>
      </c>
      <c r="M185">
        <v>2</v>
      </c>
      <c r="N185">
        <v>1</v>
      </c>
      <c r="O185">
        <v>1</v>
      </c>
      <c r="P185">
        <v>1</v>
      </c>
      <c r="Q185">
        <v>1.6216216216216217E-2</v>
      </c>
    </row>
    <row r="186" spans="1:17" x14ac:dyDescent="0.3">
      <c r="A186">
        <v>2132</v>
      </c>
      <c r="B186">
        <v>51</v>
      </c>
      <c r="C186" t="s">
        <v>648</v>
      </c>
      <c r="D186">
        <v>18</v>
      </c>
      <c r="E186" t="s">
        <v>154</v>
      </c>
      <c r="F186" t="s">
        <v>1479</v>
      </c>
      <c r="G186">
        <v>1295</v>
      </c>
      <c r="H186">
        <v>3</v>
      </c>
      <c r="I186">
        <v>2817</v>
      </c>
      <c r="J186">
        <v>1.3899613899613899E-2</v>
      </c>
      <c r="K186">
        <v>6.3897763578274758E-3</v>
      </c>
      <c r="L186">
        <v>4.4787644787644784E-2</v>
      </c>
      <c r="M186">
        <v>3</v>
      </c>
      <c r="N186">
        <v>1</v>
      </c>
      <c r="O186">
        <v>2</v>
      </c>
      <c r="P186">
        <v>1</v>
      </c>
      <c r="Q186">
        <v>3.0888030888030889E-2</v>
      </c>
    </row>
    <row r="187" spans="1:17" x14ac:dyDescent="0.3">
      <c r="A187">
        <v>2081</v>
      </c>
      <c r="B187">
        <v>51</v>
      </c>
      <c r="C187" t="s">
        <v>614</v>
      </c>
      <c r="D187">
        <v>15</v>
      </c>
      <c r="E187" t="s">
        <v>154</v>
      </c>
      <c r="F187" t="s">
        <v>1480</v>
      </c>
      <c r="G187">
        <v>1295</v>
      </c>
      <c r="H187">
        <v>4</v>
      </c>
      <c r="I187">
        <v>1866</v>
      </c>
      <c r="J187">
        <v>1.1583011583011582E-2</v>
      </c>
      <c r="K187">
        <v>8.0385852090032149E-3</v>
      </c>
      <c r="L187">
        <v>5.6370656370656365E-2</v>
      </c>
      <c r="M187">
        <v>4</v>
      </c>
      <c r="N187">
        <v>1</v>
      </c>
      <c r="O187">
        <v>3</v>
      </c>
      <c r="P187">
        <v>1</v>
      </c>
      <c r="Q187">
        <v>4.4787644787644784E-2</v>
      </c>
    </row>
    <row r="188" spans="1:17" x14ac:dyDescent="0.3">
      <c r="A188">
        <v>2131</v>
      </c>
      <c r="B188">
        <v>51</v>
      </c>
      <c r="C188" t="s">
        <v>528</v>
      </c>
      <c r="D188">
        <v>13</v>
      </c>
      <c r="E188" t="s">
        <v>154</v>
      </c>
      <c r="F188" t="s">
        <v>1479</v>
      </c>
      <c r="G188">
        <v>1295</v>
      </c>
      <c r="H188">
        <v>5.5</v>
      </c>
      <c r="I188">
        <v>3187</v>
      </c>
      <c r="J188">
        <v>1.0038610038610039E-2</v>
      </c>
      <c r="K188">
        <v>4.0790712268591149E-3</v>
      </c>
      <c r="L188">
        <v>6.6409266409266407E-2</v>
      </c>
      <c r="M188">
        <v>5</v>
      </c>
      <c r="N188">
        <v>1</v>
      </c>
      <c r="O188">
        <v>4</v>
      </c>
      <c r="P188">
        <v>1</v>
      </c>
      <c r="Q188">
        <v>5.6370656370656365E-2</v>
      </c>
    </row>
    <row r="189" spans="1:17" x14ac:dyDescent="0.3">
      <c r="A189">
        <v>2472</v>
      </c>
      <c r="B189">
        <v>51</v>
      </c>
      <c r="C189" t="s">
        <v>620</v>
      </c>
      <c r="D189">
        <v>13</v>
      </c>
      <c r="E189" t="s">
        <v>154</v>
      </c>
      <c r="F189" t="s">
        <v>1484</v>
      </c>
      <c r="G189">
        <v>1295</v>
      </c>
      <c r="H189">
        <v>5.5</v>
      </c>
      <c r="I189">
        <v>3353</v>
      </c>
      <c r="J189">
        <v>1.0038610038610039E-2</v>
      </c>
      <c r="K189">
        <v>3.8771249627199524E-3</v>
      </c>
      <c r="L189">
        <v>7.6447876447876442E-2</v>
      </c>
      <c r="M189">
        <v>6</v>
      </c>
      <c r="N189">
        <v>1</v>
      </c>
      <c r="O189">
        <v>5.5</v>
      </c>
      <c r="P189">
        <v>1</v>
      </c>
      <c r="Q189">
        <v>6.6409266409266407E-2</v>
      </c>
    </row>
    <row r="190" spans="1:17" x14ac:dyDescent="0.3">
      <c r="A190">
        <v>2130</v>
      </c>
      <c r="B190">
        <v>51</v>
      </c>
      <c r="C190" t="s">
        <v>372</v>
      </c>
      <c r="D190">
        <v>12</v>
      </c>
      <c r="E190" t="s">
        <v>154</v>
      </c>
      <c r="F190" t="s">
        <v>1479</v>
      </c>
      <c r="G190">
        <v>1295</v>
      </c>
      <c r="H190">
        <v>7</v>
      </c>
      <c r="I190">
        <v>3433</v>
      </c>
      <c r="J190">
        <v>9.2664092664092659E-3</v>
      </c>
      <c r="K190">
        <v>3.4954849985435479E-3</v>
      </c>
      <c r="L190">
        <v>8.5714285714285715E-2</v>
      </c>
      <c r="M190">
        <v>7</v>
      </c>
      <c r="N190">
        <v>1</v>
      </c>
      <c r="O190">
        <v>5.5</v>
      </c>
      <c r="P190">
        <v>1</v>
      </c>
      <c r="Q190">
        <v>7.6447876447876442E-2</v>
      </c>
    </row>
    <row r="191" spans="1:17" x14ac:dyDescent="0.3">
      <c r="A191">
        <v>1887</v>
      </c>
      <c r="B191">
        <v>51</v>
      </c>
      <c r="C191" t="s">
        <v>673</v>
      </c>
      <c r="D191">
        <v>10</v>
      </c>
      <c r="E191" t="s">
        <v>154</v>
      </c>
      <c r="F191" t="s">
        <v>1484</v>
      </c>
      <c r="G191">
        <v>1295</v>
      </c>
      <c r="H191">
        <v>10.5</v>
      </c>
      <c r="I191">
        <v>2398</v>
      </c>
      <c r="J191">
        <v>7.7220077220077222E-3</v>
      </c>
      <c r="K191">
        <v>4.1701417848206837E-3</v>
      </c>
      <c r="L191">
        <v>9.3436293436293436E-2</v>
      </c>
      <c r="M191">
        <v>8</v>
      </c>
      <c r="N191">
        <v>1</v>
      </c>
      <c r="O191">
        <v>7</v>
      </c>
      <c r="P191">
        <v>1</v>
      </c>
      <c r="Q191">
        <v>8.5714285714285715E-2</v>
      </c>
    </row>
    <row r="192" spans="1:17" x14ac:dyDescent="0.3">
      <c r="A192">
        <v>1960</v>
      </c>
      <c r="B192">
        <v>51</v>
      </c>
      <c r="C192" t="s">
        <v>501</v>
      </c>
      <c r="D192">
        <v>10</v>
      </c>
      <c r="E192" t="s">
        <v>154</v>
      </c>
      <c r="F192" t="s">
        <v>1467</v>
      </c>
      <c r="G192">
        <v>1295</v>
      </c>
      <c r="H192">
        <v>10.5</v>
      </c>
      <c r="I192">
        <v>7056</v>
      </c>
      <c r="J192">
        <v>7.7220077220077222E-3</v>
      </c>
      <c r="K192">
        <v>1.4172335600907029E-3</v>
      </c>
      <c r="L192">
        <v>0.10115830115830116</v>
      </c>
      <c r="M192">
        <v>9</v>
      </c>
      <c r="N192">
        <v>1</v>
      </c>
      <c r="O192">
        <v>10.5</v>
      </c>
      <c r="P192">
        <v>1</v>
      </c>
      <c r="Q192">
        <v>9.3436293436293436E-2</v>
      </c>
    </row>
    <row r="193" spans="1:17" x14ac:dyDescent="0.3">
      <c r="A193">
        <v>2121</v>
      </c>
      <c r="B193">
        <v>51</v>
      </c>
      <c r="C193" t="s">
        <v>275</v>
      </c>
      <c r="D193">
        <v>10</v>
      </c>
      <c r="E193" t="s">
        <v>154</v>
      </c>
      <c r="F193" t="s">
        <v>1479</v>
      </c>
      <c r="G193">
        <v>1295</v>
      </c>
      <c r="H193">
        <v>10.5</v>
      </c>
      <c r="I193">
        <v>3390</v>
      </c>
      <c r="J193">
        <v>7.7220077220077222E-3</v>
      </c>
      <c r="K193">
        <v>2.9498525073746312E-3</v>
      </c>
      <c r="L193">
        <v>0.10888030888030888</v>
      </c>
      <c r="M193">
        <v>10</v>
      </c>
      <c r="N193">
        <v>1</v>
      </c>
      <c r="O193">
        <v>10.5</v>
      </c>
      <c r="P193">
        <v>1</v>
      </c>
      <c r="Q193">
        <v>0.10115830115830116</v>
      </c>
    </row>
    <row r="194" spans="1:17" x14ac:dyDescent="0.3">
      <c r="A194">
        <v>2148</v>
      </c>
      <c r="B194">
        <v>51</v>
      </c>
      <c r="C194" t="s">
        <v>397</v>
      </c>
      <c r="D194">
        <v>10</v>
      </c>
      <c r="E194" t="s">
        <v>154</v>
      </c>
      <c r="F194" t="s">
        <v>1484</v>
      </c>
      <c r="G194">
        <v>1295</v>
      </c>
      <c r="H194">
        <v>10.5</v>
      </c>
      <c r="I194">
        <v>6136</v>
      </c>
      <c r="J194">
        <v>7.7220077220077222E-3</v>
      </c>
      <c r="K194">
        <v>1.6297262059973925E-3</v>
      </c>
      <c r="L194">
        <v>0.1166023166023166</v>
      </c>
      <c r="M194">
        <v>11</v>
      </c>
      <c r="N194">
        <v>1</v>
      </c>
      <c r="O194">
        <v>10.5</v>
      </c>
      <c r="P194">
        <v>1</v>
      </c>
      <c r="Q194">
        <v>0.10888030888030888</v>
      </c>
    </row>
    <row r="195" spans="1:17" x14ac:dyDescent="0.3">
      <c r="A195">
        <v>2368</v>
      </c>
      <c r="B195">
        <v>51</v>
      </c>
      <c r="C195" t="s">
        <v>516</v>
      </c>
      <c r="D195">
        <v>10</v>
      </c>
      <c r="E195" t="s">
        <v>154</v>
      </c>
      <c r="F195" t="s">
        <v>1480</v>
      </c>
      <c r="G195">
        <v>1295</v>
      </c>
      <c r="H195">
        <v>10.5</v>
      </c>
      <c r="I195">
        <v>3753</v>
      </c>
      <c r="J195">
        <v>7.7220077220077222E-3</v>
      </c>
      <c r="K195">
        <v>2.6645350386357582E-3</v>
      </c>
      <c r="L195">
        <v>0.12432432432432432</v>
      </c>
      <c r="M195">
        <v>12</v>
      </c>
      <c r="N195">
        <v>1</v>
      </c>
      <c r="O195">
        <v>10.5</v>
      </c>
      <c r="P195">
        <v>1</v>
      </c>
      <c r="Q195">
        <v>0.1166023166023166</v>
      </c>
    </row>
    <row r="196" spans="1:17" x14ac:dyDescent="0.3">
      <c r="A196">
        <v>2474</v>
      </c>
      <c r="B196">
        <v>51</v>
      </c>
      <c r="C196" t="s">
        <v>176</v>
      </c>
      <c r="D196">
        <v>10</v>
      </c>
      <c r="E196" t="s">
        <v>154</v>
      </c>
      <c r="F196" t="s">
        <v>1484</v>
      </c>
      <c r="G196">
        <v>1295</v>
      </c>
      <c r="H196">
        <v>10.5</v>
      </c>
      <c r="I196">
        <v>2326</v>
      </c>
      <c r="J196">
        <v>7.7220077220077222E-3</v>
      </c>
      <c r="K196">
        <v>4.2992261392949269E-3</v>
      </c>
      <c r="L196">
        <v>0.13204633204633204</v>
      </c>
      <c r="M196">
        <v>13</v>
      </c>
      <c r="N196">
        <v>1</v>
      </c>
      <c r="O196">
        <v>10.5</v>
      </c>
      <c r="P196">
        <v>1</v>
      </c>
      <c r="Q196">
        <v>0.12432432432432432</v>
      </c>
    </row>
    <row r="197" spans="1:17" x14ac:dyDescent="0.3">
      <c r="A197">
        <v>2021</v>
      </c>
      <c r="B197">
        <v>51</v>
      </c>
      <c r="C197" t="s">
        <v>236</v>
      </c>
      <c r="D197">
        <v>9</v>
      </c>
      <c r="E197" t="s">
        <v>154</v>
      </c>
      <c r="F197" t="s">
        <v>1480</v>
      </c>
      <c r="G197">
        <v>1295</v>
      </c>
      <c r="H197">
        <v>14.5</v>
      </c>
      <c r="I197">
        <v>2602</v>
      </c>
      <c r="J197">
        <v>6.9498069498069494E-3</v>
      </c>
      <c r="K197">
        <v>3.4588777863182167E-3</v>
      </c>
      <c r="L197">
        <v>0.138996138996139</v>
      </c>
      <c r="M197">
        <v>14</v>
      </c>
      <c r="N197">
        <v>1</v>
      </c>
      <c r="O197">
        <v>10.5</v>
      </c>
      <c r="P197">
        <v>1</v>
      </c>
      <c r="Q197">
        <v>0.13204633204633204</v>
      </c>
    </row>
    <row r="198" spans="1:17" x14ac:dyDescent="0.3">
      <c r="A198">
        <v>2169</v>
      </c>
      <c r="B198">
        <v>51</v>
      </c>
      <c r="C198" t="s">
        <v>515</v>
      </c>
      <c r="D198">
        <v>9</v>
      </c>
      <c r="E198" t="s">
        <v>154</v>
      </c>
      <c r="F198" t="s">
        <v>1480</v>
      </c>
      <c r="G198">
        <v>1295</v>
      </c>
      <c r="H198">
        <v>14.5</v>
      </c>
      <c r="I198">
        <v>6680</v>
      </c>
      <c r="J198">
        <v>6.9498069498069494E-3</v>
      </c>
      <c r="K198">
        <v>1.3473053892215569E-3</v>
      </c>
      <c r="L198">
        <v>0.14594594594594595</v>
      </c>
      <c r="M198">
        <v>15</v>
      </c>
      <c r="N198">
        <v>1</v>
      </c>
      <c r="O198">
        <v>14.5</v>
      </c>
      <c r="P198">
        <v>1</v>
      </c>
      <c r="Q198">
        <v>0.138996138996139</v>
      </c>
    </row>
    <row r="199" spans="1:17" x14ac:dyDescent="0.3">
      <c r="A199">
        <v>2062</v>
      </c>
      <c r="B199">
        <v>53</v>
      </c>
      <c r="C199" t="s">
        <v>488</v>
      </c>
      <c r="D199">
        <v>808</v>
      </c>
      <c r="E199" t="s">
        <v>154</v>
      </c>
      <c r="F199" t="s">
        <v>1480</v>
      </c>
      <c r="G199">
        <v>4025</v>
      </c>
      <c r="H199">
        <v>1</v>
      </c>
      <c r="I199">
        <v>3526</v>
      </c>
      <c r="J199">
        <v>0.20074534161490684</v>
      </c>
      <c r="K199">
        <v>0.22915484968803176</v>
      </c>
      <c r="L199">
        <v>0.20074534161490684</v>
      </c>
      <c r="M199">
        <v>1</v>
      </c>
      <c r="N199">
        <v>1</v>
      </c>
      <c r="O199">
        <v>365</v>
      </c>
      <c r="P199">
        <v>0</v>
      </c>
      <c r="Q199">
        <v>0.97837837837837116</v>
      </c>
    </row>
    <row r="200" spans="1:17" x14ac:dyDescent="0.3">
      <c r="A200">
        <v>2026</v>
      </c>
      <c r="B200">
        <v>53</v>
      </c>
      <c r="C200" t="s">
        <v>269</v>
      </c>
      <c r="D200">
        <v>523</v>
      </c>
      <c r="E200" t="s">
        <v>154</v>
      </c>
      <c r="F200" t="s">
        <v>1480</v>
      </c>
      <c r="G200">
        <v>4025</v>
      </c>
      <c r="H200">
        <v>2</v>
      </c>
      <c r="I200">
        <v>2881</v>
      </c>
      <c r="J200">
        <v>0.12993788819875776</v>
      </c>
      <c r="K200">
        <v>0.18153418951752864</v>
      </c>
      <c r="L200">
        <v>0.3306832298136646</v>
      </c>
      <c r="M200">
        <v>2</v>
      </c>
      <c r="N200">
        <v>1</v>
      </c>
      <c r="O200">
        <v>1</v>
      </c>
      <c r="P200">
        <v>1</v>
      </c>
      <c r="Q200">
        <v>0.20074534161490684</v>
      </c>
    </row>
    <row r="201" spans="1:17" x14ac:dyDescent="0.3">
      <c r="A201">
        <v>2492</v>
      </c>
      <c r="B201">
        <v>53</v>
      </c>
      <c r="C201" t="s">
        <v>441</v>
      </c>
      <c r="D201">
        <v>443</v>
      </c>
      <c r="E201" t="s">
        <v>154</v>
      </c>
      <c r="F201" t="s">
        <v>1480</v>
      </c>
      <c r="G201">
        <v>4025</v>
      </c>
      <c r="H201">
        <v>3</v>
      </c>
      <c r="I201">
        <v>1587</v>
      </c>
      <c r="J201">
        <v>0.11006211180124223</v>
      </c>
      <c r="K201">
        <v>0.27914303717706362</v>
      </c>
      <c r="L201">
        <v>0.44074534161490686</v>
      </c>
      <c r="M201">
        <v>3</v>
      </c>
      <c r="N201">
        <v>1</v>
      </c>
      <c r="O201">
        <v>2</v>
      </c>
      <c r="P201">
        <v>1</v>
      </c>
      <c r="Q201">
        <v>0.3306832298136646</v>
      </c>
    </row>
    <row r="202" spans="1:17" x14ac:dyDescent="0.3">
      <c r="A202">
        <v>2081</v>
      </c>
      <c r="B202">
        <v>53</v>
      </c>
      <c r="C202" t="s">
        <v>614</v>
      </c>
      <c r="D202">
        <v>311</v>
      </c>
      <c r="E202" t="s">
        <v>154</v>
      </c>
      <c r="F202" t="s">
        <v>1480</v>
      </c>
      <c r="G202">
        <v>4025</v>
      </c>
      <c r="H202">
        <v>4</v>
      </c>
      <c r="I202">
        <v>1866</v>
      </c>
      <c r="J202">
        <v>7.726708074534161E-2</v>
      </c>
      <c r="K202">
        <v>0.16666666666666666</v>
      </c>
      <c r="L202">
        <v>0.51801242236024847</v>
      </c>
      <c r="M202">
        <v>4</v>
      </c>
      <c r="N202">
        <v>1</v>
      </c>
      <c r="O202">
        <v>3</v>
      </c>
      <c r="P202">
        <v>1</v>
      </c>
      <c r="Q202">
        <v>0.44074534161490686</v>
      </c>
    </row>
    <row r="203" spans="1:17" x14ac:dyDescent="0.3">
      <c r="A203">
        <v>2090</v>
      </c>
      <c r="B203">
        <v>53</v>
      </c>
      <c r="C203" t="s">
        <v>663</v>
      </c>
      <c r="D203">
        <v>274</v>
      </c>
      <c r="E203" t="s">
        <v>154</v>
      </c>
      <c r="F203" t="s">
        <v>1480</v>
      </c>
      <c r="G203">
        <v>4025</v>
      </c>
      <c r="H203">
        <v>5</v>
      </c>
      <c r="I203">
        <v>1391</v>
      </c>
      <c r="J203">
        <v>6.8074534161490688E-2</v>
      </c>
      <c r="K203">
        <v>0.196980589503954</v>
      </c>
      <c r="L203">
        <v>0.58608695652173914</v>
      </c>
      <c r="M203">
        <v>5</v>
      </c>
      <c r="N203">
        <v>1</v>
      </c>
      <c r="O203">
        <v>4</v>
      </c>
      <c r="P203">
        <v>1</v>
      </c>
      <c r="Q203">
        <v>0.51801242236024847</v>
      </c>
    </row>
    <row r="204" spans="1:17" x14ac:dyDescent="0.3">
      <c r="A204">
        <v>2494</v>
      </c>
      <c r="B204">
        <v>53</v>
      </c>
      <c r="C204" t="s">
        <v>442</v>
      </c>
      <c r="D204">
        <v>157</v>
      </c>
      <c r="E204" t="s">
        <v>154</v>
      </c>
      <c r="F204" t="s">
        <v>1480</v>
      </c>
      <c r="G204">
        <v>4025</v>
      </c>
      <c r="H204">
        <v>6</v>
      </c>
      <c r="I204">
        <v>778</v>
      </c>
      <c r="J204">
        <v>3.9006211180124227E-2</v>
      </c>
      <c r="K204">
        <v>0.20179948586118251</v>
      </c>
      <c r="L204">
        <v>0.62509316770186341</v>
      </c>
      <c r="M204">
        <v>6</v>
      </c>
      <c r="N204">
        <v>1</v>
      </c>
      <c r="O204">
        <v>5</v>
      </c>
      <c r="P204">
        <v>1</v>
      </c>
      <c r="Q204">
        <v>0.58608695652173914</v>
      </c>
    </row>
    <row r="205" spans="1:17" x14ac:dyDescent="0.3">
      <c r="A205">
        <v>2052</v>
      </c>
      <c r="B205">
        <v>53</v>
      </c>
      <c r="C205" t="s">
        <v>412</v>
      </c>
      <c r="D205">
        <v>107</v>
      </c>
      <c r="E205" t="s">
        <v>154</v>
      </c>
      <c r="F205" t="s">
        <v>1480</v>
      </c>
      <c r="G205">
        <v>4025</v>
      </c>
      <c r="H205">
        <v>7</v>
      </c>
      <c r="I205">
        <v>824</v>
      </c>
      <c r="J205">
        <v>2.6583850931677019E-2</v>
      </c>
      <c r="K205">
        <v>0.12985436893203883</v>
      </c>
      <c r="L205">
        <v>0.65167701863354044</v>
      </c>
      <c r="M205">
        <v>7</v>
      </c>
      <c r="N205">
        <v>1</v>
      </c>
      <c r="O205">
        <v>6</v>
      </c>
      <c r="P205">
        <v>1</v>
      </c>
      <c r="Q205">
        <v>0.62509316770186341</v>
      </c>
    </row>
    <row r="206" spans="1:17" x14ac:dyDescent="0.3">
      <c r="A206">
        <v>2067</v>
      </c>
      <c r="B206">
        <v>53</v>
      </c>
      <c r="C206" t="s">
        <v>546</v>
      </c>
      <c r="D206">
        <v>97</v>
      </c>
      <c r="E206" t="s">
        <v>154</v>
      </c>
      <c r="F206" t="s">
        <v>1480</v>
      </c>
      <c r="G206">
        <v>4025</v>
      </c>
      <c r="H206">
        <v>8</v>
      </c>
      <c r="I206">
        <v>1345</v>
      </c>
      <c r="J206">
        <v>2.4099378881987578E-2</v>
      </c>
      <c r="K206">
        <v>7.2118959107806691E-2</v>
      </c>
      <c r="L206">
        <v>0.67577639751552798</v>
      </c>
      <c r="M206">
        <v>8</v>
      </c>
      <c r="N206">
        <v>1</v>
      </c>
      <c r="O206">
        <v>7</v>
      </c>
      <c r="P206">
        <v>1</v>
      </c>
      <c r="Q206">
        <v>0.65167701863354044</v>
      </c>
    </row>
    <row r="207" spans="1:17" x14ac:dyDescent="0.3">
      <c r="A207">
        <v>1760</v>
      </c>
      <c r="B207">
        <v>53</v>
      </c>
      <c r="C207" t="s">
        <v>440</v>
      </c>
      <c r="D207">
        <v>77</v>
      </c>
      <c r="E207" t="s">
        <v>154</v>
      </c>
      <c r="F207" t="s">
        <v>1484</v>
      </c>
      <c r="G207">
        <v>4025</v>
      </c>
      <c r="H207">
        <v>9</v>
      </c>
      <c r="I207">
        <v>2938</v>
      </c>
      <c r="J207">
        <v>1.9130434782608695E-2</v>
      </c>
      <c r="K207">
        <v>2.6208304969366915E-2</v>
      </c>
      <c r="L207">
        <v>0.69490683229813666</v>
      </c>
      <c r="M207">
        <v>9</v>
      </c>
      <c r="N207">
        <v>1</v>
      </c>
      <c r="O207">
        <v>8</v>
      </c>
      <c r="P207">
        <v>1</v>
      </c>
      <c r="Q207">
        <v>0.67577639751552798</v>
      </c>
    </row>
    <row r="208" spans="1:17" x14ac:dyDescent="0.3">
      <c r="A208">
        <v>2132</v>
      </c>
      <c r="B208">
        <v>53</v>
      </c>
      <c r="C208" t="s">
        <v>648</v>
      </c>
      <c r="D208">
        <v>73</v>
      </c>
      <c r="E208" t="s">
        <v>154</v>
      </c>
      <c r="F208" t="s">
        <v>1479</v>
      </c>
      <c r="G208">
        <v>4025</v>
      </c>
      <c r="H208">
        <v>10</v>
      </c>
      <c r="I208">
        <v>2817</v>
      </c>
      <c r="J208">
        <v>1.8136645962732918E-2</v>
      </c>
      <c r="K208">
        <v>2.5914093006744764E-2</v>
      </c>
      <c r="L208">
        <v>0.71304347826086956</v>
      </c>
      <c r="M208">
        <v>10</v>
      </c>
      <c r="N208">
        <v>1</v>
      </c>
      <c r="O208">
        <v>9</v>
      </c>
      <c r="P208">
        <v>1</v>
      </c>
      <c r="Q208">
        <v>0.69490683229813666</v>
      </c>
    </row>
    <row r="209" spans="1:17" x14ac:dyDescent="0.3">
      <c r="A209">
        <v>2021</v>
      </c>
      <c r="B209">
        <v>53</v>
      </c>
      <c r="C209" t="s">
        <v>236</v>
      </c>
      <c r="D209">
        <v>68</v>
      </c>
      <c r="E209" t="s">
        <v>154</v>
      </c>
      <c r="F209" t="s">
        <v>1480</v>
      </c>
      <c r="G209">
        <v>4025</v>
      </c>
      <c r="H209">
        <v>11</v>
      </c>
      <c r="I209">
        <v>2602</v>
      </c>
      <c r="J209">
        <v>1.68944099378882E-2</v>
      </c>
      <c r="K209">
        <v>2.6133743274404306E-2</v>
      </c>
      <c r="L209">
        <v>0.72993788819875771</v>
      </c>
      <c r="M209">
        <v>11</v>
      </c>
      <c r="N209">
        <v>1</v>
      </c>
      <c r="O209">
        <v>10</v>
      </c>
      <c r="P209">
        <v>1</v>
      </c>
      <c r="Q209">
        <v>0.71304347826086956</v>
      </c>
    </row>
    <row r="210" spans="1:17" x14ac:dyDescent="0.3">
      <c r="A210">
        <v>2030</v>
      </c>
      <c r="B210">
        <v>53</v>
      </c>
      <c r="C210" t="s">
        <v>278</v>
      </c>
      <c r="D210">
        <v>54</v>
      </c>
      <c r="E210" t="s">
        <v>154</v>
      </c>
      <c r="F210" t="s">
        <v>1480</v>
      </c>
      <c r="G210">
        <v>4025</v>
      </c>
      <c r="H210">
        <v>12</v>
      </c>
      <c r="I210">
        <v>303</v>
      </c>
      <c r="J210">
        <v>1.3416149068322981E-2</v>
      </c>
      <c r="K210">
        <v>0.17821782178217821</v>
      </c>
      <c r="L210">
        <v>0.74335403726708071</v>
      </c>
      <c r="M210">
        <v>12</v>
      </c>
      <c r="N210">
        <v>1</v>
      </c>
      <c r="O210">
        <v>11</v>
      </c>
      <c r="P210">
        <v>1</v>
      </c>
      <c r="Q210">
        <v>0.72993788819875771</v>
      </c>
    </row>
    <row r="211" spans="1:17" x14ac:dyDescent="0.3">
      <c r="A211">
        <v>2054</v>
      </c>
      <c r="B211">
        <v>53</v>
      </c>
      <c r="C211" t="s">
        <v>427</v>
      </c>
      <c r="D211">
        <v>50</v>
      </c>
      <c r="E211" t="s">
        <v>154</v>
      </c>
      <c r="F211" t="s">
        <v>1480</v>
      </c>
      <c r="G211">
        <v>4025</v>
      </c>
      <c r="H211">
        <v>13</v>
      </c>
      <c r="I211">
        <v>760</v>
      </c>
      <c r="J211">
        <v>1.2422360248447204E-2</v>
      </c>
      <c r="K211">
        <v>6.5789473684210523E-2</v>
      </c>
      <c r="L211">
        <v>0.75577639751552794</v>
      </c>
      <c r="M211">
        <v>13</v>
      </c>
      <c r="N211">
        <v>1</v>
      </c>
      <c r="O211">
        <v>12</v>
      </c>
      <c r="P211">
        <v>1</v>
      </c>
      <c r="Q211">
        <v>0.74335403726708071</v>
      </c>
    </row>
    <row r="212" spans="1:17" x14ac:dyDescent="0.3">
      <c r="A212">
        <v>2482</v>
      </c>
      <c r="B212">
        <v>53</v>
      </c>
      <c r="C212" t="s">
        <v>624</v>
      </c>
      <c r="D212">
        <v>45</v>
      </c>
      <c r="E212" t="s">
        <v>154</v>
      </c>
      <c r="F212" t="s">
        <v>1480</v>
      </c>
      <c r="G212">
        <v>4025</v>
      </c>
      <c r="H212">
        <v>14</v>
      </c>
      <c r="I212">
        <v>715</v>
      </c>
      <c r="J212">
        <v>1.1180124223602485E-2</v>
      </c>
      <c r="K212">
        <v>6.2937062937062943E-2</v>
      </c>
      <c r="L212">
        <v>0.76695652173913043</v>
      </c>
      <c r="M212">
        <v>14</v>
      </c>
      <c r="N212">
        <v>0</v>
      </c>
      <c r="O212">
        <v>13</v>
      </c>
      <c r="P212">
        <v>0</v>
      </c>
      <c r="Q212">
        <v>0.75577639751552794</v>
      </c>
    </row>
    <row r="213" spans="1:17" x14ac:dyDescent="0.3">
      <c r="A213">
        <v>2035</v>
      </c>
      <c r="B213">
        <v>53</v>
      </c>
      <c r="C213" t="s">
        <v>317</v>
      </c>
      <c r="D213">
        <v>39</v>
      </c>
      <c r="E213" t="s">
        <v>154</v>
      </c>
      <c r="F213" t="s">
        <v>1480</v>
      </c>
      <c r="G213">
        <v>4025</v>
      </c>
      <c r="H213">
        <v>15.5</v>
      </c>
      <c r="I213">
        <v>1595</v>
      </c>
      <c r="J213">
        <v>9.6894409937888192E-3</v>
      </c>
      <c r="K213">
        <v>2.4451410658307211E-2</v>
      </c>
      <c r="L213">
        <v>0.77664596273291919</v>
      </c>
      <c r="M213">
        <v>15</v>
      </c>
      <c r="N213">
        <v>0</v>
      </c>
      <c r="O213">
        <v>14</v>
      </c>
      <c r="P213">
        <v>0</v>
      </c>
      <c r="Q213">
        <v>0.76695652173913043</v>
      </c>
    </row>
    <row r="214" spans="1:17" x14ac:dyDescent="0.3">
      <c r="A214">
        <v>2072</v>
      </c>
      <c r="B214">
        <v>53</v>
      </c>
      <c r="C214" t="s">
        <v>588</v>
      </c>
      <c r="D214">
        <v>39</v>
      </c>
      <c r="E214" t="s">
        <v>154</v>
      </c>
      <c r="F214" t="s">
        <v>1480</v>
      </c>
      <c r="G214">
        <v>4025</v>
      </c>
      <c r="H214">
        <v>15.5</v>
      </c>
      <c r="I214">
        <v>3540</v>
      </c>
      <c r="J214">
        <v>9.6894409937888192E-3</v>
      </c>
      <c r="K214">
        <v>1.1016949152542373E-2</v>
      </c>
      <c r="L214">
        <v>0.78633540372670796</v>
      </c>
      <c r="M214">
        <v>16</v>
      </c>
      <c r="N214">
        <v>0</v>
      </c>
      <c r="O214">
        <v>15.5</v>
      </c>
      <c r="P214">
        <v>0</v>
      </c>
      <c r="Q214">
        <v>0.77664596273291919</v>
      </c>
    </row>
    <row r="215" spans="1:17" x14ac:dyDescent="0.3">
      <c r="A215">
        <v>1720</v>
      </c>
      <c r="B215">
        <v>57</v>
      </c>
      <c r="C215" t="s">
        <v>158</v>
      </c>
      <c r="D215">
        <v>857</v>
      </c>
      <c r="E215" t="s">
        <v>154</v>
      </c>
      <c r="F215" t="s">
        <v>1484</v>
      </c>
      <c r="G215">
        <v>8873</v>
      </c>
      <c r="H215">
        <v>1</v>
      </c>
      <c r="I215">
        <v>1572</v>
      </c>
      <c r="J215">
        <v>9.6585145948382731E-2</v>
      </c>
      <c r="K215">
        <v>0.5451653944020356</v>
      </c>
      <c r="L215">
        <v>9.6585145948382731E-2</v>
      </c>
      <c r="M215">
        <v>1</v>
      </c>
      <c r="N215">
        <v>1</v>
      </c>
      <c r="O215">
        <v>171.5</v>
      </c>
      <c r="P215">
        <v>0</v>
      </c>
      <c r="Q215">
        <v>0.99925465838509753</v>
      </c>
    </row>
    <row r="216" spans="1:17" x14ac:dyDescent="0.3">
      <c r="A216">
        <v>1742</v>
      </c>
      <c r="B216">
        <v>57</v>
      </c>
      <c r="C216" t="s">
        <v>260</v>
      </c>
      <c r="D216">
        <v>799</v>
      </c>
      <c r="E216" t="s">
        <v>154</v>
      </c>
      <c r="F216" t="s">
        <v>1484</v>
      </c>
      <c r="G216">
        <v>8873</v>
      </c>
      <c r="H216">
        <v>2</v>
      </c>
      <c r="I216">
        <v>1399</v>
      </c>
      <c r="J216">
        <v>9.0048461625154966E-2</v>
      </c>
      <c r="K216">
        <v>0.57112223016440311</v>
      </c>
      <c r="L216">
        <v>0.1866336075735377</v>
      </c>
      <c r="M216">
        <v>2</v>
      </c>
      <c r="N216">
        <v>1</v>
      </c>
      <c r="O216">
        <v>1</v>
      </c>
      <c r="P216">
        <v>1</v>
      </c>
      <c r="Q216">
        <v>9.6585145948382731E-2</v>
      </c>
    </row>
    <row r="217" spans="1:17" x14ac:dyDescent="0.3">
      <c r="A217">
        <v>1754</v>
      </c>
      <c r="B217">
        <v>57</v>
      </c>
      <c r="C217" t="s">
        <v>411</v>
      </c>
      <c r="D217">
        <v>622</v>
      </c>
      <c r="E217" t="s">
        <v>154</v>
      </c>
      <c r="F217" t="s">
        <v>1484</v>
      </c>
      <c r="G217">
        <v>8873</v>
      </c>
      <c r="H217">
        <v>3</v>
      </c>
      <c r="I217">
        <v>978</v>
      </c>
      <c r="J217">
        <v>7.0100304293925386E-2</v>
      </c>
      <c r="K217">
        <v>0.63599182004089982</v>
      </c>
      <c r="L217">
        <v>0.25673391186746308</v>
      </c>
      <c r="M217">
        <v>3</v>
      </c>
      <c r="N217">
        <v>1</v>
      </c>
      <c r="O217">
        <v>2</v>
      </c>
      <c r="P217">
        <v>1</v>
      </c>
      <c r="Q217">
        <v>0.1866336075735377</v>
      </c>
    </row>
    <row r="218" spans="1:17" x14ac:dyDescent="0.3">
      <c r="A218">
        <v>1886</v>
      </c>
      <c r="B218">
        <v>57</v>
      </c>
      <c r="C218" t="s">
        <v>658</v>
      </c>
      <c r="D218">
        <v>438</v>
      </c>
      <c r="E218" t="s">
        <v>154</v>
      </c>
      <c r="F218" t="s">
        <v>1484</v>
      </c>
      <c r="G218">
        <v>8873</v>
      </c>
      <c r="H218">
        <v>4</v>
      </c>
      <c r="I218">
        <v>1601</v>
      </c>
      <c r="J218">
        <v>4.9363236785754536E-2</v>
      </c>
      <c r="K218">
        <v>0.27357901311680199</v>
      </c>
      <c r="L218">
        <v>0.30609714865321763</v>
      </c>
      <c r="M218">
        <v>4</v>
      </c>
      <c r="N218">
        <v>1</v>
      </c>
      <c r="O218">
        <v>3</v>
      </c>
      <c r="P218">
        <v>1</v>
      </c>
      <c r="Q218">
        <v>0.25673391186746308</v>
      </c>
    </row>
    <row r="219" spans="1:17" x14ac:dyDescent="0.3">
      <c r="A219">
        <v>1460</v>
      </c>
      <c r="B219">
        <v>57</v>
      </c>
      <c r="C219" t="s">
        <v>390</v>
      </c>
      <c r="D219">
        <v>398</v>
      </c>
      <c r="E219" t="s">
        <v>154</v>
      </c>
      <c r="F219" t="s">
        <v>1484</v>
      </c>
      <c r="G219">
        <v>8873</v>
      </c>
      <c r="H219">
        <v>5</v>
      </c>
      <c r="I219">
        <v>763</v>
      </c>
      <c r="J219">
        <v>4.4855178631804347E-2</v>
      </c>
      <c r="K219">
        <v>0.52162516382699864</v>
      </c>
      <c r="L219">
        <v>0.35095232728502196</v>
      </c>
      <c r="M219">
        <v>5</v>
      </c>
      <c r="N219">
        <v>1</v>
      </c>
      <c r="O219">
        <v>4</v>
      </c>
      <c r="P219">
        <v>1</v>
      </c>
      <c r="Q219">
        <v>0.30609714865321763</v>
      </c>
    </row>
    <row r="220" spans="1:17" x14ac:dyDescent="0.3">
      <c r="A220">
        <v>1453</v>
      </c>
      <c r="B220">
        <v>57</v>
      </c>
      <c r="C220" t="s">
        <v>385</v>
      </c>
      <c r="D220">
        <v>315</v>
      </c>
      <c r="E220" t="s">
        <v>154</v>
      </c>
      <c r="F220" t="s">
        <v>1470</v>
      </c>
      <c r="G220">
        <v>8873</v>
      </c>
      <c r="H220">
        <v>6</v>
      </c>
      <c r="I220">
        <v>4552</v>
      </c>
      <c r="J220">
        <v>3.5500957962357714E-2</v>
      </c>
      <c r="K220">
        <v>6.9200351493848858E-2</v>
      </c>
      <c r="L220">
        <v>0.38645328524737965</v>
      </c>
      <c r="M220">
        <v>6</v>
      </c>
      <c r="N220">
        <v>1</v>
      </c>
      <c r="O220">
        <v>5</v>
      </c>
      <c r="P220">
        <v>1</v>
      </c>
      <c r="Q220">
        <v>0.35095232728502196</v>
      </c>
    </row>
    <row r="221" spans="1:17" x14ac:dyDescent="0.3">
      <c r="A221">
        <v>1776</v>
      </c>
      <c r="B221">
        <v>57</v>
      </c>
      <c r="C221" t="s">
        <v>591</v>
      </c>
      <c r="D221">
        <v>289</v>
      </c>
      <c r="E221" t="s">
        <v>154</v>
      </c>
      <c r="F221" t="s">
        <v>1484</v>
      </c>
      <c r="G221">
        <v>8873</v>
      </c>
      <c r="H221">
        <v>7</v>
      </c>
      <c r="I221">
        <v>1258</v>
      </c>
      <c r="J221">
        <v>3.2570720162290095E-2</v>
      </c>
      <c r="K221">
        <v>0.22972972972972974</v>
      </c>
      <c r="L221">
        <v>0.41902400540966978</v>
      </c>
      <c r="M221">
        <v>7</v>
      </c>
      <c r="N221">
        <v>1</v>
      </c>
      <c r="O221">
        <v>6</v>
      </c>
      <c r="P221">
        <v>1</v>
      </c>
      <c r="Q221">
        <v>0.38645328524737965</v>
      </c>
    </row>
    <row r="222" spans="1:17" x14ac:dyDescent="0.3">
      <c r="A222">
        <v>1775</v>
      </c>
      <c r="B222">
        <v>57</v>
      </c>
      <c r="C222" t="s">
        <v>589</v>
      </c>
      <c r="D222">
        <v>260</v>
      </c>
      <c r="E222" t="s">
        <v>154</v>
      </c>
      <c r="F222" t="s">
        <v>1484</v>
      </c>
      <c r="G222">
        <v>8873</v>
      </c>
      <c r="H222">
        <v>8</v>
      </c>
      <c r="I222">
        <v>485</v>
      </c>
      <c r="J222">
        <v>2.930237800067621E-2</v>
      </c>
      <c r="K222">
        <v>0.53608247422680411</v>
      </c>
      <c r="L222">
        <v>0.44832638341034597</v>
      </c>
      <c r="M222">
        <v>8</v>
      </c>
      <c r="N222">
        <v>1</v>
      </c>
      <c r="O222">
        <v>7</v>
      </c>
      <c r="P222">
        <v>1</v>
      </c>
      <c r="Q222">
        <v>0.41902400540966978</v>
      </c>
    </row>
    <row r="223" spans="1:17" x14ac:dyDescent="0.3">
      <c r="A223">
        <v>1420</v>
      </c>
      <c r="B223">
        <v>57</v>
      </c>
      <c r="C223" t="s">
        <v>314</v>
      </c>
      <c r="D223">
        <v>249</v>
      </c>
      <c r="E223" t="s">
        <v>154</v>
      </c>
      <c r="F223" t="s">
        <v>1470</v>
      </c>
      <c r="G223">
        <v>8873</v>
      </c>
      <c r="H223">
        <v>9</v>
      </c>
      <c r="I223">
        <v>4690</v>
      </c>
      <c r="J223">
        <v>2.8062662008339907E-2</v>
      </c>
      <c r="K223">
        <v>5.309168443496802E-2</v>
      </c>
      <c r="L223">
        <v>0.47638904541868587</v>
      </c>
      <c r="M223">
        <v>9</v>
      </c>
      <c r="N223">
        <v>1</v>
      </c>
      <c r="O223">
        <v>8</v>
      </c>
      <c r="P223">
        <v>1</v>
      </c>
      <c r="Q223">
        <v>0.44832638341034597</v>
      </c>
    </row>
    <row r="224" spans="1:17" x14ac:dyDescent="0.3">
      <c r="A224">
        <v>1450</v>
      </c>
      <c r="B224">
        <v>57</v>
      </c>
      <c r="C224" t="s">
        <v>334</v>
      </c>
      <c r="D224">
        <v>226</v>
      </c>
      <c r="E224" t="s">
        <v>154</v>
      </c>
      <c r="F224" t="s">
        <v>1484</v>
      </c>
      <c r="G224">
        <v>8873</v>
      </c>
      <c r="H224">
        <v>10</v>
      </c>
      <c r="I224">
        <v>768</v>
      </c>
      <c r="J224">
        <v>2.5470528569818549E-2</v>
      </c>
      <c r="K224">
        <v>0.29427083333333331</v>
      </c>
      <c r="L224">
        <v>0.50185957398850445</v>
      </c>
      <c r="M224">
        <v>10</v>
      </c>
      <c r="N224">
        <v>1</v>
      </c>
      <c r="O224">
        <v>9</v>
      </c>
      <c r="P224">
        <v>1</v>
      </c>
      <c r="Q224">
        <v>0.47638904541868587</v>
      </c>
    </row>
    <row r="225" spans="1:17" x14ac:dyDescent="0.3">
      <c r="A225">
        <v>1824</v>
      </c>
      <c r="B225">
        <v>57</v>
      </c>
      <c r="C225" t="s">
        <v>248</v>
      </c>
      <c r="D225">
        <v>224</v>
      </c>
      <c r="E225" t="s">
        <v>154</v>
      </c>
      <c r="F225" t="s">
        <v>1484</v>
      </c>
      <c r="G225">
        <v>8873</v>
      </c>
      <c r="H225">
        <v>11</v>
      </c>
      <c r="I225">
        <v>2306</v>
      </c>
      <c r="J225">
        <v>2.5245125662121042E-2</v>
      </c>
      <c r="K225">
        <v>9.7137901127493501E-2</v>
      </c>
      <c r="L225">
        <v>0.52710469965062545</v>
      </c>
      <c r="M225">
        <v>11</v>
      </c>
      <c r="N225">
        <v>1</v>
      </c>
      <c r="O225">
        <v>10</v>
      </c>
      <c r="P225">
        <v>1</v>
      </c>
      <c r="Q225">
        <v>0.50185957398850445</v>
      </c>
    </row>
    <row r="226" spans="1:17" x14ac:dyDescent="0.3">
      <c r="A226">
        <v>1432</v>
      </c>
      <c r="B226">
        <v>57</v>
      </c>
      <c r="C226" t="s">
        <v>194</v>
      </c>
      <c r="D226">
        <v>191</v>
      </c>
      <c r="E226" t="s">
        <v>154</v>
      </c>
      <c r="F226" t="s">
        <v>1484</v>
      </c>
      <c r="G226">
        <v>8873</v>
      </c>
      <c r="H226">
        <v>12</v>
      </c>
      <c r="I226">
        <v>865</v>
      </c>
      <c r="J226">
        <v>2.1525977685112139E-2</v>
      </c>
      <c r="K226">
        <v>0.2208092485549133</v>
      </c>
      <c r="L226">
        <v>0.54863067733573756</v>
      </c>
      <c r="M226">
        <v>12</v>
      </c>
      <c r="N226">
        <v>1</v>
      </c>
      <c r="O226">
        <v>11</v>
      </c>
      <c r="P226">
        <v>1</v>
      </c>
      <c r="Q226">
        <v>0.52710469965062545</v>
      </c>
    </row>
    <row r="227" spans="1:17" x14ac:dyDescent="0.3">
      <c r="A227">
        <v>1719</v>
      </c>
      <c r="B227">
        <v>57</v>
      </c>
      <c r="C227" t="s">
        <v>217</v>
      </c>
      <c r="D227">
        <v>187</v>
      </c>
      <c r="E227" t="s">
        <v>154</v>
      </c>
      <c r="F227" t="s">
        <v>1484</v>
      </c>
      <c r="G227">
        <v>8873</v>
      </c>
      <c r="H227">
        <v>13</v>
      </c>
      <c r="I227">
        <v>371</v>
      </c>
      <c r="J227">
        <v>2.1075171869717118E-2</v>
      </c>
      <c r="K227">
        <v>0.50404312668463613</v>
      </c>
      <c r="L227">
        <v>0.56970584920545464</v>
      </c>
      <c r="M227">
        <v>13</v>
      </c>
      <c r="N227">
        <v>1</v>
      </c>
      <c r="O227">
        <v>12</v>
      </c>
      <c r="P227">
        <v>1</v>
      </c>
      <c r="Q227">
        <v>0.54863067733573756</v>
      </c>
    </row>
    <row r="228" spans="1:17" x14ac:dyDescent="0.3">
      <c r="A228">
        <v>1730</v>
      </c>
      <c r="B228">
        <v>57</v>
      </c>
      <c r="C228" t="s">
        <v>201</v>
      </c>
      <c r="D228">
        <v>166</v>
      </c>
      <c r="E228" t="s">
        <v>154</v>
      </c>
      <c r="F228" t="s">
        <v>1484</v>
      </c>
      <c r="G228">
        <v>8873</v>
      </c>
      <c r="H228">
        <v>14</v>
      </c>
      <c r="I228">
        <v>1139</v>
      </c>
      <c r="J228">
        <v>1.870844133889327E-2</v>
      </c>
      <c r="K228">
        <v>0.14574187884108866</v>
      </c>
      <c r="L228">
        <v>0.58841429054434791</v>
      </c>
      <c r="M228">
        <v>14</v>
      </c>
      <c r="N228">
        <v>1</v>
      </c>
      <c r="O228">
        <v>13</v>
      </c>
      <c r="P228">
        <v>1</v>
      </c>
      <c r="Q228">
        <v>0.56970584920545464</v>
      </c>
    </row>
    <row r="229" spans="1:17" x14ac:dyDescent="0.3">
      <c r="A229">
        <v>1462</v>
      </c>
      <c r="B229">
        <v>57</v>
      </c>
      <c r="C229" t="s">
        <v>394</v>
      </c>
      <c r="D229">
        <v>165</v>
      </c>
      <c r="E229" t="s">
        <v>154</v>
      </c>
      <c r="F229" t="s">
        <v>1470</v>
      </c>
      <c r="G229">
        <v>8873</v>
      </c>
      <c r="H229">
        <v>15</v>
      </c>
      <c r="I229">
        <v>1075</v>
      </c>
      <c r="J229">
        <v>1.8595739885044517E-2</v>
      </c>
      <c r="K229">
        <v>0.15348837209302327</v>
      </c>
      <c r="L229">
        <v>0.60701003042939239</v>
      </c>
      <c r="M229">
        <v>15</v>
      </c>
      <c r="N229">
        <v>1</v>
      </c>
      <c r="O229">
        <v>14</v>
      </c>
      <c r="P229">
        <v>1</v>
      </c>
      <c r="Q229">
        <v>0.58841429054434791</v>
      </c>
    </row>
    <row r="230" spans="1:17" x14ac:dyDescent="0.3">
      <c r="A230">
        <v>2132</v>
      </c>
      <c r="B230">
        <v>59</v>
      </c>
      <c r="C230" t="s">
        <v>648</v>
      </c>
      <c r="D230">
        <v>765</v>
      </c>
      <c r="E230" t="s">
        <v>154</v>
      </c>
      <c r="F230" t="s">
        <v>1479</v>
      </c>
      <c r="G230">
        <v>7708</v>
      </c>
      <c r="H230">
        <v>1</v>
      </c>
      <c r="I230">
        <v>2817</v>
      </c>
      <c r="J230">
        <v>9.9247535028541778E-2</v>
      </c>
      <c r="K230">
        <v>0.27156549520766771</v>
      </c>
      <c r="L230">
        <v>9.9247535028541778E-2</v>
      </c>
      <c r="M230">
        <v>1</v>
      </c>
      <c r="N230">
        <v>1</v>
      </c>
      <c r="O230">
        <v>316.5</v>
      </c>
      <c r="P230">
        <v>0</v>
      </c>
      <c r="Q230">
        <v>0.99842217964611824</v>
      </c>
    </row>
    <row r="231" spans="1:17" x14ac:dyDescent="0.3">
      <c r="A231">
        <v>2131</v>
      </c>
      <c r="B231">
        <v>59</v>
      </c>
      <c r="C231" t="s">
        <v>528</v>
      </c>
      <c r="D231">
        <v>720</v>
      </c>
      <c r="E231" t="s">
        <v>154</v>
      </c>
      <c r="F231" t="s">
        <v>1479</v>
      </c>
      <c r="G231">
        <v>7708</v>
      </c>
      <c r="H231">
        <v>2</v>
      </c>
      <c r="I231">
        <v>3187</v>
      </c>
      <c r="J231">
        <v>9.3409444732745206E-2</v>
      </c>
      <c r="K231">
        <v>0.22591779102604331</v>
      </c>
      <c r="L231">
        <v>0.19265697976128698</v>
      </c>
      <c r="M231">
        <v>2</v>
      </c>
      <c r="N231">
        <v>1</v>
      </c>
      <c r="O231">
        <v>1</v>
      </c>
      <c r="P231">
        <v>1</v>
      </c>
      <c r="Q231">
        <v>9.9247535028541778E-2</v>
      </c>
    </row>
    <row r="232" spans="1:17" x14ac:dyDescent="0.3">
      <c r="A232">
        <v>2136</v>
      </c>
      <c r="B232">
        <v>59</v>
      </c>
      <c r="C232" t="s">
        <v>369</v>
      </c>
      <c r="D232">
        <v>699</v>
      </c>
      <c r="E232" t="s">
        <v>154</v>
      </c>
      <c r="F232" t="s">
        <v>1479</v>
      </c>
      <c r="G232">
        <v>7708</v>
      </c>
      <c r="H232">
        <v>3</v>
      </c>
      <c r="I232">
        <v>3897</v>
      </c>
      <c r="J232">
        <v>9.0685002594706798E-2</v>
      </c>
      <c r="K232">
        <v>0.17936874518860663</v>
      </c>
      <c r="L232">
        <v>0.28334198235599378</v>
      </c>
      <c r="M232">
        <v>3</v>
      </c>
      <c r="N232">
        <v>1</v>
      </c>
      <c r="O232">
        <v>2</v>
      </c>
      <c r="P232">
        <v>1</v>
      </c>
      <c r="Q232">
        <v>0.19265697976128698</v>
      </c>
    </row>
    <row r="233" spans="1:17" x14ac:dyDescent="0.3">
      <c r="A233">
        <v>2026</v>
      </c>
      <c r="B233">
        <v>59</v>
      </c>
      <c r="C233" t="s">
        <v>269</v>
      </c>
      <c r="D233">
        <v>457</v>
      </c>
      <c r="E233" t="s">
        <v>154</v>
      </c>
      <c r="F233" t="s">
        <v>1480</v>
      </c>
      <c r="G233">
        <v>7708</v>
      </c>
      <c r="H233">
        <v>4</v>
      </c>
      <c r="I233">
        <v>2881</v>
      </c>
      <c r="J233">
        <v>5.9289050337311883E-2</v>
      </c>
      <c r="K233">
        <v>0.15862547726483861</v>
      </c>
      <c r="L233">
        <v>0.34263103269330564</v>
      </c>
      <c r="M233">
        <v>4</v>
      </c>
      <c r="N233">
        <v>1</v>
      </c>
      <c r="O233">
        <v>3</v>
      </c>
      <c r="P233">
        <v>1</v>
      </c>
      <c r="Q233">
        <v>0.28334198235599378</v>
      </c>
    </row>
    <row r="234" spans="1:17" x14ac:dyDescent="0.3">
      <c r="A234">
        <v>2130</v>
      </c>
      <c r="B234">
        <v>59</v>
      </c>
      <c r="C234" t="s">
        <v>372</v>
      </c>
      <c r="D234">
        <v>451</v>
      </c>
      <c r="E234" t="s">
        <v>154</v>
      </c>
      <c r="F234" t="s">
        <v>1479</v>
      </c>
      <c r="G234">
        <v>7708</v>
      </c>
      <c r="H234">
        <v>5</v>
      </c>
      <c r="I234">
        <v>3433</v>
      </c>
      <c r="J234">
        <v>5.8510638297872342E-2</v>
      </c>
      <c r="K234">
        <v>0.13137197786192834</v>
      </c>
      <c r="L234">
        <v>0.40114167099117798</v>
      </c>
      <c r="M234">
        <v>5</v>
      </c>
      <c r="N234">
        <v>1</v>
      </c>
      <c r="O234">
        <v>4</v>
      </c>
      <c r="P234">
        <v>1</v>
      </c>
      <c r="Q234">
        <v>0.34263103269330564</v>
      </c>
    </row>
    <row r="235" spans="1:17" x14ac:dyDescent="0.3">
      <c r="A235">
        <v>2062</v>
      </c>
      <c r="B235">
        <v>59</v>
      </c>
      <c r="C235" t="s">
        <v>488</v>
      </c>
      <c r="D235">
        <v>216</v>
      </c>
      <c r="E235" t="s">
        <v>154</v>
      </c>
      <c r="F235" t="s">
        <v>1480</v>
      </c>
      <c r="G235">
        <v>7708</v>
      </c>
      <c r="H235">
        <v>6</v>
      </c>
      <c r="I235">
        <v>3526</v>
      </c>
      <c r="J235">
        <v>2.8022833419823558E-2</v>
      </c>
      <c r="K235">
        <v>6.1259217243335225E-2</v>
      </c>
      <c r="L235">
        <v>0.42916450441100151</v>
      </c>
      <c r="M235">
        <v>6</v>
      </c>
      <c r="N235">
        <v>1</v>
      </c>
      <c r="O235">
        <v>5</v>
      </c>
      <c r="P235">
        <v>1</v>
      </c>
      <c r="Q235">
        <v>0.40114167099117798</v>
      </c>
    </row>
    <row r="236" spans="1:17" x14ac:dyDescent="0.3">
      <c r="A236">
        <v>2126</v>
      </c>
      <c r="B236">
        <v>59</v>
      </c>
      <c r="C236" t="s">
        <v>409</v>
      </c>
      <c r="D236">
        <v>208</v>
      </c>
      <c r="E236" t="s">
        <v>154</v>
      </c>
      <c r="F236" t="s">
        <v>1479</v>
      </c>
      <c r="G236">
        <v>7708</v>
      </c>
      <c r="H236">
        <v>7</v>
      </c>
      <c r="I236">
        <v>2952</v>
      </c>
      <c r="J236">
        <v>2.6984950700570835E-2</v>
      </c>
      <c r="K236">
        <v>7.0460704607046065E-2</v>
      </c>
      <c r="L236">
        <v>0.45614945511157234</v>
      </c>
      <c r="M236">
        <v>7</v>
      </c>
      <c r="N236">
        <v>1</v>
      </c>
      <c r="O236">
        <v>6</v>
      </c>
      <c r="P236">
        <v>1</v>
      </c>
      <c r="Q236">
        <v>0.42916450441100151</v>
      </c>
    </row>
    <row r="237" spans="1:17" x14ac:dyDescent="0.3">
      <c r="A237">
        <v>2124</v>
      </c>
      <c r="B237">
        <v>59</v>
      </c>
      <c r="C237" t="s">
        <v>276</v>
      </c>
      <c r="D237">
        <v>165</v>
      </c>
      <c r="E237" t="s">
        <v>154</v>
      </c>
      <c r="F237" t="s">
        <v>1479</v>
      </c>
      <c r="G237">
        <v>7708</v>
      </c>
      <c r="H237">
        <v>8</v>
      </c>
      <c r="I237">
        <v>6068</v>
      </c>
      <c r="J237">
        <v>2.1406331084587442E-2</v>
      </c>
      <c r="K237">
        <v>2.7191825972313777E-2</v>
      </c>
      <c r="L237">
        <v>0.47755578619615979</v>
      </c>
      <c r="M237">
        <v>8</v>
      </c>
      <c r="N237">
        <v>1</v>
      </c>
      <c r="O237">
        <v>7</v>
      </c>
      <c r="P237">
        <v>1</v>
      </c>
      <c r="Q237">
        <v>0.45614945511157234</v>
      </c>
    </row>
    <row r="238" spans="1:17" x14ac:dyDescent="0.3">
      <c r="A238">
        <v>2119</v>
      </c>
      <c r="B238">
        <v>59</v>
      </c>
      <c r="C238" t="s">
        <v>531</v>
      </c>
      <c r="D238">
        <v>145</v>
      </c>
      <c r="E238" t="s">
        <v>154</v>
      </c>
      <c r="F238" t="s">
        <v>1479</v>
      </c>
      <c r="G238">
        <v>7708</v>
      </c>
      <c r="H238">
        <v>9</v>
      </c>
      <c r="I238">
        <v>3753</v>
      </c>
      <c r="J238">
        <v>1.8811624286455629E-2</v>
      </c>
      <c r="K238">
        <v>3.8635758060218489E-2</v>
      </c>
      <c r="L238">
        <v>0.4963674104826154</v>
      </c>
      <c r="M238">
        <v>9</v>
      </c>
      <c r="N238">
        <v>1</v>
      </c>
      <c r="O238">
        <v>8</v>
      </c>
      <c r="P238">
        <v>1</v>
      </c>
      <c r="Q238">
        <v>0.47755578619615979</v>
      </c>
    </row>
    <row r="239" spans="1:17" x14ac:dyDescent="0.3">
      <c r="A239">
        <v>2467</v>
      </c>
      <c r="B239">
        <v>59</v>
      </c>
      <c r="C239" t="s">
        <v>254</v>
      </c>
      <c r="D239">
        <v>106</v>
      </c>
      <c r="E239" t="s">
        <v>154</v>
      </c>
      <c r="F239" t="s">
        <v>1480</v>
      </c>
      <c r="G239">
        <v>7708</v>
      </c>
      <c r="H239">
        <v>10</v>
      </c>
      <c r="I239">
        <v>1170</v>
      </c>
      <c r="J239">
        <v>1.3751946030098598E-2</v>
      </c>
      <c r="K239">
        <v>9.0598290598290596E-2</v>
      </c>
      <c r="L239">
        <v>0.51011935651271401</v>
      </c>
      <c r="M239">
        <v>10</v>
      </c>
      <c r="N239">
        <v>1</v>
      </c>
      <c r="O239">
        <v>9</v>
      </c>
      <c r="P239">
        <v>1</v>
      </c>
      <c r="Q239">
        <v>0.4963674104826154</v>
      </c>
    </row>
    <row r="240" spans="1:17" x14ac:dyDescent="0.3">
      <c r="A240">
        <v>2121</v>
      </c>
      <c r="B240">
        <v>59</v>
      </c>
      <c r="C240" t="s">
        <v>275</v>
      </c>
      <c r="D240">
        <v>104</v>
      </c>
      <c r="E240" t="s">
        <v>154</v>
      </c>
      <c r="F240" t="s">
        <v>1479</v>
      </c>
      <c r="G240">
        <v>7708</v>
      </c>
      <c r="H240">
        <v>11</v>
      </c>
      <c r="I240">
        <v>3390</v>
      </c>
      <c r="J240">
        <v>1.3492475350285417E-2</v>
      </c>
      <c r="K240">
        <v>3.0678466076696165E-2</v>
      </c>
      <c r="L240">
        <v>0.52361183186299942</v>
      </c>
      <c r="M240">
        <v>11</v>
      </c>
      <c r="N240">
        <v>1</v>
      </c>
      <c r="O240">
        <v>10</v>
      </c>
      <c r="P240">
        <v>1</v>
      </c>
      <c r="Q240">
        <v>0.51011935651271401</v>
      </c>
    </row>
    <row r="241" spans="1:17" x14ac:dyDescent="0.3">
      <c r="A241">
        <v>2081</v>
      </c>
      <c r="B241">
        <v>59</v>
      </c>
      <c r="C241" t="s">
        <v>614</v>
      </c>
      <c r="D241">
        <v>93</v>
      </c>
      <c r="E241" t="s">
        <v>154</v>
      </c>
      <c r="F241" t="s">
        <v>1480</v>
      </c>
      <c r="G241">
        <v>7708</v>
      </c>
      <c r="H241">
        <v>12</v>
      </c>
      <c r="I241">
        <v>1866</v>
      </c>
      <c r="J241">
        <v>1.2065386611312921E-2</v>
      </c>
      <c r="K241">
        <v>4.9839228295819937E-2</v>
      </c>
      <c r="L241">
        <v>0.53567721847431238</v>
      </c>
      <c r="M241">
        <v>12</v>
      </c>
      <c r="N241">
        <v>1</v>
      </c>
      <c r="O241">
        <v>11</v>
      </c>
      <c r="P241">
        <v>1</v>
      </c>
      <c r="Q241">
        <v>0.52361183186299942</v>
      </c>
    </row>
    <row r="242" spans="1:17" x14ac:dyDescent="0.3">
      <c r="A242">
        <v>2021</v>
      </c>
      <c r="B242">
        <v>59</v>
      </c>
      <c r="C242" t="s">
        <v>236</v>
      </c>
      <c r="D242">
        <v>92</v>
      </c>
      <c r="E242" t="s">
        <v>154</v>
      </c>
      <c r="F242" t="s">
        <v>1480</v>
      </c>
      <c r="G242">
        <v>7708</v>
      </c>
      <c r="H242">
        <v>13</v>
      </c>
      <c r="I242">
        <v>2602</v>
      </c>
      <c r="J242">
        <v>1.1935651271406332E-2</v>
      </c>
      <c r="K242">
        <v>3.5357417371252885E-2</v>
      </c>
      <c r="L242">
        <v>0.54761286974571866</v>
      </c>
      <c r="M242">
        <v>13</v>
      </c>
      <c r="N242">
        <v>1</v>
      </c>
      <c r="O242">
        <v>12</v>
      </c>
      <c r="P242">
        <v>1</v>
      </c>
      <c r="Q242">
        <v>0.53567721847431238</v>
      </c>
    </row>
    <row r="243" spans="1:17" x14ac:dyDescent="0.3">
      <c r="A243">
        <v>2090</v>
      </c>
      <c r="B243">
        <v>59</v>
      </c>
      <c r="C243" t="s">
        <v>663</v>
      </c>
      <c r="D243">
        <v>83</v>
      </c>
      <c r="E243" t="s">
        <v>154</v>
      </c>
      <c r="F243" t="s">
        <v>1480</v>
      </c>
      <c r="G243">
        <v>7708</v>
      </c>
      <c r="H243">
        <v>14</v>
      </c>
      <c r="I243">
        <v>1391</v>
      </c>
      <c r="J243">
        <v>1.0768033212247017E-2</v>
      </c>
      <c r="K243">
        <v>5.9669302659956867E-2</v>
      </c>
      <c r="L243">
        <v>0.55838090295796572</v>
      </c>
      <c r="M243">
        <v>14</v>
      </c>
      <c r="N243">
        <v>1</v>
      </c>
      <c r="O243">
        <v>13</v>
      </c>
      <c r="P243">
        <v>1</v>
      </c>
      <c r="Q243">
        <v>0.54761286974571866</v>
      </c>
    </row>
    <row r="244" spans="1:17" x14ac:dyDescent="0.3">
      <c r="A244">
        <v>2035</v>
      </c>
      <c r="B244">
        <v>59</v>
      </c>
      <c r="C244" t="s">
        <v>317</v>
      </c>
      <c r="D244">
        <v>77</v>
      </c>
      <c r="E244" t="s">
        <v>154</v>
      </c>
      <c r="F244" t="s">
        <v>1480</v>
      </c>
      <c r="G244">
        <v>7708</v>
      </c>
      <c r="H244">
        <v>15.5</v>
      </c>
      <c r="I244">
        <v>1595</v>
      </c>
      <c r="J244">
        <v>9.9896211728074721E-3</v>
      </c>
      <c r="K244">
        <v>4.8275862068965517E-2</v>
      </c>
      <c r="L244">
        <v>0.56837052413077316</v>
      </c>
      <c r="M244">
        <v>15</v>
      </c>
      <c r="N244">
        <v>1</v>
      </c>
      <c r="O244">
        <v>14</v>
      </c>
      <c r="P244">
        <v>1</v>
      </c>
      <c r="Q244">
        <v>0.55838090295796572</v>
      </c>
    </row>
    <row r="245" spans="1:17" x14ac:dyDescent="0.3">
      <c r="A245">
        <v>2135</v>
      </c>
      <c r="B245">
        <v>59</v>
      </c>
      <c r="C245" t="s">
        <v>224</v>
      </c>
      <c r="D245">
        <v>77</v>
      </c>
      <c r="E245" t="s">
        <v>154</v>
      </c>
      <c r="F245" t="s">
        <v>1479</v>
      </c>
      <c r="G245">
        <v>7708</v>
      </c>
      <c r="H245">
        <v>15.5</v>
      </c>
      <c r="I245">
        <v>3096</v>
      </c>
      <c r="J245">
        <v>9.9896211728074721E-3</v>
      </c>
      <c r="K245">
        <v>2.4870801033591731E-2</v>
      </c>
      <c r="L245">
        <v>0.5783601453035806</v>
      </c>
      <c r="M245">
        <v>16</v>
      </c>
      <c r="N245">
        <v>1</v>
      </c>
      <c r="O245">
        <v>15.5</v>
      </c>
      <c r="P245">
        <v>1</v>
      </c>
      <c r="Q245">
        <v>0.56837052413077316</v>
      </c>
    </row>
    <row r="246" spans="1:17" x14ac:dyDescent="0.3">
      <c r="A246">
        <v>1550</v>
      </c>
      <c r="B246">
        <v>68</v>
      </c>
      <c r="C246" t="s">
        <v>579</v>
      </c>
      <c r="D246">
        <v>954</v>
      </c>
      <c r="E246" t="s">
        <v>154</v>
      </c>
      <c r="F246" t="s">
        <v>1470</v>
      </c>
      <c r="G246">
        <v>4329</v>
      </c>
      <c r="H246">
        <v>1</v>
      </c>
      <c r="I246">
        <v>2046</v>
      </c>
      <c r="J246">
        <v>0.22037422037422039</v>
      </c>
      <c r="K246">
        <v>0.4662756598240469</v>
      </c>
      <c r="L246">
        <v>0.22037422037422039</v>
      </c>
      <c r="M246">
        <v>1</v>
      </c>
      <c r="N246">
        <v>1</v>
      </c>
      <c r="O246">
        <v>437</v>
      </c>
      <c r="P246">
        <v>0</v>
      </c>
      <c r="Q246">
        <v>0.99610793980279422</v>
      </c>
    </row>
    <row r="247" spans="1:17" x14ac:dyDescent="0.3">
      <c r="A247">
        <v>1570</v>
      </c>
      <c r="B247">
        <v>68</v>
      </c>
      <c r="C247" t="s">
        <v>623</v>
      </c>
      <c r="D247">
        <v>770</v>
      </c>
      <c r="E247" t="s">
        <v>154</v>
      </c>
      <c r="F247" t="s">
        <v>1470</v>
      </c>
      <c r="G247">
        <v>4329</v>
      </c>
      <c r="H247">
        <v>2</v>
      </c>
      <c r="I247">
        <v>2294</v>
      </c>
      <c r="J247">
        <v>0.17787017787017786</v>
      </c>
      <c r="K247">
        <v>0.33565823888404533</v>
      </c>
      <c r="L247">
        <v>0.39824439824439828</v>
      </c>
      <c r="M247">
        <v>2</v>
      </c>
      <c r="N247">
        <v>1</v>
      </c>
      <c r="O247">
        <v>1</v>
      </c>
      <c r="P247">
        <v>1</v>
      </c>
      <c r="Q247">
        <v>0.22037422037422039</v>
      </c>
    </row>
    <row r="248" spans="1:17" x14ac:dyDescent="0.3">
      <c r="A248">
        <v>1571</v>
      </c>
      <c r="B248">
        <v>68</v>
      </c>
      <c r="C248" t="s">
        <v>281</v>
      </c>
      <c r="D248">
        <v>305</v>
      </c>
      <c r="E248" t="s">
        <v>154</v>
      </c>
      <c r="F248" t="s">
        <v>1470</v>
      </c>
      <c r="G248">
        <v>4329</v>
      </c>
      <c r="H248">
        <v>3</v>
      </c>
      <c r="I248">
        <v>964</v>
      </c>
      <c r="J248">
        <v>7.0455070455070448E-2</v>
      </c>
      <c r="K248">
        <v>0.31639004149377592</v>
      </c>
      <c r="L248">
        <v>0.46869946869946871</v>
      </c>
      <c r="M248">
        <v>3</v>
      </c>
      <c r="N248">
        <v>1</v>
      </c>
      <c r="O248">
        <v>2</v>
      </c>
      <c r="P248">
        <v>1</v>
      </c>
      <c r="Q248">
        <v>0.39824439824439828</v>
      </c>
    </row>
    <row r="249" spans="1:17" x14ac:dyDescent="0.3">
      <c r="A249">
        <v>1507</v>
      </c>
      <c r="B249">
        <v>68</v>
      </c>
      <c r="C249" t="s">
        <v>243</v>
      </c>
      <c r="D249">
        <v>242</v>
      </c>
      <c r="E249" t="s">
        <v>154</v>
      </c>
      <c r="F249" t="s">
        <v>1470</v>
      </c>
      <c r="G249">
        <v>4329</v>
      </c>
      <c r="H249">
        <v>4</v>
      </c>
      <c r="I249">
        <v>1173</v>
      </c>
      <c r="J249">
        <v>5.5902055902055901E-2</v>
      </c>
      <c r="K249">
        <v>0.20630861040068202</v>
      </c>
      <c r="L249">
        <v>0.52460152460152465</v>
      </c>
      <c r="M249">
        <v>4</v>
      </c>
      <c r="N249">
        <v>1</v>
      </c>
      <c r="O249">
        <v>3</v>
      </c>
      <c r="P249">
        <v>1</v>
      </c>
      <c r="Q249">
        <v>0.46869946869946871</v>
      </c>
    </row>
    <row r="250" spans="1:17" x14ac:dyDescent="0.3">
      <c r="A250">
        <v>1566</v>
      </c>
      <c r="B250">
        <v>68</v>
      </c>
      <c r="C250" t="s">
        <v>590</v>
      </c>
      <c r="D250">
        <v>235</v>
      </c>
      <c r="E250" t="s">
        <v>154</v>
      </c>
      <c r="F250" t="s">
        <v>1470</v>
      </c>
      <c r="G250">
        <v>4329</v>
      </c>
      <c r="H250">
        <v>5</v>
      </c>
      <c r="I250">
        <v>609</v>
      </c>
      <c r="J250">
        <v>5.4285054285054285E-2</v>
      </c>
      <c r="K250">
        <v>0.38587848932676516</v>
      </c>
      <c r="L250">
        <v>0.57888657888657891</v>
      </c>
      <c r="M250">
        <v>5</v>
      </c>
      <c r="N250">
        <v>1</v>
      </c>
      <c r="O250">
        <v>4</v>
      </c>
      <c r="P250">
        <v>1</v>
      </c>
      <c r="Q250">
        <v>0.52460152460152465</v>
      </c>
    </row>
    <row r="251" spans="1:17" x14ac:dyDescent="0.3">
      <c r="A251">
        <v>1562</v>
      </c>
      <c r="B251">
        <v>68</v>
      </c>
      <c r="C251" t="s">
        <v>582</v>
      </c>
      <c r="D251">
        <v>182</v>
      </c>
      <c r="E251" t="s">
        <v>154</v>
      </c>
      <c r="F251" t="s">
        <v>1470</v>
      </c>
      <c r="G251">
        <v>4329</v>
      </c>
      <c r="H251">
        <v>6</v>
      </c>
      <c r="I251">
        <v>1339</v>
      </c>
      <c r="J251">
        <v>4.2042042042042045E-2</v>
      </c>
      <c r="K251">
        <v>0.13592233009708737</v>
      </c>
      <c r="L251">
        <v>0.620928620928621</v>
      </c>
      <c r="M251">
        <v>6</v>
      </c>
      <c r="N251">
        <v>1</v>
      </c>
      <c r="O251">
        <v>5</v>
      </c>
      <c r="P251">
        <v>1</v>
      </c>
      <c r="Q251">
        <v>0.57888657888657891</v>
      </c>
    </row>
    <row r="252" spans="1:17" x14ac:dyDescent="0.3">
      <c r="A252">
        <v>1540</v>
      </c>
      <c r="B252">
        <v>68</v>
      </c>
      <c r="C252" t="s">
        <v>498</v>
      </c>
      <c r="D252">
        <v>156</v>
      </c>
      <c r="E252" t="s">
        <v>154</v>
      </c>
      <c r="F252" t="s">
        <v>1470</v>
      </c>
      <c r="G252">
        <v>4329</v>
      </c>
      <c r="H252">
        <v>7</v>
      </c>
      <c r="I252">
        <v>1173</v>
      </c>
      <c r="J252">
        <v>3.6036036036036036E-2</v>
      </c>
      <c r="K252">
        <v>0.13299232736572891</v>
      </c>
      <c r="L252">
        <v>0.656964656964657</v>
      </c>
      <c r="M252">
        <v>7</v>
      </c>
      <c r="N252">
        <v>1</v>
      </c>
      <c r="O252">
        <v>6</v>
      </c>
      <c r="P252">
        <v>1</v>
      </c>
      <c r="Q252">
        <v>0.620928620928621</v>
      </c>
    </row>
    <row r="253" spans="1:17" x14ac:dyDescent="0.3">
      <c r="A253">
        <v>1506</v>
      </c>
      <c r="B253">
        <v>68</v>
      </c>
      <c r="C253" t="s">
        <v>227</v>
      </c>
      <c r="D253">
        <v>128</v>
      </c>
      <c r="E253" t="s">
        <v>154</v>
      </c>
      <c r="F253" t="s">
        <v>1470</v>
      </c>
      <c r="G253">
        <v>4329</v>
      </c>
      <c r="H253">
        <v>8</v>
      </c>
      <c r="I253">
        <v>365</v>
      </c>
      <c r="J253">
        <v>2.9568029568029567E-2</v>
      </c>
      <c r="K253">
        <v>0.35068493150684932</v>
      </c>
      <c r="L253">
        <v>0.68653268653268662</v>
      </c>
      <c r="M253">
        <v>8</v>
      </c>
      <c r="N253">
        <v>1</v>
      </c>
      <c r="O253">
        <v>7</v>
      </c>
      <c r="P253">
        <v>1</v>
      </c>
      <c r="Q253">
        <v>0.656964656964657</v>
      </c>
    </row>
    <row r="254" spans="1:17" x14ac:dyDescent="0.3">
      <c r="A254">
        <v>1535</v>
      </c>
      <c r="B254">
        <v>68</v>
      </c>
      <c r="C254" t="s">
        <v>461</v>
      </c>
      <c r="D254">
        <v>121</v>
      </c>
      <c r="E254" t="s">
        <v>154</v>
      </c>
      <c r="F254" t="s">
        <v>1470</v>
      </c>
      <c r="G254">
        <v>4329</v>
      </c>
      <c r="H254">
        <v>9</v>
      </c>
      <c r="I254">
        <v>460</v>
      </c>
      <c r="J254">
        <v>2.7951027951027951E-2</v>
      </c>
      <c r="K254">
        <v>0.26304347826086955</v>
      </c>
      <c r="L254">
        <v>0.71448371448371462</v>
      </c>
      <c r="M254">
        <v>9</v>
      </c>
      <c r="N254">
        <v>1</v>
      </c>
      <c r="O254">
        <v>8</v>
      </c>
      <c r="P254">
        <v>1</v>
      </c>
      <c r="Q254">
        <v>0.68653268653268662</v>
      </c>
    </row>
    <row r="255" spans="1:17" x14ac:dyDescent="0.3">
      <c r="A255">
        <v>1518</v>
      </c>
      <c r="B255">
        <v>68</v>
      </c>
      <c r="C255" t="s">
        <v>313</v>
      </c>
      <c r="D255">
        <v>94</v>
      </c>
      <c r="E255" t="s">
        <v>154</v>
      </c>
      <c r="F255" t="s">
        <v>1470</v>
      </c>
      <c r="G255">
        <v>4329</v>
      </c>
      <c r="H255">
        <v>10</v>
      </c>
      <c r="I255">
        <v>294</v>
      </c>
      <c r="J255">
        <v>2.1714021714021713E-2</v>
      </c>
      <c r="K255">
        <v>0.31972789115646261</v>
      </c>
      <c r="L255">
        <v>0.73619773619773632</v>
      </c>
      <c r="M255">
        <v>10</v>
      </c>
      <c r="N255">
        <v>1</v>
      </c>
      <c r="O255">
        <v>9</v>
      </c>
      <c r="P255">
        <v>1</v>
      </c>
      <c r="Q255">
        <v>0.71448371448371462</v>
      </c>
    </row>
    <row r="256" spans="1:17" x14ac:dyDescent="0.3">
      <c r="A256">
        <v>1585</v>
      </c>
      <c r="B256">
        <v>68</v>
      </c>
      <c r="C256" t="s">
        <v>634</v>
      </c>
      <c r="D256">
        <v>87</v>
      </c>
      <c r="E256" t="s">
        <v>154</v>
      </c>
      <c r="F256" t="s">
        <v>1470</v>
      </c>
      <c r="G256">
        <v>4329</v>
      </c>
      <c r="H256">
        <v>11</v>
      </c>
      <c r="I256">
        <v>459</v>
      </c>
      <c r="J256">
        <v>2.0097020097020097E-2</v>
      </c>
      <c r="K256">
        <v>0.18954248366013071</v>
      </c>
      <c r="L256">
        <v>0.7562947562947564</v>
      </c>
      <c r="M256">
        <v>11</v>
      </c>
      <c r="N256">
        <v>1</v>
      </c>
      <c r="O256">
        <v>10</v>
      </c>
      <c r="P256">
        <v>1</v>
      </c>
      <c r="Q256">
        <v>0.73619773619773632</v>
      </c>
    </row>
    <row r="257" spans="1:17" x14ac:dyDescent="0.3">
      <c r="A257">
        <v>1521</v>
      </c>
      <c r="B257">
        <v>68</v>
      </c>
      <c r="C257" t="s">
        <v>356</v>
      </c>
      <c r="D257">
        <v>80</v>
      </c>
      <c r="E257" t="s">
        <v>154</v>
      </c>
      <c r="F257" t="s">
        <v>1472</v>
      </c>
      <c r="G257">
        <v>4329</v>
      </c>
      <c r="H257">
        <v>12</v>
      </c>
      <c r="I257">
        <v>210</v>
      </c>
      <c r="J257">
        <v>1.8480018480018481E-2</v>
      </c>
      <c r="K257">
        <v>0.38095238095238093</v>
      </c>
      <c r="L257">
        <v>0.77477477477477485</v>
      </c>
      <c r="M257">
        <v>12</v>
      </c>
      <c r="N257">
        <v>0</v>
      </c>
      <c r="O257">
        <v>11</v>
      </c>
      <c r="P257">
        <v>0</v>
      </c>
      <c r="Q257">
        <v>0.7562947562947564</v>
      </c>
    </row>
    <row r="258" spans="1:17" x14ac:dyDescent="0.3">
      <c r="A258">
        <v>1010</v>
      </c>
      <c r="B258">
        <v>68</v>
      </c>
      <c r="C258" t="s">
        <v>225</v>
      </c>
      <c r="D258">
        <v>77</v>
      </c>
      <c r="E258" t="s">
        <v>154</v>
      </c>
      <c r="F258" t="s">
        <v>1472</v>
      </c>
      <c r="G258">
        <v>4329</v>
      </c>
      <c r="H258">
        <v>13</v>
      </c>
      <c r="I258">
        <v>390</v>
      </c>
      <c r="J258">
        <v>1.7787017787017786E-2</v>
      </c>
      <c r="K258">
        <v>0.19743589743589743</v>
      </c>
      <c r="L258">
        <v>0.7925617925617926</v>
      </c>
      <c r="M258">
        <v>13</v>
      </c>
      <c r="N258">
        <v>0</v>
      </c>
      <c r="O258">
        <v>12</v>
      </c>
      <c r="P258">
        <v>0</v>
      </c>
      <c r="Q258">
        <v>0.77477477477477485</v>
      </c>
    </row>
    <row r="259" spans="1:17" x14ac:dyDescent="0.3">
      <c r="A259">
        <v>1081</v>
      </c>
      <c r="B259">
        <v>68</v>
      </c>
      <c r="C259" t="s">
        <v>613</v>
      </c>
      <c r="D259">
        <v>47</v>
      </c>
      <c r="E259" t="s">
        <v>154</v>
      </c>
      <c r="F259" t="s">
        <v>1472</v>
      </c>
      <c r="G259">
        <v>4329</v>
      </c>
      <c r="H259">
        <v>14</v>
      </c>
      <c r="I259">
        <v>176</v>
      </c>
      <c r="J259">
        <v>1.0857010857010857E-2</v>
      </c>
      <c r="K259">
        <v>0.26704545454545453</v>
      </c>
      <c r="L259">
        <v>0.80341880341880345</v>
      </c>
      <c r="M259">
        <v>14</v>
      </c>
      <c r="N259">
        <v>0</v>
      </c>
      <c r="O259">
        <v>13</v>
      </c>
      <c r="P259">
        <v>0</v>
      </c>
      <c r="Q259">
        <v>0.7925617925617926</v>
      </c>
    </row>
    <row r="260" spans="1:17" x14ac:dyDescent="0.3">
      <c r="A260">
        <v>1083</v>
      </c>
      <c r="B260">
        <v>68</v>
      </c>
      <c r="C260" t="s">
        <v>618</v>
      </c>
      <c r="D260">
        <v>45</v>
      </c>
      <c r="E260" t="s">
        <v>154</v>
      </c>
      <c r="F260" t="s">
        <v>1470</v>
      </c>
      <c r="G260">
        <v>4329</v>
      </c>
      <c r="H260">
        <v>15</v>
      </c>
      <c r="I260">
        <v>339</v>
      </c>
      <c r="J260">
        <v>1.0395010395010396E-2</v>
      </c>
      <c r="K260">
        <v>0.13274336283185842</v>
      </c>
      <c r="L260">
        <v>0.81381381381381379</v>
      </c>
      <c r="M260">
        <v>15</v>
      </c>
      <c r="N260">
        <v>0</v>
      </c>
      <c r="O260">
        <v>14</v>
      </c>
      <c r="P260">
        <v>0</v>
      </c>
      <c r="Q260">
        <v>0.80341880341880345</v>
      </c>
    </row>
    <row r="261" spans="1:17" x14ac:dyDescent="0.3">
      <c r="A261">
        <v>1440</v>
      </c>
      <c r="B261">
        <v>73</v>
      </c>
      <c r="C261" t="s">
        <v>320</v>
      </c>
      <c r="D261">
        <v>1014</v>
      </c>
      <c r="E261" t="s">
        <v>154</v>
      </c>
      <c r="F261" t="s">
        <v>1470</v>
      </c>
      <c r="G261">
        <v>3760</v>
      </c>
      <c r="H261">
        <v>1</v>
      </c>
      <c r="I261">
        <v>2230</v>
      </c>
      <c r="J261">
        <v>0.26968085106382977</v>
      </c>
      <c r="K261">
        <v>0.45470852017937219</v>
      </c>
      <c r="L261">
        <v>0.26968085106382977</v>
      </c>
      <c r="M261">
        <v>1</v>
      </c>
      <c r="N261">
        <v>1</v>
      </c>
      <c r="O261">
        <v>175</v>
      </c>
      <c r="P261">
        <v>0</v>
      </c>
      <c r="Q261">
        <v>0.99953799953799793</v>
      </c>
    </row>
    <row r="262" spans="1:17" x14ac:dyDescent="0.3">
      <c r="A262">
        <v>1475</v>
      </c>
      <c r="B262">
        <v>73</v>
      </c>
      <c r="C262" t="s">
        <v>674</v>
      </c>
      <c r="D262">
        <v>488</v>
      </c>
      <c r="E262" t="s">
        <v>154</v>
      </c>
      <c r="F262" t="s">
        <v>1470</v>
      </c>
      <c r="G262">
        <v>3760</v>
      </c>
      <c r="H262">
        <v>2</v>
      </c>
      <c r="I262">
        <v>993</v>
      </c>
      <c r="J262">
        <v>0.12978723404255318</v>
      </c>
      <c r="K262">
        <v>0.49144008056394761</v>
      </c>
      <c r="L262">
        <v>0.39946808510638299</v>
      </c>
      <c r="M262">
        <v>2</v>
      </c>
      <c r="N262">
        <v>1</v>
      </c>
      <c r="O262">
        <v>1</v>
      </c>
      <c r="P262">
        <v>1</v>
      </c>
      <c r="Q262">
        <v>0.26968085106382977</v>
      </c>
    </row>
    <row r="263" spans="1:17" x14ac:dyDescent="0.3">
      <c r="A263">
        <v>1331</v>
      </c>
      <c r="B263">
        <v>73</v>
      </c>
      <c r="C263" t="s">
        <v>187</v>
      </c>
      <c r="D263">
        <v>432</v>
      </c>
      <c r="E263" t="s">
        <v>154</v>
      </c>
      <c r="F263" t="s">
        <v>1470</v>
      </c>
      <c r="G263">
        <v>3760</v>
      </c>
      <c r="H263">
        <v>3</v>
      </c>
      <c r="I263">
        <v>1365</v>
      </c>
      <c r="J263">
        <v>0.1148936170212766</v>
      </c>
      <c r="K263">
        <v>0.31648351648351647</v>
      </c>
      <c r="L263">
        <v>0.51436170212765964</v>
      </c>
      <c r="M263">
        <v>3</v>
      </c>
      <c r="N263">
        <v>1</v>
      </c>
      <c r="O263">
        <v>2</v>
      </c>
      <c r="P263">
        <v>1</v>
      </c>
      <c r="Q263">
        <v>0.39946808510638299</v>
      </c>
    </row>
    <row r="264" spans="1:17" x14ac:dyDescent="0.3">
      <c r="A264">
        <v>1364</v>
      </c>
      <c r="B264">
        <v>73</v>
      </c>
      <c r="C264" t="s">
        <v>494</v>
      </c>
      <c r="D264">
        <v>209</v>
      </c>
      <c r="E264" t="s">
        <v>154</v>
      </c>
      <c r="F264" t="s">
        <v>1471</v>
      </c>
      <c r="G264">
        <v>3760</v>
      </c>
      <c r="H264">
        <v>4</v>
      </c>
      <c r="I264">
        <v>838</v>
      </c>
      <c r="J264">
        <v>5.558510638297872E-2</v>
      </c>
      <c r="K264">
        <v>0.2494033412887828</v>
      </c>
      <c r="L264">
        <v>0.56994680851063839</v>
      </c>
      <c r="M264">
        <v>4</v>
      </c>
      <c r="N264">
        <v>1</v>
      </c>
      <c r="O264">
        <v>3</v>
      </c>
      <c r="P264">
        <v>1</v>
      </c>
      <c r="Q264">
        <v>0.51436170212765964</v>
      </c>
    </row>
    <row r="265" spans="1:17" x14ac:dyDescent="0.3">
      <c r="A265">
        <v>1420</v>
      </c>
      <c r="B265">
        <v>73</v>
      </c>
      <c r="C265" t="s">
        <v>314</v>
      </c>
      <c r="D265">
        <v>173</v>
      </c>
      <c r="E265" t="s">
        <v>154</v>
      </c>
      <c r="F265" t="s">
        <v>1470</v>
      </c>
      <c r="G265">
        <v>3760</v>
      </c>
      <c r="H265">
        <v>5</v>
      </c>
      <c r="I265">
        <v>4690</v>
      </c>
      <c r="J265">
        <v>4.6010638297872337E-2</v>
      </c>
      <c r="K265">
        <v>3.6886993603411515E-2</v>
      </c>
      <c r="L265">
        <v>0.61595744680851072</v>
      </c>
      <c r="M265">
        <v>5</v>
      </c>
      <c r="N265">
        <v>1</v>
      </c>
      <c r="O265">
        <v>4</v>
      </c>
      <c r="P265">
        <v>1</v>
      </c>
      <c r="Q265">
        <v>0.56994680851063839</v>
      </c>
    </row>
    <row r="266" spans="1:17" x14ac:dyDescent="0.3">
      <c r="A266">
        <v>1468</v>
      </c>
      <c r="B266">
        <v>73</v>
      </c>
      <c r="C266" t="s">
        <v>597</v>
      </c>
      <c r="D266">
        <v>166</v>
      </c>
      <c r="E266" t="s">
        <v>154</v>
      </c>
      <c r="F266" t="s">
        <v>1470</v>
      </c>
      <c r="G266">
        <v>3760</v>
      </c>
      <c r="H266">
        <v>6</v>
      </c>
      <c r="I266">
        <v>385</v>
      </c>
      <c r="J266">
        <v>4.4148936170212767E-2</v>
      </c>
      <c r="K266">
        <v>0.43116883116883115</v>
      </c>
      <c r="L266">
        <v>0.66010638297872348</v>
      </c>
      <c r="M266">
        <v>6</v>
      </c>
      <c r="N266">
        <v>1</v>
      </c>
      <c r="O266">
        <v>5</v>
      </c>
      <c r="P266">
        <v>1</v>
      </c>
      <c r="Q266">
        <v>0.61595744680851072</v>
      </c>
    </row>
    <row r="267" spans="1:17" x14ac:dyDescent="0.3">
      <c r="A267">
        <v>1430</v>
      </c>
      <c r="B267">
        <v>73</v>
      </c>
      <c r="C267" t="s">
        <v>178</v>
      </c>
      <c r="D267">
        <v>155</v>
      </c>
      <c r="E267" t="s">
        <v>154</v>
      </c>
      <c r="F267" t="s">
        <v>1470</v>
      </c>
      <c r="G267">
        <v>3760</v>
      </c>
      <c r="H267">
        <v>7</v>
      </c>
      <c r="I267">
        <v>455</v>
      </c>
      <c r="J267">
        <v>4.1223404255319146E-2</v>
      </c>
      <c r="K267">
        <v>0.34065934065934067</v>
      </c>
      <c r="L267">
        <v>0.7013297872340426</v>
      </c>
      <c r="M267">
        <v>7</v>
      </c>
      <c r="N267">
        <v>1</v>
      </c>
      <c r="O267">
        <v>6</v>
      </c>
      <c r="P267">
        <v>1</v>
      </c>
      <c r="Q267">
        <v>0.66010638297872348</v>
      </c>
    </row>
    <row r="268" spans="1:17" x14ac:dyDescent="0.3">
      <c r="A268">
        <v>1436</v>
      </c>
      <c r="B268">
        <v>73</v>
      </c>
      <c r="C268" t="s">
        <v>196</v>
      </c>
      <c r="D268">
        <v>143</v>
      </c>
      <c r="E268" t="s">
        <v>154</v>
      </c>
      <c r="F268" t="s">
        <v>1470</v>
      </c>
      <c r="G268">
        <v>3760</v>
      </c>
      <c r="H268">
        <v>8</v>
      </c>
      <c r="I268">
        <v>321</v>
      </c>
      <c r="J268">
        <v>3.8031914893617021E-2</v>
      </c>
      <c r="K268">
        <v>0.4454828660436137</v>
      </c>
      <c r="L268">
        <v>0.73936170212765961</v>
      </c>
      <c r="M268">
        <v>8</v>
      </c>
      <c r="N268">
        <v>1</v>
      </c>
      <c r="O268">
        <v>7</v>
      </c>
      <c r="P268">
        <v>1</v>
      </c>
      <c r="Q268">
        <v>0.7013297872340426</v>
      </c>
    </row>
    <row r="269" spans="1:17" x14ac:dyDescent="0.3">
      <c r="A269">
        <v>1473</v>
      </c>
      <c r="B269">
        <v>73</v>
      </c>
      <c r="C269" t="s">
        <v>659</v>
      </c>
      <c r="D269">
        <v>131</v>
      </c>
      <c r="E269" t="s">
        <v>154</v>
      </c>
      <c r="F269" t="s">
        <v>1470</v>
      </c>
      <c r="G269">
        <v>3760</v>
      </c>
      <c r="H269">
        <v>9</v>
      </c>
      <c r="I269">
        <v>600</v>
      </c>
      <c r="J269">
        <v>3.4840425531914895E-2</v>
      </c>
      <c r="K269">
        <v>0.21833333333333332</v>
      </c>
      <c r="L269">
        <v>0.77420212765957452</v>
      </c>
      <c r="M269">
        <v>9</v>
      </c>
      <c r="N269">
        <v>1</v>
      </c>
      <c r="O269">
        <v>8</v>
      </c>
      <c r="P269">
        <v>1</v>
      </c>
      <c r="Q269">
        <v>0.73936170212765961</v>
      </c>
    </row>
    <row r="270" spans="1:17" x14ac:dyDescent="0.3">
      <c r="A270">
        <v>1452</v>
      </c>
      <c r="B270">
        <v>73</v>
      </c>
      <c r="C270" t="s">
        <v>362</v>
      </c>
      <c r="D270">
        <v>119</v>
      </c>
      <c r="E270" t="s">
        <v>154</v>
      </c>
      <c r="F270" t="s">
        <v>1470</v>
      </c>
      <c r="G270">
        <v>3760</v>
      </c>
      <c r="H270">
        <v>10</v>
      </c>
      <c r="I270">
        <v>339</v>
      </c>
      <c r="J270">
        <v>3.1648936170212763E-2</v>
      </c>
      <c r="K270">
        <v>0.35103244837758113</v>
      </c>
      <c r="L270">
        <v>0.80585106382978733</v>
      </c>
      <c r="M270">
        <v>10</v>
      </c>
      <c r="N270">
        <v>0</v>
      </c>
      <c r="O270">
        <v>9</v>
      </c>
      <c r="P270">
        <v>0</v>
      </c>
      <c r="Q270">
        <v>0.77420212765957452</v>
      </c>
    </row>
    <row r="271" spans="1:17" x14ac:dyDescent="0.3">
      <c r="A271">
        <v>1453</v>
      </c>
      <c r="B271">
        <v>73</v>
      </c>
      <c r="C271" t="s">
        <v>385</v>
      </c>
      <c r="D271">
        <v>81</v>
      </c>
      <c r="E271" t="s">
        <v>154</v>
      </c>
      <c r="F271" t="s">
        <v>1470</v>
      </c>
      <c r="G271">
        <v>3760</v>
      </c>
      <c r="H271">
        <v>11</v>
      </c>
      <c r="I271">
        <v>4552</v>
      </c>
      <c r="J271">
        <v>2.1542553191489362E-2</v>
      </c>
      <c r="K271">
        <v>1.7794376098418278E-2</v>
      </c>
      <c r="L271">
        <v>0.82739361702127667</v>
      </c>
      <c r="M271">
        <v>11</v>
      </c>
      <c r="N271">
        <v>0</v>
      </c>
      <c r="O271">
        <v>10</v>
      </c>
      <c r="P271">
        <v>0</v>
      </c>
      <c r="Q271">
        <v>0.80585106382978733</v>
      </c>
    </row>
    <row r="272" spans="1:17" x14ac:dyDescent="0.3">
      <c r="A272">
        <v>1005</v>
      </c>
      <c r="B272">
        <v>73</v>
      </c>
      <c r="C272" t="s">
        <v>199</v>
      </c>
      <c r="D272">
        <v>41</v>
      </c>
      <c r="E272" t="s">
        <v>154</v>
      </c>
      <c r="F272" t="s">
        <v>1470</v>
      </c>
      <c r="G272">
        <v>3760</v>
      </c>
      <c r="H272">
        <v>12</v>
      </c>
      <c r="I272">
        <v>436</v>
      </c>
      <c r="J272">
        <v>1.0904255319148936E-2</v>
      </c>
      <c r="K272">
        <v>9.4036697247706427E-2</v>
      </c>
      <c r="L272">
        <v>0.83829787234042563</v>
      </c>
      <c r="M272">
        <v>12</v>
      </c>
      <c r="N272">
        <v>0</v>
      </c>
      <c r="O272">
        <v>11</v>
      </c>
      <c r="P272">
        <v>0</v>
      </c>
      <c r="Q272">
        <v>0.82739361702127667</v>
      </c>
    </row>
    <row r="273" spans="1:17" x14ac:dyDescent="0.3">
      <c r="A273">
        <v>1368</v>
      </c>
      <c r="B273">
        <v>73</v>
      </c>
      <c r="C273" t="s">
        <v>533</v>
      </c>
      <c r="D273">
        <v>39</v>
      </c>
      <c r="E273" t="s">
        <v>154</v>
      </c>
      <c r="F273" t="s">
        <v>1470</v>
      </c>
      <c r="G273">
        <v>3760</v>
      </c>
      <c r="H273">
        <v>13</v>
      </c>
      <c r="I273">
        <v>130</v>
      </c>
      <c r="J273">
        <v>1.0372340425531914E-2</v>
      </c>
      <c r="K273">
        <v>0.3</v>
      </c>
      <c r="L273">
        <v>0.84867021276595755</v>
      </c>
      <c r="M273">
        <v>13</v>
      </c>
      <c r="N273">
        <v>0</v>
      </c>
      <c r="O273">
        <v>12</v>
      </c>
      <c r="P273">
        <v>0</v>
      </c>
      <c r="Q273">
        <v>0.83829787234042563</v>
      </c>
    </row>
    <row r="274" spans="1:17" x14ac:dyDescent="0.3">
      <c r="A274">
        <v>1366</v>
      </c>
      <c r="B274">
        <v>73</v>
      </c>
      <c r="C274" t="s">
        <v>504</v>
      </c>
      <c r="D274">
        <v>33</v>
      </c>
      <c r="E274" t="s">
        <v>154</v>
      </c>
      <c r="F274" t="s">
        <v>1470</v>
      </c>
      <c r="G274">
        <v>3760</v>
      </c>
      <c r="H274">
        <v>14</v>
      </c>
      <c r="I274">
        <v>84</v>
      </c>
      <c r="J274">
        <v>8.7765957446808516E-3</v>
      </c>
      <c r="K274">
        <v>0.39285714285714285</v>
      </c>
      <c r="L274">
        <v>0.85744680851063837</v>
      </c>
      <c r="M274">
        <v>14</v>
      </c>
      <c r="N274">
        <v>0</v>
      </c>
      <c r="O274">
        <v>13</v>
      </c>
      <c r="P274">
        <v>0</v>
      </c>
      <c r="Q274">
        <v>0.84867021276595755</v>
      </c>
    </row>
    <row r="275" spans="1:17" x14ac:dyDescent="0.3">
      <c r="A275">
        <v>3461</v>
      </c>
      <c r="B275">
        <v>73</v>
      </c>
      <c r="C275" t="s">
        <v>1226</v>
      </c>
      <c r="D275">
        <v>28</v>
      </c>
      <c r="E275" t="s">
        <v>1468</v>
      </c>
      <c r="F275" t="s">
        <v>1486</v>
      </c>
      <c r="G275">
        <v>3760</v>
      </c>
      <c r="H275">
        <v>15</v>
      </c>
      <c r="I275">
        <v>109</v>
      </c>
      <c r="J275">
        <v>7.4468085106382982E-3</v>
      </c>
      <c r="K275">
        <v>0.25688073394495414</v>
      </c>
      <c r="L275">
        <v>0.86489361702127665</v>
      </c>
      <c r="M275">
        <v>15</v>
      </c>
      <c r="N275">
        <v>0</v>
      </c>
      <c r="O275">
        <v>14</v>
      </c>
      <c r="P275">
        <v>0</v>
      </c>
      <c r="Q275">
        <v>0.85744680851063837</v>
      </c>
    </row>
    <row r="276" spans="1:17" x14ac:dyDescent="0.3">
      <c r="A276">
        <v>1844</v>
      </c>
      <c r="B276">
        <v>75</v>
      </c>
      <c r="C276" t="s">
        <v>419</v>
      </c>
      <c r="D276">
        <v>2246</v>
      </c>
      <c r="E276" t="s">
        <v>154</v>
      </c>
      <c r="F276" t="s">
        <v>1467</v>
      </c>
      <c r="G276">
        <v>12476</v>
      </c>
      <c r="H276">
        <v>1</v>
      </c>
      <c r="I276">
        <v>5641</v>
      </c>
      <c r="J276">
        <v>0.18002564924655337</v>
      </c>
      <c r="K276">
        <v>0.39815635525616028</v>
      </c>
      <c r="L276">
        <v>0.18002564924655337</v>
      </c>
      <c r="M276">
        <v>1</v>
      </c>
      <c r="N276">
        <v>1</v>
      </c>
      <c r="O276">
        <v>171</v>
      </c>
      <c r="P276">
        <v>0</v>
      </c>
      <c r="Q276">
        <v>0.99946808510637652</v>
      </c>
    </row>
    <row r="277" spans="1:17" x14ac:dyDescent="0.3">
      <c r="A277">
        <v>1830</v>
      </c>
      <c r="B277">
        <v>75</v>
      </c>
      <c r="C277" t="s">
        <v>349</v>
      </c>
      <c r="D277">
        <v>1995</v>
      </c>
      <c r="E277" t="s">
        <v>154</v>
      </c>
      <c r="F277" t="s">
        <v>1467</v>
      </c>
      <c r="G277">
        <v>12476</v>
      </c>
      <c r="H277">
        <v>2</v>
      </c>
      <c r="I277">
        <v>4026</v>
      </c>
      <c r="J277">
        <v>0.159907021481244</v>
      </c>
      <c r="K277">
        <v>0.49552906110283157</v>
      </c>
      <c r="L277">
        <v>0.33993267072779737</v>
      </c>
      <c r="M277">
        <v>2</v>
      </c>
      <c r="N277">
        <v>1</v>
      </c>
      <c r="O277">
        <v>1</v>
      </c>
      <c r="P277">
        <v>1</v>
      </c>
      <c r="Q277">
        <v>0.18002564924655337</v>
      </c>
    </row>
    <row r="278" spans="1:17" x14ac:dyDescent="0.3">
      <c r="A278">
        <v>1841</v>
      </c>
      <c r="B278">
        <v>75</v>
      </c>
      <c r="C278" t="s">
        <v>379</v>
      </c>
      <c r="D278">
        <v>1457</v>
      </c>
      <c r="E278" t="s">
        <v>154</v>
      </c>
      <c r="F278" t="s">
        <v>1467</v>
      </c>
      <c r="G278">
        <v>12476</v>
      </c>
      <c r="H278">
        <v>3</v>
      </c>
      <c r="I278">
        <v>5708</v>
      </c>
      <c r="J278">
        <v>0.11678422571336967</v>
      </c>
      <c r="K278">
        <v>0.25525578135949545</v>
      </c>
      <c r="L278">
        <v>0.45671689644116703</v>
      </c>
      <c r="M278">
        <v>3</v>
      </c>
      <c r="N278">
        <v>1</v>
      </c>
      <c r="O278">
        <v>2</v>
      </c>
      <c r="P278">
        <v>1</v>
      </c>
      <c r="Q278">
        <v>0.33993267072779737</v>
      </c>
    </row>
    <row r="279" spans="1:17" x14ac:dyDescent="0.3">
      <c r="A279">
        <v>1832</v>
      </c>
      <c r="B279">
        <v>75</v>
      </c>
      <c r="C279" t="s">
        <v>349</v>
      </c>
      <c r="D279">
        <v>1039</v>
      </c>
      <c r="E279" t="s">
        <v>154</v>
      </c>
      <c r="F279" t="s">
        <v>1467</v>
      </c>
      <c r="G279">
        <v>12476</v>
      </c>
      <c r="H279">
        <v>4</v>
      </c>
      <c r="I279">
        <v>2570</v>
      </c>
      <c r="J279">
        <v>8.3279897403013781E-2</v>
      </c>
      <c r="K279">
        <v>0.40428015564202335</v>
      </c>
      <c r="L279">
        <v>0.53999679384418076</v>
      </c>
      <c r="M279">
        <v>4</v>
      </c>
      <c r="N279">
        <v>1</v>
      </c>
      <c r="O279">
        <v>3</v>
      </c>
      <c r="P279">
        <v>1</v>
      </c>
      <c r="Q279">
        <v>0.45671689644116703</v>
      </c>
    </row>
    <row r="280" spans="1:17" x14ac:dyDescent="0.3">
      <c r="A280">
        <v>3079</v>
      </c>
      <c r="B280">
        <v>75</v>
      </c>
      <c r="C280" t="s">
        <v>538</v>
      </c>
      <c r="D280">
        <v>944</v>
      </c>
      <c r="E280" t="s">
        <v>1468</v>
      </c>
      <c r="F280" t="s">
        <v>1469</v>
      </c>
      <c r="G280">
        <v>12476</v>
      </c>
      <c r="H280">
        <v>5</v>
      </c>
      <c r="I280">
        <v>2129</v>
      </c>
      <c r="J280">
        <v>7.5665277332478353E-2</v>
      </c>
      <c r="K280">
        <v>0.443400657585721</v>
      </c>
      <c r="L280">
        <v>0.61566207117665916</v>
      </c>
      <c r="M280">
        <v>5</v>
      </c>
      <c r="N280">
        <v>1</v>
      </c>
      <c r="O280">
        <v>4</v>
      </c>
      <c r="P280">
        <v>1</v>
      </c>
      <c r="Q280">
        <v>0.53999679384418076</v>
      </c>
    </row>
    <row r="281" spans="1:17" x14ac:dyDescent="0.3">
      <c r="A281">
        <v>1843</v>
      </c>
      <c r="B281">
        <v>75</v>
      </c>
      <c r="C281" t="s">
        <v>379</v>
      </c>
      <c r="D281">
        <v>613</v>
      </c>
      <c r="E281" t="s">
        <v>154</v>
      </c>
      <c r="F281" t="s">
        <v>1467</v>
      </c>
      <c r="G281">
        <v>12476</v>
      </c>
      <c r="H281">
        <v>6</v>
      </c>
      <c r="I281">
        <v>2775</v>
      </c>
      <c r="J281">
        <v>4.9134337928823338E-2</v>
      </c>
      <c r="K281">
        <v>0.22090090090090089</v>
      </c>
      <c r="L281">
        <v>0.66479640910548254</v>
      </c>
      <c r="M281">
        <v>6</v>
      </c>
      <c r="N281">
        <v>1</v>
      </c>
      <c r="O281">
        <v>5</v>
      </c>
      <c r="P281">
        <v>1</v>
      </c>
      <c r="Q281">
        <v>0.61566207117665916</v>
      </c>
    </row>
    <row r="282" spans="1:17" x14ac:dyDescent="0.3">
      <c r="A282">
        <v>1835</v>
      </c>
      <c r="B282">
        <v>75</v>
      </c>
      <c r="C282" t="s">
        <v>349</v>
      </c>
      <c r="D282">
        <v>474</v>
      </c>
      <c r="E282" t="s">
        <v>154</v>
      </c>
      <c r="F282" t="s">
        <v>1467</v>
      </c>
      <c r="G282">
        <v>12476</v>
      </c>
      <c r="H282">
        <v>7</v>
      </c>
      <c r="I282">
        <v>1329</v>
      </c>
      <c r="J282">
        <v>3.7992946457197821E-2</v>
      </c>
      <c r="K282">
        <v>0.35665914221218964</v>
      </c>
      <c r="L282">
        <v>0.70278935556268041</v>
      </c>
      <c r="M282">
        <v>7</v>
      </c>
      <c r="N282">
        <v>1</v>
      </c>
      <c r="O282">
        <v>6</v>
      </c>
      <c r="P282">
        <v>1</v>
      </c>
      <c r="Q282">
        <v>0.66479640910548254</v>
      </c>
    </row>
    <row r="283" spans="1:17" x14ac:dyDescent="0.3">
      <c r="A283">
        <v>1810</v>
      </c>
      <c r="B283">
        <v>75</v>
      </c>
      <c r="C283" t="s">
        <v>174</v>
      </c>
      <c r="D283">
        <v>343</v>
      </c>
      <c r="E283" t="s">
        <v>154</v>
      </c>
      <c r="F283" t="s">
        <v>1467</v>
      </c>
      <c r="G283">
        <v>12476</v>
      </c>
      <c r="H283">
        <v>8</v>
      </c>
      <c r="I283">
        <v>2829</v>
      </c>
      <c r="J283">
        <v>2.749278614940686E-2</v>
      </c>
      <c r="K283">
        <v>0.12124425592082008</v>
      </c>
      <c r="L283">
        <v>0.73028214171208727</v>
      </c>
      <c r="M283">
        <v>8</v>
      </c>
      <c r="N283">
        <v>1</v>
      </c>
      <c r="O283">
        <v>7</v>
      </c>
      <c r="P283">
        <v>1</v>
      </c>
      <c r="Q283">
        <v>0.70278935556268041</v>
      </c>
    </row>
    <row r="284" spans="1:17" x14ac:dyDescent="0.3">
      <c r="A284">
        <v>1845</v>
      </c>
      <c r="B284">
        <v>75</v>
      </c>
      <c r="C284" t="s">
        <v>458</v>
      </c>
      <c r="D284">
        <v>331</v>
      </c>
      <c r="E284" t="s">
        <v>154</v>
      </c>
      <c r="F284" t="s">
        <v>1467</v>
      </c>
      <c r="G284">
        <v>12476</v>
      </c>
      <c r="H284">
        <v>9</v>
      </c>
      <c r="I284">
        <v>2596</v>
      </c>
      <c r="J284">
        <v>2.6530939403655019E-2</v>
      </c>
      <c r="K284">
        <v>0.12750385208012327</v>
      </c>
      <c r="L284">
        <v>0.7568130811157423</v>
      </c>
      <c r="M284">
        <v>9</v>
      </c>
      <c r="N284">
        <v>1</v>
      </c>
      <c r="O284">
        <v>8</v>
      </c>
      <c r="P284">
        <v>1</v>
      </c>
      <c r="Q284">
        <v>0.73028214171208727</v>
      </c>
    </row>
    <row r="285" spans="1:17" x14ac:dyDescent="0.3">
      <c r="A285">
        <v>1834</v>
      </c>
      <c r="B285">
        <v>75</v>
      </c>
      <c r="C285" t="s">
        <v>335</v>
      </c>
      <c r="D285">
        <v>196</v>
      </c>
      <c r="E285" t="s">
        <v>154</v>
      </c>
      <c r="F285" t="s">
        <v>1467</v>
      </c>
      <c r="G285">
        <v>12476</v>
      </c>
      <c r="H285">
        <v>10</v>
      </c>
      <c r="I285">
        <v>671</v>
      </c>
      <c r="J285">
        <v>1.5710163513946777E-2</v>
      </c>
      <c r="K285">
        <v>0.29210134128166915</v>
      </c>
      <c r="L285">
        <v>0.77252324462968913</v>
      </c>
      <c r="M285">
        <v>10</v>
      </c>
      <c r="N285">
        <v>0</v>
      </c>
      <c r="O285">
        <v>9</v>
      </c>
      <c r="P285">
        <v>0</v>
      </c>
      <c r="Q285">
        <v>0.7568130811157423</v>
      </c>
    </row>
    <row r="286" spans="1:17" x14ac:dyDescent="0.3">
      <c r="A286">
        <v>3865</v>
      </c>
      <c r="B286">
        <v>75</v>
      </c>
      <c r="C286" t="s">
        <v>1231</v>
      </c>
      <c r="D286">
        <v>183</v>
      </c>
      <c r="E286" t="s">
        <v>1468</v>
      </c>
      <c r="F286" t="s">
        <v>1469</v>
      </c>
      <c r="G286">
        <v>12476</v>
      </c>
      <c r="H286">
        <v>11</v>
      </c>
      <c r="I286">
        <v>431</v>
      </c>
      <c r="J286">
        <v>1.4668162872715614E-2</v>
      </c>
      <c r="K286">
        <v>0.42459396751740142</v>
      </c>
      <c r="L286">
        <v>0.78719140750240479</v>
      </c>
      <c r="M286">
        <v>11</v>
      </c>
      <c r="N286">
        <v>0</v>
      </c>
      <c r="O286">
        <v>10</v>
      </c>
      <c r="P286">
        <v>0</v>
      </c>
      <c r="Q286">
        <v>0.77252324462968913</v>
      </c>
    </row>
    <row r="287" spans="1:17" x14ac:dyDescent="0.3">
      <c r="A287">
        <v>1852</v>
      </c>
      <c r="B287">
        <v>75</v>
      </c>
      <c r="C287" t="s">
        <v>392</v>
      </c>
      <c r="D287">
        <v>179</v>
      </c>
      <c r="E287" t="s">
        <v>154</v>
      </c>
      <c r="F287" t="s">
        <v>1484</v>
      </c>
      <c r="G287">
        <v>12476</v>
      </c>
      <c r="H287">
        <v>12</v>
      </c>
      <c r="I287">
        <v>3942</v>
      </c>
      <c r="J287">
        <v>1.4347547290798332E-2</v>
      </c>
      <c r="K287">
        <v>4.5408422120750885E-2</v>
      </c>
      <c r="L287">
        <v>0.80153895479320314</v>
      </c>
      <c r="M287">
        <v>12</v>
      </c>
      <c r="N287">
        <v>0</v>
      </c>
      <c r="O287">
        <v>11</v>
      </c>
      <c r="P287">
        <v>0</v>
      </c>
      <c r="Q287">
        <v>0.78719140750240479</v>
      </c>
    </row>
    <row r="288" spans="1:17" x14ac:dyDescent="0.3">
      <c r="A288">
        <v>1840</v>
      </c>
      <c r="B288">
        <v>75</v>
      </c>
      <c r="C288" t="s">
        <v>379</v>
      </c>
      <c r="D288">
        <v>170</v>
      </c>
      <c r="E288" t="s">
        <v>154</v>
      </c>
      <c r="F288" t="s">
        <v>1467</v>
      </c>
      <c r="G288">
        <v>12476</v>
      </c>
      <c r="H288">
        <v>13</v>
      </c>
      <c r="I288">
        <v>884</v>
      </c>
      <c r="J288">
        <v>1.362616223148445E-2</v>
      </c>
      <c r="K288">
        <v>0.19230769230769232</v>
      </c>
      <c r="L288">
        <v>0.81516511702468764</v>
      </c>
      <c r="M288">
        <v>13</v>
      </c>
      <c r="N288">
        <v>0</v>
      </c>
      <c r="O288">
        <v>12</v>
      </c>
      <c r="P288">
        <v>0</v>
      </c>
      <c r="Q288">
        <v>0.80153895479320314</v>
      </c>
    </row>
    <row r="289" spans="1:17" x14ac:dyDescent="0.3">
      <c r="A289">
        <v>3811</v>
      </c>
      <c r="B289">
        <v>75</v>
      </c>
      <c r="C289" t="s">
        <v>1233</v>
      </c>
      <c r="D289">
        <v>151</v>
      </c>
      <c r="E289" t="s">
        <v>1468</v>
      </c>
      <c r="F289" t="s">
        <v>1469</v>
      </c>
      <c r="G289">
        <v>12476</v>
      </c>
      <c r="H289">
        <v>14</v>
      </c>
      <c r="I289">
        <v>459</v>
      </c>
      <c r="J289">
        <v>1.2103238217377365E-2</v>
      </c>
      <c r="K289">
        <v>0.32897603485838778</v>
      </c>
      <c r="L289">
        <v>0.82726835524206499</v>
      </c>
      <c r="M289">
        <v>14</v>
      </c>
      <c r="N289">
        <v>0</v>
      </c>
      <c r="O289">
        <v>13</v>
      </c>
      <c r="P289">
        <v>0</v>
      </c>
      <c r="Q289">
        <v>0.81516511702468764</v>
      </c>
    </row>
    <row r="290" spans="1:17" x14ac:dyDescent="0.3">
      <c r="A290">
        <v>1826</v>
      </c>
      <c r="B290">
        <v>75</v>
      </c>
      <c r="C290" t="s">
        <v>279</v>
      </c>
      <c r="D290">
        <v>140</v>
      </c>
      <c r="E290" t="s">
        <v>154</v>
      </c>
      <c r="F290" t="s">
        <v>1484</v>
      </c>
      <c r="G290">
        <v>12476</v>
      </c>
      <c r="H290">
        <v>15</v>
      </c>
      <c r="I290">
        <v>3305</v>
      </c>
      <c r="J290">
        <v>1.1221545367104841E-2</v>
      </c>
      <c r="K290">
        <v>4.2360060514372161E-2</v>
      </c>
      <c r="L290">
        <v>0.83848990060916984</v>
      </c>
      <c r="M290">
        <v>15</v>
      </c>
      <c r="N290">
        <v>0</v>
      </c>
      <c r="O290">
        <v>14</v>
      </c>
      <c r="P290">
        <v>0</v>
      </c>
      <c r="Q290">
        <v>0.82726835524206499</v>
      </c>
    </row>
    <row r="291" spans="1:17" x14ac:dyDescent="0.3">
      <c r="A291">
        <v>1040</v>
      </c>
      <c r="B291">
        <v>77</v>
      </c>
      <c r="C291" t="s">
        <v>358</v>
      </c>
      <c r="D291">
        <v>2418</v>
      </c>
      <c r="E291" t="s">
        <v>154</v>
      </c>
      <c r="F291" t="s">
        <v>1472</v>
      </c>
      <c r="G291">
        <v>6111</v>
      </c>
      <c r="H291">
        <v>1</v>
      </c>
      <c r="I291">
        <v>5158</v>
      </c>
      <c r="J291">
        <v>0.39567992145311731</v>
      </c>
      <c r="K291">
        <v>0.46878635129895307</v>
      </c>
      <c r="L291">
        <v>0.39567992145311731</v>
      </c>
      <c r="M291">
        <v>1</v>
      </c>
      <c r="N291">
        <v>1</v>
      </c>
      <c r="O291">
        <v>236</v>
      </c>
      <c r="P291">
        <v>0</v>
      </c>
      <c r="Q291">
        <v>0.99991984610452433</v>
      </c>
    </row>
    <row r="292" spans="1:17" x14ac:dyDescent="0.3">
      <c r="A292">
        <v>1020</v>
      </c>
      <c r="B292">
        <v>77</v>
      </c>
      <c r="C292" t="s">
        <v>255</v>
      </c>
      <c r="D292">
        <v>638</v>
      </c>
      <c r="E292" t="s">
        <v>154</v>
      </c>
      <c r="F292" t="s">
        <v>1472</v>
      </c>
      <c r="G292">
        <v>6111</v>
      </c>
      <c r="H292">
        <v>2</v>
      </c>
      <c r="I292">
        <v>3746</v>
      </c>
      <c r="J292">
        <v>0.10440189821633121</v>
      </c>
      <c r="K292">
        <v>0.17031500266951416</v>
      </c>
      <c r="L292">
        <v>0.50008181966944854</v>
      </c>
      <c r="M292">
        <v>2</v>
      </c>
      <c r="N292">
        <v>1</v>
      </c>
      <c r="O292">
        <v>1</v>
      </c>
      <c r="P292">
        <v>1</v>
      </c>
      <c r="Q292">
        <v>0.39567992145311731</v>
      </c>
    </row>
    <row r="293" spans="1:17" x14ac:dyDescent="0.3">
      <c r="A293">
        <v>1075</v>
      </c>
      <c r="B293">
        <v>77</v>
      </c>
      <c r="C293" t="s">
        <v>567</v>
      </c>
      <c r="D293">
        <v>569</v>
      </c>
      <c r="E293" t="s">
        <v>154</v>
      </c>
      <c r="F293" t="s">
        <v>1485</v>
      </c>
      <c r="G293">
        <v>6111</v>
      </c>
      <c r="H293">
        <v>3</v>
      </c>
      <c r="I293">
        <v>1687</v>
      </c>
      <c r="J293">
        <v>9.3110783832433319E-2</v>
      </c>
      <c r="K293">
        <v>0.33728512151748669</v>
      </c>
      <c r="L293">
        <v>0.59319260350188185</v>
      </c>
      <c r="M293">
        <v>3</v>
      </c>
      <c r="N293">
        <v>1</v>
      </c>
      <c r="O293">
        <v>2</v>
      </c>
      <c r="P293">
        <v>1</v>
      </c>
      <c r="Q293">
        <v>0.50008181966944854</v>
      </c>
    </row>
    <row r="294" spans="1:17" x14ac:dyDescent="0.3">
      <c r="A294">
        <v>1013</v>
      </c>
      <c r="B294">
        <v>77</v>
      </c>
      <c r="C294" t="s">
        <v>255</v>
      </c>
      <c r="D294">
        <v>561</v>
      </c>
      <c r="E294" t="s">
        <v>154</v>
      </c>
      <c r="F294" t="s">
        <v>1472</v>
      </c>
      <c r="G294">
        <v>6111</v>
      </c>
      <c r="H294">
        <v>4</v>
      </c>
      <c r="I294">
        <v>3004</v>
      </c>
      <c r="J294">
        <v>9.1801669121256757E-2</v>
      </c>
      <c r="K294">
        <v>0.18675099866844208</v>
      </c>
      <c r="L294">
        <v>0.68499427262313861</v>
      </c>
      <c r="M294">
        <v>4</v>
      </c>
      <c r="N294">
        <v>1</v>
      </c>
      <c r="O294">
        <v>3</v>
      </c>
      <c r="P294">
        <v>1</v>
      </c>
      <c r="Q294">
        <v>0.59319260350188185</v>
      </c>
    </row>
    <row r="295" spans="1:17" x14ac:dyDescent="0.3">
      <c r="A295">
        <v>1027</v>
      </c>
      <c r="B295">
        <v>77</v>
      </c>
      <c r="C295" t="s">
        <v>302</v>
      </c>
      <c r="D295">
        <v>154</v>
      </c>
      <c r="E295" t="s">
        <v>154</v>
      </c>
      <c r="F295" t="s">
        <v>1485</v>
      </c>
      <c r="G295">
        <v>6111</v>
      </c>
      <c r="H295">
        <v>5</v>
      </c>
      <c r="I295">
        <v>1740</v>
      </c>
      <c r="J295">
        <v>2.5200458190148912E-2</v>
      </c>
      <c r="K295">
        <v>8.8505747126436787E-2</v>
      </c>
      <c r="L295">
        <v>0.71019473081328754</v>
      </c>
      <c r="M295">
        <v>5</v>
      </c>
      <c r="N295">
        <v>1</v>
      </c>
      <c r="O295">
        <v>4</v>
      </c>
      <c r="P295">
        <v>1</v>
      </c>
      <c r="Q295">
        <v>0.68499427262313861</v>
      </c>
    </row>
    <row r="296" spans="1:17" x14ac:dyDescent="0.3">
      <c r="A296">
        <v>1089</v>
      </c>
      <c r="B296">
        <v>77</v>
      </c>
      <c r="C296" t="s">
        <v>649</v>
      </c>
      <c r="D296">
        <v>151</v>
      </c>
      <c r="E296" t="s">
        <v>154</v>
      </c>
      <c r="F296" t="s">
        <v>1472</v>
      </c>
      <c r="G296">
        <v>6111</v>
      </c>
      <c r="H296">
        <v>6</v>
      </c>
      <c r="I296">
        <v>3182</v>
      </c>
      <c r="J296">
        <v>2.4709540173457698E-2</v>
      </c>
      <c r="K296">
        <v>4.7454431175361411E-2</v>
      </c>
      <c r="L296">
        <v>0.73490427098674527</v>
      </c>
      <c r="M296">
        <v>6</v>
      </c>
      <c r="N296">
        <v>1</v>
      </c>
      <c r="O296">
        <v>5</v>
      </c>
      <c r="P296">
        <v>1</v>
      </c>
      <c r="Q296">
        <v>0.71019473081328754</v>
      </c>
    </row>
    <row r="297" spans="1:17" x14ac:dyDescent="0.3">
      <c r="A297">
        <v>1033</v>
      </c>
      <c r="B297">
        <v>77</v>
      </c>
      <c r="C297" t="s">
        <v>328</v>
      </c>
      <c r="D297">
        <v>144</v>
      </c>
      <c r="E297" t="s">
        <v>154</v>
      </c>
      <c r="F297" t="s">
        <v>1485</v>
      </c>
      <c r="G297">
        <v>6111</v>
      </c>
      <c r="H297">
        <v>7</v>
      </c>
      <c r="I297">
        <v>587</v>
      </c>
      <c r="J297">
        <v>2.3564064801178203E-2</v>
      </c>
      <c r="K297">
        <v>0.24531516183986371</v>
      </c>
      <c r="L297">
        <v>0.7584683357879235</v>
      </c>
      <c r="M297">
        <v>7</v>
      </c>
      <c r="N297">
        <v>1</v>
      </c>
      <c r="O297">
        <v>6</v>
      </c>
      <c r="P297">
        <v>1</v>
      </c>
      <c r="Q297">
        <v>0.73490427098674527</v>
      </c>
    </row>
    <row r="298" spans="1:17" x14ac:dyDescent="0.3">
      <c r="A298">
        <v>1085</v>
      </c>
      <c r="B298">
        <v>77</v>
      </c>
      <c r="C298" t="s">
        <v>657</v>
      </c>
      <c r="D298">
        <v>136</v>
      </c>
      <c r="E298" t="s">
        <v>154</v>
      </c>
      <c r="F298" t="s">
        <v>1472</v>
      </c>
      <c r="G298">
        <v>6111</v>
      </c>
      <c r="H298">
        <v>8</v>
      </c>
      <c r="I298">
        <v>4479</v>
      </c>
      <c r="J298">
        <v>2.2254950090001637E-2</v>
      </c>
      <c r="K298">
        <v>3.0363920517972761E-2</v>
      </c>
      <c r="L298">
        <v>0.78072328587792517</v>
      </c>
      <c r="M298">
        <v>8</v>
      </c>
      <c r="N298">
        <v>0</v>
      </c>
      <c r="O298">
        <v>7</v>
      </c>
      <c r="P298">
        <v>0</v>
      </c>
      <c r="Q298">
        <v>0.7584683357879235</v>
      </c>
    </row>
    <row r="299" spans="1:17" x14ac:dyDescent="0.3">
      <c r="A299">
        <v>1108</v>
      </c>
      <c r="B299">
        <v>77</v>
      </c>
      <c r="C299" t="s">
        <v>583</v>
      </c>
      <c r="D299">
        <v>103</v>
      </c>
      <c r="E299" t="s">
        <v>154</v>
      </c>
      <c r="F299" t="s">
        <v>1472</v>
      </c>
      <c r="G299">
        <v>6111</v>
      </c>
      <c r="H299">
        <v>9</v>
      </c>
      <c r="I299">
        <v>3435</v>
      </c>
      <c r="J299">
        <v>1.6854851906398297E-2</v>
      </c>
      <c r="K299">
        <v>2.9985443959243085E-2</v>
      </c>
      <c r="L299">
        <v>0.79757813778432352</v>
      </c>
      <c r="M299">
        <v>9</v>
      </c>
      <c r="N299">
        <v>0</v>
      </c>
      <c r="O299">
        <v>8</v>
      </c>
      <c r="P299">
        <v>0</v>
      </c>
      <c r="Q299">
        <v>0.78072328587792517</v>
      </c>
    </row>
    <row r="300" spans="1:17" x14ac:dyDescent="0.3">
      <c r="A300">
        <v>1109</v>
      </c>
      <c r="B300">
        <v>77</v>
      </c>
      <c r="C300" t="s">
        <v>583</v>
      </c>
      <c r="D300">
        <v>89</v>
      </c>
      <c r="E300" t="s">
        <v>154</v>
      </c>
      <c r="F300" t="s">
        <v>1472</v>
      </c>
      <c r="G300">
        <v>6111</v>
      </c>
      <c r="H300">
        <v>10</v>
      </c>
      <c r="I300">
        <v>3779</v>
      </c>
      <c r="J300">
        <v>1.4563901161839306E-2</v>
      </c>
      <c r="K300">
        <v>2.3551204022228104E-2</v>
      </c>
      <c r="L300">
        <v>0.81214203894616277</v>
      </c>
      <c r="M300">
        <v>10</v>
      </c>
      <c r="N300">
        <v>0</v>
      </c>
      <c r="O300">
        <v>9</v>
      </c>
      <c r="P300">
        <v>0</v>
      </c>
      <c r="Q300">
        <v>0.79757813778432352</v>
      </c>
    </row>
    <row r="301" spans="1:17" x14ac:dyDescent="0.3">
      <c r="A301">
        <v>1104</v>
      </c>
      <c r="B301">
        <v>77</v>
      </c>
      <c r="C301" t="s">
        <v>583</v>
      </c>
      <c r="D301">
        <v>88</v>
      </c>
      <c r="E301" t="s">
        <v>154</v>
      </c>
      <c r="F301" t="s">
        <v>1472</v>
      </c>
      <c r="G301">
        <v>6111</v>
      </c>
      <c r="H301">
        <v>11</v>
      </c>
      <c r="I301">
        <v>3197</v>
      </c>
      <c r="J301">
        <v>1.4400261822942234E-2</v>
      </c>
      <c r="K301">
        <v>2.7525805442602441E-2</v>
      </c>
      <c r="L301">
        <v>0.82654230076910495</v>
      </c>
      <c r="M301">
        <v>11</v>
      </c>
      <c r="N301">
        <v>0</v>
      </c>
      <c r="O301">
        <v>10</v>
      </c>
      <c r="P301">
        <v>0</v>
      </c>
      <c r="Q301">
        <v>0.81214203894616277</v>
      </c>
    </row>
    <row r="302" spans="1:17" x14ac:dyDescent="0.3">
      <c r="A302">
        <v>1001</v>
      </c>
      <c r="B302">
        <v>77</v>
      </c>
      <c r="C302" t="s">
        <v>167</v>
      </c>
      <c r="D302">
        <v>59</v>
      </c>
      <c r="E302" t="s">
        <v>154</v>
      </c>
      <c r="F302" t="s">
        <v>1472</v>
      </c>
      <c r="G302">
        <v>6111</v>
      </c>
      <c r="H302">
        <v>12</v>
      </c>
      <c r="I302">
        <v>2295</v>
      </c>
      <c r="J302">
        <v>9.6547209949271809E-3</v>
      </c>
      <c r="K302">
        <v>2.570806100217865E-2</v>
      </c>
      <c r="L302">
        <v>0.8361970217640321</v>
      </c>
      <c r="M302">
        <v>12</v>
      </c>
      <c r="N302">
        <v>0</v>
      </c>
      <c r="O302">
        <v>11</v>
      </c>
      <c r="P302">
        <v>0</v>
      </c>
      <c r="Q302">
        <v>0.82654230076910495</v>
      </c>
    </row>
    <row r="303" spans="1:17" x14ac:dyDescent="0.3">
      <c r="A303">
        <v>1060</v>
      </c>
      <c r="B303">
        <v>77</v>
      </c>
      <c r="C303" t="s">
        <v>482</v>
      </c>
      <c r="D303">
        <v>58</v>
      </c>
      <c r="E303" t="s">
        <v>154</v>
      </c>
      <c r="F303" t="s">
        <v>1485</v>
      </c>
      <c r="G303">
        <v>6111</v>
      </c>
      <c r="H303">
        <v>13</v>
      </c>
      <c r="I303">
        <v>1279</v>
      </c>
      <c r="J303">
        <v>9.4910816560301089E-3</v>
      </c>
      <c r="K303">
        <v>4.534792806880375E-2</v>
      </c>
      <c r="L303">
        <v>0.84568810342006218</v>
      </c>
      <c r="M303">
        <v>13</v>
      </c>
      <c r="N303">
        <v>0</v>
      </c>
      <c r="O303">
        <v>12</v>
      </c>
      <c r="P303">
        <v>0</v>
      </c>
      <c r="Q303">
        <v>0.8361970217640321</v>
      </c>
    </row>
    <row r="304" spans="1:17" x14ac:dyDescent="0.3">
      <c r="A304">
        <v>1105</v>
      </c>
      <c r="B304">
        <v>77</v>
      </c>
      <c r="C304" t="s">
        <v>583</v>
      </c>
      <c r="D304">
        <v>57</v>
      </c>
      <c r="E304" t="s">
        <v>154</v>
      </c>
      <c r="F304" t="s">
        <v>1472</v>
      </c>
      <c r="G304">
        <v>6111</v>
      </c>
      <c r="H304">
        <v>14</v>
      </c>
      <c r="I304">
        <v>1957</v>
      </c>
      <c r="J304">
        <v>9.3274423171330386E-3</v>
      </c>
      <c r="K304">
        <v>2.9126213592233011E-2</v>
      </c>
      <c r="L304">
        <v>0.85501554573719518</v>
      </c>
      <c r="M304">
        <v>14</v>
      </c>
      <c r="N304">
        <v>0</v>
      </c>
      <c r="O304">
        <v>13</v>
      </c>
      <c r="P304">
        <v>0</v>
      </c>
      <c r="Q304">
        <v>0.84568810342006218</v>
      </c>
    </row>
    <row r="305" spans="1:17" x14ac:dyDescent="0.3">
      <c r="A305">
        <v>1073</v>
      </c>
      <c r="B305">
        <v>77</v>
      </c>
      <c r="C305" t="s">
        <v>577</v>
      </c>
      <c r="D305">
        <v>50</v>
      </c>
      <c r="E305" t="s">
        <v>154</v>
      </c>
      <c r="F305" t="s">
        <v>1485</v>
      </c>
      <c r="G305">
        <v>6111</v>
      </c>
      <c r="H305">
        <v>15</v>
      </c>
      <c r="I305">
        <v>541</v>
      </c>
      <c r="J305">
        <v>8.1819669448535432E-3</v>
      </c>
      <c r="K305">
        <v>9.2421441774491686E-2</v>
      </c>
      <c r="L305">
        <v>0.8631975126820487</v>
      </c>
      <c r="M305">
        <v>15</v>
      </c>
      <c r="N305">
        <v>0</v>
      </c>
      <c r="O305">
        <v>14</v>
      </c>
      <c r="P305">
        <v>0</v>
      </c>
      <c r="Q305">
        <v>0.85501554573719518</v>
      </c>
    </row>
    <row r="306" spans="1:17" x14ac:dyDescent="0.3">
      <c r="A306">
        <v>2360</v>
      </c>
      <c r="B306">
        <v>79</v>
      </c>
      <c r="C306" t="s">
        <v>509</v>
      </c>
      <c r="D306">
        <v>4715</v>
      </c>
      <c r="E306" t="s">
        <v>154</v>
      </c>
      <c r="F306" t="s">
        <v>1481</v>
      </c>
      <c r="G306">
        <v>11599</v>
      </c>
      <c r="H306">
        <v>1</v>
      </c>
      <c r="I306">
        <v>7394</v>
      </c>
      <c r="J306">
        <v>0.40650056039313737</v>
      </c>
      <c r="K306">
        <v>0.63767919935082495</v>
      </c>
      <c r="L306">
        <v>0.40650056039313737</v>
      </c>
      <c r="M306">
        <v>1</v>
      </c>
      <c r="N306">
        <v>1</v>
      </c>
      <c r="O306">
        <v>136</v>
      </c>
      <c r="P306">
        <v>0</v>
      </c>
      <c r="Q306">
        <v>0.99983636066110237</v>
      </c>
    </row>
    <row r="307" spans="1:17" x14ac:dyDescent="0.3">
      <c r="A307">
        <v>2330</v>
      </c>
      <c r="B307">
        <v>79</v>
      </c>
      <c r="C307" t="s">
        <v>238</v>
      </c>
      <c r="D307">
        <v>836</v>
      </c>
      <c r="E307" t="s">
        <v>154</v>
      </c>
      <c r="F307" t="s">
        <v>1481</v>
      </c>
      <c r="G307">
        <v>11599</v>
      </c>
      <c r="H307">
        <v>2</v>
      </c>
      <c r="I307">
        <v>1505</v>
      </c>
      <c r="J307">
        <v>7.2075178894732306E-2</v>
      </c>
      <c r="K307">
        <v>0.55548172757475078</v>
      </c>
      <c r="L307">
        <v>0.47857573928786967</v>
      </c>
      <c r="M307">
        <v>2</v>
      </c>
      <c r="N307">
        <v>1</v>
      </c>
      <c r="O307">
        <v>1</v>
      </c>
      <c r="P307">
        <v>1</v>
      </c>
      <c r="Q307">
        <v>0.40650056039313737</v>
      </c>
    </row>
    <row r="308" spans="1:17" x14ac:dyDescent="0.3">
      <c r="A308">
        <v>2364</v>
      </c>
      <c r="B308">
        <v>79</v>
      </c>
      <c r="C308" t="s">
        <v>374</v>
      </c>
      <c r="D308">
        <v>734</v>
      </c>
      <c r="E308" t="s">
        <v>154</v>
      </c>
      <c r="F308" t="s">
        <v>1481</v>
      </c>
      <c r="G308">
        <v>11599</v>
      </c>
      <c r="H308">
        <v>3</v>
      </c>
      <c r="I308">
        <v>1452</v>
      </c>
      <c r="J308">
        <v>6.3281317354944397E-2</v>
      </c>
      <c r="K308">
        <v>0.50550964187327818</v>
      </c>
      <c r="L308">
        <v>0.54185705664281403</v>
      </c>
      <c r="M308">
        <v>3</v>
      </c>
      <c r="N308">
        <v>1</v>
      </c>
      <c r="O308">
        <v>2</v>
      </c>
      <c r="P308">
        <v>1</v>
      </c>
      <c r="Q308">
        <v>0.47857573928786967</v>
      </c>
    </row>
    <row r="309" spans="1:17" x14ac:dyDescent="0.3">
      <c r="A309">
        <v>2346</v>
      </c>
      <c r="B309">
        <v>79</v>
      </c>
      <c r="C309" t="s">
        <v>420</v>
      </c>
      <c r="D309">
        <v>655</v>
      </c>
      <c r="E309" t="s">
        <v>154</v>
      </c>
      <c r="F309" t="s">
        <v>1481</v>
      </c>
      <c r="G309">
        <v>11599</v>
      </c>
      <c r="H309">
        <v>4</v>
      </c>
      <c r="I309">
        <v>2880</v>
      </c>
      <c r="J309">
        <v>5.6470385378049832E-2</v>
      </c>
      <c r="K309">
        <v>0.22743055555555555</v>
      </c>
      <c r="L309">
        <v>0.59832744202086385</v>
      </c>
      <c r="M309">
        <v>4</v>
      </c>
      <c r="N309">
        <v>1</v>
      </c>
      <c r="O309">
        <v>3</v>
      </c>
      <c r="P309">
        <v>1</v>
      </c>
      <c r="Q309">
        <v>0.54185705664281403</v>
      </c>
    </row>
    <row r="310" spans="1:17" x14ac:dyDescent="0.3">
      <c r="A310">
        <v>2332</v>
      </c>
      <c r="B310">
        <v>79</v>
      </c>
      <c r="C310" t="s">
        <v>283</v>
      </c>
      <c r="D310">
        <v>492</v>
      </c>
      <c r="E310" t="s">
        <v>154</v>
      </c>
      <c r="F310" t="s">
        <v>1481</v>
      </c>
      <c r="G310">
        <v>11599</v>
      </c>
      <c r="H310">
        <v>5</v>
      </c>
      <c r="I310">
        <v>1336</v>
      </c>
      <c r="J310">
        <v>4.2417449780153459E-2</v>
      </c>
      <c r="K310">
        <v>0.36826347305389223</v>
      </c>
      <c r="L310">
        <v>0.64074489180101735</v>
      </c>
      <c r="M310">
        <v>5</v>
      </c>
      <c r="N310">
        <v>1</v>
      </c>
      <c r="O310">
        <v>4</v>
      </c>
      <c r="P310">
        <v>1</v>
      </c>
      <c r="Q310">
        <v>0.59832744202086385</v>
      </c>
    </row>
    <row r="311" spans="1:17" x14ac:dyDescent="0.3">
      <c r="A311">
        <v>2050</v>
      </c>
      <c r="B311">
        <v>79</v>
      </c>
      <c r="C311" t="s">
        <v>405</v>
      </c>
      <c r="D311">
        <v>381</v>
      </c>
      <c r="E311" t="s">
        <v>154</v>
      </c>
      <c r="F311" t="s">
        <v>1481</v>
      </c>
      <c r="G311">
        <v>11599</v>
      </c>
      <c r="H311">
        <v>6</v>
      </c>
      <c r="I311">
        <v>2567</v>
      </c>
      <c r="J311">
        <v>3.2847659280972497E-2</v>
      </c>
      <c r="K311">
        <v>0.14842228282041292</v>
      </c>
      <c r="L311">
        <v>0.67359255108198979</v>
      </c>
      <c r="M311">
        <v>6</v>
      </c>
      <c r="N311">
        <v>1</v>
      </c>
      <c r="O311">
        <v>5</v>
      </c>
      <c r="P311">
        <v>1</v>
      </c>
      <c r="Q311">
        <v>0.64074489180101735</v>
      </c>
    </row>
    <row r="312" spans="1:17" x14ac:dyDescent="0.3">
      <c r="A312">
        <v>2359</v>
      </c>
      <c r="B312">
        <v>79</v>
      </c>
      <c r="C312" t="s">
        <v>502</v>
      </c>
      <c r="D312">
        <v>339</v>
      </c>
      <c r="E312" t="s">
        <v>154</v>
      </c>
      <c r="F312" t="s">
        <v>1481</v>
      </c>
      <c r="G312">
        <v>11599</v>
      </c>
      <c r="H312">
        <v>7</v>
      </c>
      <c r="I312">
        <v>1969</v>
      </c>
      <c r="J312">
        <v>2.9226657470471592E-2</v>
      </c>
      <c r="K312">
        <v>0.17216861350939563</v>
      </c>
      <c r="L312">
        <v>0.70281920855246138</v>
      </c>
      <c r="M312">
        <v>7</v>
      </c>
      <c r="N312">
        <v>1</v>
      </c>
      <c r="O312">
        <v>6</v>
      </c>
      <c r="P312">
        <v>1</v>
      </c>
      <c r="Q312">
        <v>0.67359255108198979</v>
      </c>
    </row>
    <row r="313" spans="1:17" x14ac:dyDescent="0.3">
      <c r="A313">
        <v>2532</v>
      </c>
      <c r="B313">
        <v>79</v>
      </c>
      <c r="C313" t="s">
        <v>233</v>
      </c>
      <c r="D313">
        <v>269</v>
      </c>
      <c r="E313" t="s">
        <v>154</v>
      </c>
      <c r="F313" t="s">
        <v>1483</v>
      </c>
      <c r="G313">
        <v>11599</v>
      </c>
      <c r="H313">
        <v>8</v>
      </c>
      <c r="I313">
        <v>1579</v>
      </c>
      <c r="J313">
        <v>2.3191654452970084E-2</v>
      </c>
      <c r="K313">
        <v>0.17036098796706775</v>
      </c>
      <c r="L313">
        <v>0.72601086300543149</v>
      </c>
      <c r="M313">
        <v>8</v>
      </c>
      <c r="N313">
        <v>1</v>
      </c>
      <c r="O313">
        <v>7</v>
      </c>
      <c r="P313">
        <v>1</v>
      </c>
      <c r="Q313">
        <v>0.70281920855246138</v>
      </c>
    </row>
    <row r="314" spans="1:17" x14ac:dyDescent="0.3">
      <c r="A314">
        <v>2563</v>
      </c>
      <c r="B314">
        <v>79</v>
      </c>
      <c r="C314" t="s">
        <v>541</v>
      </c>
      <c r="D314">
        <v>207</v>
      </c>
      <c r="E314" t="s">
        <v>154</v>
      </c>
      <c r="F314" t="s">
        <v>1483</v>
      </c>
      <c r="G314">
        <v>11599</v>
      </c>
      <c r="H314">
        <v>9</v>
      </c>
      <c r="I314">
        <v>1041</v>
      </c>
      <c r="J314">
        <v>1.7846366066040176E-2</v>
      </c>
      <c r="K314">
        <v>0.19884726224783861</v>
      </c>
      <c r="L314">
        <v>0.74385722907147167</v>
      </c>
      <c r="M314">
        <v>9</v>
      </c>
      <c r="N314">
        <v>1</v>
      </c>
      <c r="O314">
        <v>8</v>
      </c>
      <c r="P314">
        <v>1</v>
      </c>
      <c r="Q314">
        <v>0.72601086300543149</v>
      </c>
    </row>
    <row r="315" spans="1:17" x14ac:dyDescent="0.3">
      <c r="A315">
        <v>2338</v>
      </c>
      <c r="B315">
        <v>79</v>
      </c>
      <c r="C315" t="s">
        <v>337</v>
      </c>
      <c r="D315">
        <v>187</v>
      </c>
      <c r="E315" t="s">
        <v>154</v>
      </c>
      <c r="F315" t="s">
        <v>1481</v>
      </c>
      <c r="G315">
        <v>11599</v>
      </c>
      <c r="H315">
        <v>10</v>
      </c>
      <c r="I315">
        <v>883</v>
      </c>
      <c r="J315">
        <v>1.6122079489611172E-2</v>
      </c>
      <c r="K315">
        <v>0.21177802944507362</v>
      </c>
      <c r="L315">
        <v>0.75997930856108287</v>
      </c>
      <c r="M315">
        <v>10</v>
      </c>
      <c r="N315">
        <v>1</v>
      </c>
      <c r="O315">
        <v>9</v>
      </c>
      <c r="P315">
        <v>1</v>
      </c>
      <c r="Q315">
        <v>0.74385722907147167</v>
      </c>
    </row>
    <row r="316" spans="1:17" x14ac:dyDescent="0.3">
      <c r="A316">
        <v>2562</v>
      </c>
      <c r="B316">
        <v>79</v>
      </c>
      <c r="C316" t="s">
        <v>537</v>
      </c>
      <c r="D316">
        <v>180</v>
      </c>
      <c r="E316" t="s">
        <v>154</v>
      </c>
      <c r="F316" t="s">
        <v>1483</v>
      </c>
      <c r="G316">
        <v>11599</v>
      </c>
      <c r="H316">
        <v>11</v>
      </c>
      <c r="I316">
        <v>336</v>
      </c>
      <c r="J316">
        <v>1.5518579187861023E-2</v>
      </c>
      <c r="K316">
        <v>0.5357142857142857</v>
      </c>
      <c r="L316">
        <v>0.7754978877489439</v>
      </c>
      <c r="M316">
        <v>11</v>
      </c>
      <c r="N316">
        <v>0</v>
      </c>
      <c r="O316">
        <v>10</v>
      </c>
      <c r="P316">
        <v>0</v>
      </c>
      <c r="Q316">
        <v>0.75997930856108287</v>
      </c>
    </row>
    <row r="317" spans="1:17" x14ac:dyDescent="0.3">
      <c r="A317">
        <v>2367</v>
      </c>
      <c r="B317">
        <v>79</v>
      </c>
      <c r="C317" t="s">
        <v>510</v>
      </c>
      <c r="D317">
        <v>153</v>
      </c>
      <c r="E317" t="s">
        <v>154</v>
      </c>
      <c r="F317" t="s">
        <v>1481</v>
      </c>
      <c r="G317">
        <v>11599</v>
      </c>
      <c r="H317">
        <v>12</v>
      </c>
      <c r="I317">
        <v>328</v>
      </c>
      <c r="J317">
        <v>1.3190792309681868E-2</v>
      </c>
      <c r="K317">
        <v>0.46646341463414637</v>
      </c>
      <c r="L317">
        <v>0.7886886800586258</v>
      </c>
      <c r="M317">
        <v>12</v>
      </c>
      <c r="N317">
        <v>0</v>
      </c>
      <c r="O317">
        <v>11</v>
      </c>
      <c r="P317">
        <v>0</v>
      </c>
      <c r="Q317">
        <v>0.7754978877489439</v>
      </c>
    </row>
    <row r="318" spans="1:17" x14ac:dyDescent="0.3">
      <c r="A318">
        <v>2571</v>
      </c>
      <c r="B318">
        <v>79</v>
      </c>
      <c r="C318" t="s">
        <v>617</v>
      </c>
      <c r="D318">
        <v>103</v>
      </c>
      <c r="E318" t="s">
        <v>154</v>
      </c>
      <c r="F318" t="s">
        <v>1481</v>
      </c>
      <c r="G318">
        <v>11599</v>
      </c>
      <c r="H318">
        <v>13</v>
      </c>
      <c r="I318">
        <v>1368</v>
      </c>
      <c r="J318">
        <v>8.8800758686093627E-3</v>
      </c>
      <c r="K318">
        <v>7.5292397660818716E-2</v>
      </c>
      <c r="L318">
        <v>0.7975687559272352</v>
      </c>
      <c r="M318">
        <v>13</v>
      </c>
      <c r="N318">
        <v>0</v>
      </c>
      <c r="O318">
        <v>12</v>
      </c>
      <c r="P318">
        <v>0</v>
      </c>
      <c r="Q318">
        <v>0.7886886800586258</v>
      </c>
    </row>
    <row r="319" spans="1:17" x14ac:dyDescent="0.3">
      <c r="A319">
        <v>2649</v>
      </c>
      <c r="B319">
        <v>79</v>
      </c>
      <c r="C319" t="s">
        <v>408</v>
      </c>
      <c r="D319">
        <v>100</v>
      </c>
      <c r="E319" t="s">
        <v>154</v>
      </c>
      <c r="F319" t="s">
        <v>1483</v>
      </c>
      <c r="G319">
        <v>11599</v>
      </c>
      <c r="H319">
        <v>14</v>
      </c>
      <c r="I319">
        <v>1994</v>
      </c>
      <c r="J319">
        <v>8.6214328821450133E-3</v>
      </c>
      <c r="K319">
        <v>5.0150451354062188E-2</v>
      </c>
      <c r="L319">
        <v>0.8061901888093802</v>
      </c>
      <c r="M319">
        <v>14</v>
      </c>
      <c r="N319">
        <v>0</v>
      </c>
      <c r="O319">
        <v>13</v>
      </c>
      <c r="P319">
        <v>0</v>
      </c>
      <c r="Q319">
        <v>0.7975687559272352</v>
      </c>
    </row>
    <row r="320" spans="1:17" x14ac:dyDescent="0.3">
      <c r="A320">
        <v>2347</v>
      </c>
      <c r="B320">
        <v>79</v>
      </c>
      <c r="C320" t="s">
        <v>376</v>
      </c>
      <c r="D320">
        <v>97</v>
      </c>
      <c r="E320" t="s">
        <v>154</v>
      </c>
      <c r="F320" t="s">
        <v>1481</v>
      </c>
      <c r="G320">
        <v>11599</v>
      </c>
      <c r="H320">
        <v>15</v>
      </c>
      <c r="I320">
        <v>1178</v>
      </c>
      <c r="J320">
        <v>8.3627898956806623E-3</v>
      </c>
      <c r="K320">
        <v>8.234295415959253E-2</v>
      </c>
      <c r="L320">
        <v>0.81455297870506083</v>
      </c>
      <c r="M320">
        <v>15</v>
      </c>
      <c r="N320">
        <v>0</v>
      </c>
      <c r="O320">
        <v>14</v>
      </c>
      <c r="P320">
        <v>0</v>
      </c>
      <c r="Q320">
        <v>0.8061901888093802</v>
      </c>
    </row>
    <row r="321" spans="1:17" x14ac:dyDescent="0.3">
      <c r="A321">
        <v>1841</v>
      </c>
      <c r="B321">
        <v>83</v>
      </c>
      <c r="C321" t="s">
        <v>379</v>
      </c>
      <c r="D321">
        <v>2856</v>
      </c>
      <c r="E321" t="s">
        <v>154</v>
      </c>
      <c r="F321" t="s">
        <v>1467</v>
      </c>
      <c r="G321">
        <v>10496</v>
      </c>
      <c r="H321">
        <v>1</v>
      </c>
      <c r="I321">
        <v>5708</v>
      </c>
      <c r="J321">
        <v>0.27210365853658536</v>
      </c>
      <c r="K321">
        <v>0.50035038542396637</v>
      </c>
      <c r="L321">
        <v>0.27210365853658536</v>
      </c>
      <c r="M321">
        <v>1</v>
      </c>
      <c r="N321">
        <v>1</v>
      </c>
      <c r="O321">
        <v>235.5</v>
      </c>
      <c r="P321">
        <v>0</v>
      </c>
      <c r="Q321">
        <v>0.99991378567118561</v>
      </c>
    </row>
    <row r="322" spans="1:17" x14ac:dyDescent="0.3">
      <c r="A322">
        <v>1844</v>
      </c>
      <c r="B322">
        <v>83</v>
      </c>
      <c r="C322" t="s">
        <v>419</v>
      </c>
      <c r="D322">
        <v>1431</v>
      </c>
      <c r="E322" t="s">
        <v>154</v>
      </c>
      <c r="F322" t="s">
        <v>1467</v>
      </c>
      <c r="G322">
        <v>10496</v>
      </c>
      <c r="H322">
        <v>2</v>
      </c>
      <c r="I322">
        <v>5641</v>
      </c>
      <c r="J322">
        <v>0.1363376524390244</v>
      </c>
      <c r="K322">
        <v>0.2536784258110264</v>
      </c>
      <c r="L322">
        <v>0.40844131097560976</v>
      </c>
      <c r="M322">
        <v>2</v>
      </c>
      <c r="N322">
        <v>1</v>
      </c>
      <c r="O322">
        <v>1</v>
      </c>
      <c r="P322">
        <v>1</v>
      </c>
      <c r="Q322">
        <v>0.27210365853658536</v>
      </c>
    </row>
    <row r="323" spans="1:17" x14ac:dyDescent="0.3">
      <c r="A323">
        <v>1843</v>
      </c>
      <c r="B323">
        <v>83</v>
      </c>
      <c r="C323" t="s">
        <v>379</v>
      </c>
      <c r="D323">
        <v>1369</v>
      </c>
      <c r="E323" t="s">
        <v>154</v>
      </c>
      <c r="F323" t="s">
        <v>1467</v>
      </c>
      <c r="G323">
        <v>10496</v>
      </c>
      <c r="H323">
        <v>3</v>
      </c>
      <c r="I323">
        <v>2775</v>
      </c>
      <c r="J323">
        <v>0.13043064024390244</v>
      </c>
      <c r="K323">
        <v>0.49333333333333335</v>
      </c>
      <c r="L323">
        <v>0.53887195121951215</v>
      </c>
      <c r="M323">
        <v>3</v>
      </c>
      <c r="N323">
        <v>1</v>
      </c>
      <c r="O323">
        <v>2</v>
      </c>
      <c r="P323">
        <v>1</v>
      </c>
      <c r="Q323">
        <v>0.40844131097560976</v>
      </c>
    </row>
    <row r="324" spans="1:17" x14ac:dyDescent="0.3">
      <c r="A324">
        <v>1845</v>
      </c>
      <c r="B324">
        <v>83</v>
      </c>
      <c r="C324" t="s">
        <v>458</v>
      </c>
      <c r="D324">
        <v>926</v>
      </c>
      <c r="E324" t="s">
        <v>154</v>
      </c>
      <c r="F324" t="s">
        <v>1467</v>
      </c>
      <c r="G324">
        <v>10496</v>
      </c>
      <c r="H324">
        <v>4</v>
      </c>
      <c r="I324">
        <v>2596</v>
      </c>
      <c r="J324">
        <v>8.8224085365853661E-2</v>
      </c>
      <c r="K324">
        <v>0.35670261941448383</v>
      </c>
      <c r="L324">
        <v>0.62709603658536583</v>
      </c>
      <c r="M324">
        <v>4</v>
      </c>
      <c r="N324">
        <v>1</v>
      </c>
      <c r="O324">
        <v>3</v>
      </c>
      <c r="P324">
        <v>1</v>
      </c>
      <c r="Q324">
        <v>0.53887195121951215</v>
      </c>
    </row>
    <row r="325" spans="1:17" x14ac:dyDescent="0.3">
      <c r="A325">
        <v>1810</v>
      </c>
      <c r="B325">
        <v>83</v>
      </c>
      <c r="C325" t="s">
        <v>174</v>
      </c>
      <c r="D325">
        <v>811</v>
      </c>
      <c r="E325" t="s">
        <v>154</v>
      </c>
      <c r="F325" t="s">
        <v>1467</v>
      </c>
      <c r="G325">
        <v>10496</v>
      </c>
      <c r="H325">
        <v>5</v>
      </c>
      <c r="I325">
        <v>2829</v>
      </c>
      <c r="J325">
        <v>7.7267530487804881E-2</v>
      </c>
      <c r="K325">
        <v>0.28667373630258042</v>
      </c>
      <c r="L325">
        <v>0.70436356707317072</v>
      </c>
      <c r="M325">
        <v>5</v>
      </c>
      <c r="N325">
        <v>1</v>
      </c>
      <c r="O325">
        <v>4</v>
      </c>
      <c r="P325">
        <v>1</v>
      </c>
      <c r="Q325">
        <v>0.62709603658536583</v>
      </c>
    </row>
    <row r="326" spans="1:17" x14ac:dyDescent="0.3">
      <c r="A326">
        <v>1830</v>
      </c>
      <c r="B326">
        <v>83</v>
      </c>
      <c r="C326" t="s">
        <v>349</v>
      </c>
      <c r="D326">
        <v>541</v>
      </c>
      <c r="E326" t="s">
        <v>154</v>
      </c>
      <c r="F326" t="s">
        <v>1467</v>
      </c>
      <c r="G326">
        <v>10496</v>
      </c>
      <c r="H326">
        <v>6</v>
      </c>
      <c r="I326">
        <v>4026</v>
      </c>
      <c r="J326">
        <v>5.154344512195122E-2</v>
      </c>
      <c r="K326">
        <v>0.13437655240933929</v>
      </c>
      <c r="L326">
        <v>0.75590701219512191</v>
      </c>
      <c r="M326">
        <v>6</v>
      </c>
      <c r="N326">
        <v>1</v>
      </c>
      <c r="O326">
        <v>5</v>
      </c>
      <c r="P326">
        <v>1</v>
      </c>
      <c r="Q326">
        <v>0.70436356707317072</v>
      </c>
    </row>
    <row r="327" spans="1:17" x14ac:dyDescent="0.3">
      <c r="A327">
        <v>1832</v>
      </c>
      <c r="B327">
        <v>83</v>
      </c>
      <c r="C327" t="s">
        <v>349</v>
      </c>
      <c r="D327">
        <v>524</v>
      </c>
      <c r="E327" t="s">
        <v>154</v>
      </c>
      <c r="F327" t="s">
        <v>1467</v>
      </c>
      <c r="G327">
        <v>10496</v>
      </c>
      <c r="H327">
        <v>7</v>
      </c>
      <c r="I327">
        <v>2570</v>
      </c>
      <c r="J327">
        <v>4.9923780487804881E-2</v>
      </c>
      <c r="K327">
        <v>0.20389105058365758</v>
      </c>
      <c r="L327">
        <v>0.80583079268292679</v>
      </c>
      <c r="M327">
        <v>7</v>
      </c>
      <c r="N327">
        <v>0</v>
      </c>
      <c r="O327">
        <v>6</v>
      </c>
      <c r="P327">
        <v>0</v>
      </c>
      <c r="Q327">
        <v>0.75590701219512191</v>
      </c>
    </row>
    <row r="328" spans="1:17" x14ac:dyDescent="0.3">
      <c r="A328">
        <v>1840</v>
      </c>
      <c r="B328">
        <v>83</v>
      </c>
      <c r="C328" t="s">
        <v>379</v>
      </c>
      <c r="D328">
        <v>466</v>
      </c>
      <c r="E328" t="s">
        <v>154</v>
      </c>
      <c r="F328" t="s">
        <v>1467</v>
      </c>
      <c r="G328">
        <v>10496</v>
      </c>
      <c r="H328">
        <v>8</v>
      </c>
      <c r="I328">
        <v>884</v>
      </c>
      <c r="J328">
        <v>4.4397865853658534E-2</v>
      </c>
      <c r="K328">
        <v>0.52714932126696834</v>
      </c>
      <c r="L328">
        <v>0.85022865853658536</v>
      </c>
      <c r="M328">
        <v>8</v>
      </c>
      <c r="N328">
        <v>0</v>
      </c>
      <c r="O328">
        <v>7</v>
      </c>
      <c r="P328">
        <v>0</v>
      </c>
      <c r="Q328">
        <v>0.80583079268292679</v>
      </c>
    </row>
    <row r="329" spans="1:17" x14ac:dyDescent="0.3">
      <c r="A329">
        <v>3079</v>
      </c>
      <c r="B329">
        <v>83</v>
      </c>
      <c r="C329" t="s">
        <v>538</v>
      </c>
      <c r="D329">
        <v>301</v>
      </c>
      <c r="E329" t="s">
        <v>1468</v>
      </c>
      <c r="F329" t="s">
        <v>1469</v>
      </c>
      <c r="G329">
        <v>10496</v>
      </c>
      <c r="H329">
        <v>9</v>
      </c>
      <c r="I329">
        <v>2129</v>
      </c>
      <c r="J329">
        <v>2.8677591463414635E-2</v>
      </c>
      <c r="K329">
        <v>0.14138093001409113</v>
      </c>
      <c r="L329">
        <v>0.87890625</v>
      </c>
      <c r="M329">
        <v>9</v>
      </c>
      <c r="N329">
        <v>0</v>
      </c>
      <c r="O329">
        <v>8</v>
      </c>
      <c r="P329">
        <v>0</v>
      </c>
      <c r="Q329">
        <v>0.85022865853658536</v>
      </c>
    </row>
    <row r="330" spans="1:17" x14ac:dyDescent="0.3">
      <c r="A330">
        <v>1835</v>
      </c>
      <c r="B330">
        <v>83</v>
      </c>
      <c r="C330" t="s">
        <v>349</v>
      </c>
      <c r="D330">
        <v>223</v>
      </c>
      <c r="E330" t="s">
        <v>154</v>
      </c>
      <c r="F330" t="s">
        <v>1467</v>
      </c>
      <c r="G330">
        <v>10496</v>
      </c>
      <c r="H330">
        <v>10</v>
      </c>
      <c r="I330">
        <v>1329</v>
      </c>
      <c r="J330">
        <v>2.1246189024390245E-2</v>
      </c>
      <c r="K330">
        <v>0.16779533483822423</v>
      </c>
      <c r="L330">
        <v>0.90015243902439024</v>
      </c>
      <c r="M330">
        <v>10</v>
      </c>
      <c r="N330">
        <v>0</v>
      </c>
      <c r="O330">
        <v>9</v>
      </c>
      <c r="P330">
        <v>0</v>
      </c>
      <c r="Q330">
        <v>0.87890625</v>
      </c>
    </row>
    <row r="331" spans="1:17" x14ac:dyDescent="0.3">
      <c r="A331">
        <v>3811</v>
      </c>
      <c r="B331">
        <v>83</v>
      </c>
      <c r="C331" t="s">
        <v>1233</v>
      </c>
      <c r="D331">
        <v>65</v>
      </c>
      <c r="E331" t="s">
        <v>1468</v>
      </c>
      <c r="F331" t="s">
        <v>1469</v>
      </c>
      <c r="G331">
        <v>10496</v>
      </c>
      <c r="H331">
        <v>11</v>
      </c>
      <c r="I331">
        <v>459</v>
      </c>
      <c r="J331">
        <v>6.1928353658536588E-3</v>
      </c>
      <c r="K331">
        <v>0.14161220043572983</v>
      </c>
      <c r="L331">
        <v>0.90634527439024393</v>
      </c>
      <c r="M331">
        <v>11</v>
      </c>
      <c r="N331">
        <v>0</v>
      </c>
      <c r="O331">
        <v>10</v>
      </c>
      <c r="P331">
        <v>0</v>
      </c>
      <c r="Q331">
        <v>0.90015243902439024</v>
      </c>
    </row>
    <row r="332" spans="1:17" x14ac:dyDescent="0.3">
      <c r="A332">
        <v>3865</v>
      </c>
      <c r="B332">
        <v>83</v>
      </c>
      <c r="C332" t="s">
        <v>1231</v>
      </c>
      <c r="D332">
        <v>57</v>
      </c>
      <c r="E332" t="s">
        <v>1468</v>
      </c>
      <c r="F332" t="s">
        <v>1469</v>
      </c>
      <c r="G332">
        <v>10496</v>
      </c>
      <c r="H332">
        <v>12</v>
      </c>
      <c r="I332">
        <v>431</v>
      </c>
      <c r="J332">
        <v>5.4306402439024386E-3</v>
      </c>
      <c r="K332">
        <v>0.13225058004640372</v>
      </c>
      <c r="L332">
        <v>0.91177591463414631</v>
      </c>
      <c r="M332">
        <v>12</v>
      </c>
      <c r="N332">
        <v>0</v>
      </c>
      <c r="O332">
        <v>11</v>
      </c>
      <c r="P332">
        <v>0</v>
      </c>
      <c r="Q332">
        <v>0.90634527439024393</v>
      </c>
    </row>
    <row r="333" spans="1:17" x14ac:dyDescent="0.3">
      <c r="A333">
        <v>1852</v>
      </c>
      <c r="B333">
        <v>83</v>
      </c>
      <c r="C333" t="s">
        <v>392</v>
      </c>
      <c r="D333">
        <v>54</v>
      </c>
      <c r="E333" t="s">
        <v>154</v>
      </c>
      <c r="F333" t="s">
        <v>1484</v>
      </c>
      <c r="G333">
        <v>10496</v>
      </c>
      <c r="H333">
        <v>13</v>
      </c>
      <c r="I333">
        <v>3942</v>
      </c>
      <c r="J333">
        <v>5.1448170731707319E-3</v>
      </c>
      <c r="K333">
        <v>1.3698630136986301E-2</v>
      </c>
      <c r="L333">
        <v>0.91692073170731703</v>
      </c>
      <c r="M333">
        <v>13</v>
      </c>
      <c r="N333">
        <v>0</v>
      </c>
      <c r="O333">
        <v>12</v>
      </c>
      <c r="P333">
        <v>0</v>
      </c>
      <c r="Q333">
        <v>0.91177591463414631</v>
      </c>
    </row>
    <row r="334" spans="1:17" x14ac:dyDescent="0.3">
      <c r="A334">
        <v>1826</v>
      </c>
      <c r="B334">
        <v>83</v>
      </c>
      <c r="C334" t="s">
        <v>279</v>
      </c>
      <c r="D334">
        <v>45</v>
      </c>
      <c r="E334" t="s">
        <v>154</v>
      </c>
      <c r="F334" t="s">
        <v>1484</v>
      </c>
      <c r="G334">
        <v>10496</v>
      </c>
      <c r="H334">
        <v>14</v>
      </c>
      <c r="I334">
        <v>3305</v>
      </c>
      <c r="J334">
        <v>4.2873475609756101E-3</v>
      </c>
      <c r="K334">
        <v>1.3615733736762481E-2</v>
      </c>
      <c r="L334">
        <v>0.92120807926829262</v>
      </c>
      <c r="M334">
        <v>14</v>
      </c>
      <c r="N334">
        <v>0</v>
      </c>
      <c r="O334">
        <v>13</v>
      </c>
      <c r="P334">
        <v>0</v>
      </c>
      <c r="Q334">
        <v>0.91692073170731703</v>
      </c>
    </row>
    <row r="335" spans="1:17" x14ac:dyDescent="0.3">
      <c r="A335">
        <v>1834</v>
      </c>
      <c r="B335">
        <v>83</v>
      </c>
      <c r="C335" t="s">
        <v>335</v>
      </c>
      <c r="D335">
        <v>43</v>
      </c>
      <c r="E335" t="s">
        <v>154</v>
      </c>
      <c r="F335" t="s">
        <v>1467</v>
      </c>
      <c r="G335">
        <v>10496</v>
      </c>
      <c r="H335">
        <v>15</v>
      </c>
      <c r="I335">
        <v>671</v>
      </c>
      <c r="J335">
        <v>4.096798780487805E-3</v>
      </c>
      <c r="K335">
        <v>6.4083457526080481E-2</v>
      </c>
      <c r="L335">
        <v>0.92530487804878048</v>
      </c>
      <c r="M335">
        <v>15</v>
      </c>
      <c r="N335">
        <v>0</v>
      </c>
      <c r="O335">
        <v>14</v>
      </c>
      <c r="P335">
        <v>0</v>
      </c>
      <c r="Q335">
        <v>0.92120807926829262</v>
      </c>
    </row>
    <row r="336" spans="1:17" x14ac:dyDescent="0.3">
      <c r="A336">
        <v>1852</v>
      </c>
      <c r="B336">
        <v>85</v>
      </c>
      <c r="C336" t="s">
        <v>392</v>
      </c>
      <c r="D336">
        <v>2735</v>
      </c>
      <c r="E336" t="s">
        <v>154</v>
      </c>
      <c r="F336" t="s">
        <v>1484</v>
      </c>
      <c r="G336">
        <v>17934</v>
      </c>
      <c r="H336">
        <v>1</v>
      </c>
      <c r="I336">
        <v>3942</v>
      </c>
      <c r="J336">
        <v>0.15250362440057991</v>
      </c>
      <c r="K336">
        <v>0.69381024860476914</v>
      </c>
      <c r="L336">
        <v>0.15250362440057991</v>
      </c>
      <c r="M336">
        <v>1</v>
      </c>
      <c r="N336">
        <v>1</v>
      </c>
      <c r="O336">
        <v>160.5</v>
      </c>
      <c r="P336">
        <v>0</v>
      </c>
      <c r="Q336">
        <v>0.99990472560975918</v>
      </c>
    </row>
    <row r="337" spans="1:17" x14ac:dyDescent="0.3">
      <c r="A337">
        <v>1826</v>
      </c>
      <c r="B337">
        <v>85</v>
      </c>
      <c r="C337" t="s">
        <v>279</v>
      </c>
      <c r="D337">
        <v>2201</v>
      </c>
      <c r="E337" t="s">
        <v>154</v>
      </c>
      <c r="F337" t="s">
        <v>1484</v>
      </c>
      <c r="G337">
        <v>17934</v>
      </c>
      <c r="H337">
        <v>2</v>
      </c>
      <c r="I337">
        <v>3305</v>
      </c>
      <c r="J337">
        <v>0.12272777963644474</v>
      </c>
      <c r="K337">
        <v>0.66596066565809375</v>
      </c>
      <c r="L337">
        <v>0.27523140403702462</v>
      </c>
      <c r="M337">
        <v>2</v>
      </c>
      <c r="N337">
        <v>1</v>
      </c>
      <c r="O337">
        <v>1</v>
      </c>
      <c r="P337">
        <v>1</v>
      </c>
      <c r="Q337">
        <v>0.15250362440057991</v>
      </c>
    </row>
    <row r="338" spans="1:17" x14ac:dyDescent="0.3">
      <c r="A338">
        <v>1851</v>
      </c>
      <c r="B338">
        <v>85</v>
      </c>
      <c r="C338" t="s">
        <v>392</v>
      </c>
      <c r="D338">
        <v>2116</v>
      </c>
      <c r="E338" t="s">
        <v>154</v>
      </c>
      <c r="F338" t="s">
        <v>1484</v>
      </c>
      <c r="G338">
        <v>17934</v>
      </c>
      <c r="H338">
        <v>3</v>
      </c>
      <c r="I338">
        <v>2935</v>
      </c>
      <c r="J338">
        <v>0.11798817887810863</v>
      </c>
      <c r="K338">
        <v>0.72095400340715499</v>
      </c>
      <c r="L338">
        <v>0.39321958291513326</v>
      </c>
      <c r="M338">
        <v>3</v>
      </c>
      <c r="N338">
        <v>1</v>
      </c>
      <c r="O338">
        <v>2</v>
      </c>
      <c r="P338">
        <v>1</v>
      </c>
      <c r="Q338">
        <v>0.27523140403702462</v>
      </c>
    </row>
    <row r="339" spans="1:17" x14ac:dyDescent="0.3">
      <c r="A339">
        <v>1854</v>
      </c>
      <c r="B339">
        <v>85</v>
      </c>
      <c r="C339" t="s">
        <v>392</v>
      </c>
      <c r="D339">
        <v>2093</v>
      </c>
      <c r="E339" t="s">
        <v>154</v>
      </c>
      <c r="F339" t="s">
        <v>1484</v>
      </c>
      <c r="G339">
        <v>17934</v>
      </c>
      <c r="H339">
        <v>4</v>
      </c>
      <c r="I339">
        <v>2833</v>
      </c>
      <c r="J339">
        <v>0.11670569867291179</v>
      </c>
      <c r="K339">
        <v>0.73879279915284146</v>
      </c>
      <c r="L339">
        <v>0.50992528158804507</v>
      </c>
      <c r="M339">
        <v>4</v>
      </c>
      <c r="N339">
        <v>1</v>
      </c>
      <c r="O339">
        <v>3</v>
      </c>
      <c r="P339">
        <v>1</v>
      </c>
      <c r="Q339">
        <v>0.39321958291513326</v>
      </c>
    </row>
    <row r="340" spans="1:17" x14ac:dyDescent="0.3">
      <c r="A340">
        <v>1850</v>
      </c>
      <c r="B340">
        <v>85</v>
      </c>
      <c r="C340" t="s">
        <v>392</v>
      </c>
      <c r="D340">
        <v>1325</v>
      </c>
      <c r="E340" t="s">
        <v>154</v>
      </c>
      <c r="F340" t="s">
        <v>1484</v>
      </c>
      <c r="G340">
        <v>17934</v>
      </c>
      <c r="H340">
        <v>5</v>
      </c>
      <c r="I340">
        <v>1825</v>
      </c>
      <c r="J340">
        <v>7.388201182112189E-2</v>
      </c>
      <c r="K340">
        <v>0.72602739726027399</v>
      </c>
      <c r="L340">
        <v>0.58380729340916693</v>
      </c>
      <c r="M340">
        <v>5</v>
      </c>
      <c r="N340">
        <v>1</v>
      </c>
      <c r="O340">
        <v>4</v>
      </c>
      <c r="P340">
        <v>1</v>
      </c>
      <c r="Q340">
        <v>0.50992528158804507</v>
      </c>
    </row>
    <row r="341" spans="1:17" x14ac:dyDescent="0.3">
      <c r="A341">
        <v>1876</v>
      </c>
      <c r="B341">
        <v>85</v>
      </c>
      <c r="C341" t="s">
        <v>598</v>
      </c>
      <c r="D341">
        <v>1257</v>
      </c>
      <c r="E341" t="s">
        <v>154</v>
      </c>
      <c r="F341" t="s">
        <v>1484</v>
      </c>
      <c r="G341">
        <v>17934</v>
      </c>
      <c r="H341">
        <v>6</v>
      </c>
      <c r="I341">
        <v>3479</v>
      </c>
      <c r="J341">
        <v>7.0090331214452989E-2</v>
      </c>
      <c r="K341">
        <v>0.36131072147168725</v>
      </c>
      <c r="L341">
        <v>0.65389762462361989</v>
      </c>
      <c r="M341">
        <v>6</v>
      </c>
      <c r="N341">
        <v>1</v>
      </c>
      <c r="O341">
        <v>5</v>
      </c>
      <c r="P341">
        <v>1</v>
      </c>
      <c r="Q341">
        <v>0.58380729340916693</v>
      </c>
    </row>
    <row r="342" spans="1:17" x14ac:dyDescent="0.3">
      <c r="A342">
        <v>1824</v>
      </c>
      <c r="B342">
        <v>85</v>
      </c>
      <c r="C342" t="s">
        <v>248</v>
      </c>
      <c r="D342">
        <v>1173</v>
      </c>
      <c r="E342" t="s">
        <v>154</v>
      </c>
      <c r="F342" t="s">
        <v>1484</v>
      </c>
      <c r="G342">
        <v>17934</v>
      </c>
      <c r="H342">
        <v>7</v>
      </c>
      <c r="I342">
        <v>2306</v>
      </c>
      <c r="J342">
        <v>6.5406490465038478E-2</v>
      </c>
      <c r="K342">
        <v>0.50867302688638338</v>
      </c>
      <c r="L342">
        <v>0.71930411508865832</v>
      </c>
      <c r="M342">
        <v>7</v>
      </c>
      <c r="N342">
        <v>1</v>
      </c>
      <c r="O342">
        <v>6</v>
      </c>
      <c r="P342">
        <v>1</v>
      </c>
      <c r="Q342">
        <v>0.65389762462361989</v>
      </c>
    </row>
    <row r="343" spans="1:17" x14ac:dyDescent="0.3">
      <c r="A343">
        <v>1879</v>
      </c>
      <c r="B343">
        <v>85</v>
      </c>
      <c r="C343" t="s">
        <v>605</v>
      </c>
      <c r="D343">
        <v>586</v>
      </c>
      <c r="E343" t="s">
        <v>154</v>
      </c>
      <c r="F343" t="s">
        <v>1484</v>
      </c>
      <c r="G343">
        <v>17934</v>
      </c>
      <c r="H343">
        <v>8</v>
      </c>
      <c r="I343">
        <v>969</v>
      </c>
      <c r="J343">
        <v>3.2675365228058438E-2</v>
      </c>
      <c r="K343">
        <v>0.60474716202270384</v>
      </c>
      <c r="L343">
        <v>0.7519794803167168</v>
      </c>
      <c r="M343">
        <v>8</v>
      </c>
      <c r="N343">
        <v>1</v>
      </c>
      <c r="O343">
        <v>7</v>
      </c>
      <c r="P343">
        <v>1</v>
      </c>
      <c r="Q343">
        <v>0.71930411508865832</v>
      </c>
    </row>
    <row r="344" spans="1:17" x14ac:dyDescent="0.3">
      <c r="A344">
        <v>1863</v>
      </c>
      <c r="B344">
        <v>85</v>
      </c>
      <c r="C344" t="s">
        <v>464</v>
      </c>
      <c r="D344">
        <v>498</v>
      </c>
      <c r="E344" t="s">
        <v>154</v>
      </c>
      <c r="F344" t="s">
        <v>1484</v>
      </c>
      <c r="G344">
        <v>17934</v>
      </c>
      <c r="H344">
        <v>9</v>
      </c>
      <c r="I344">
        <v>834</v>
      </c>
      <c r="J344">
        <v>2.776848444295751E-2</v>
      </c>
      <c r="K344">
        <v>0.59712230215827333</v>
      </c>
      <c r="L344">
        <v>0.77974796475967434</v>
      </c>
      <c r="M344">
        <v>9</v>
      </c>
      <c r="N344">
        <v>0</v>
      </c>
      <c r="O344">
        <v>8</v>
      </c>
      <c r="P344">
        <v>0</v>
      </c>
      <c r="Q344">
        <v>0.7519794803167168</v>
      </c>
    </row>
    <row r="345" spans="1:17" x14ac:dyDescent="0.3">
      <c r="A345">
        <v>1886</v>
      </c>
      <c r="B345">
        <v>85</v>
      </c>
      <c r="C345" t="s">
        <v>658</v>
      </c>
      <c r="D345">
        <v>481</v>
      </c>
      <c r="E345" t="s">
        <v>154</v>
      </c>
      <c r="F345" t="s">
        <v>1484</v>
      </c>
      <c r="G345">
        <v>17934</v>
      </c>
      <c r="H345">
        <v>10</v>
      </c>
      <c r="I345">
        <v>1601</v>
      </c>
      <c r="J345">
        <v>2.6820564291290285E-2</v>
      </c>
      <c r="K345">
        <v>0.30043722673329171</v>
      </c>
      <c r="L345">
        <v>0.80656852905096466</v>
      </c>
      <c r="M345">
        <v>10</v>
      </c>
      <c r="N345">
        <v>0</v>
      </c>
      <c r="O345">
        <v>9</v>
      </c>
      <c r="P345">
        <v>0</v>
      </c>
      <c r="Q345">
        <v>0.77974796475967434</v>
      </c>
    </row>
    <row r="346" spans="1:17" x14ac:dyDescent="0.3">
      <c r="A346">
        <v>1862</v>
      </c>
      <c r="B346">
        <v>85</v>
      </c>
      <c r="C346" t="s">
        <v>460</v>
      </c>
      <c r="D346">
        <v>336</v>
      </c>
      <c r="E346" t="s">
        <v>154</v>
      </c>
      <c r="F346" t="s">
        <v>1484</v>
      </c>
      <c r="G346">
        <v>17934</v>
      </c>
      <c r="H346">
        <v>11</v>
      </c>
      <c r="I346">
        <v>1200</v>
      </c>
      <c r="J346">
        <v>1.873536299765808E-2</v>
      </c>
      <c r="K346">
        <v>0.28000000000000003</v>
      </c>
      <c r="L346">
        <v>0.82530389204862276</v>
      </c>
      <c r="M346">
        <v>11</v>
      </c>
      <c r="N346">
        <v>0</v>
      </c>
      <c r="O346">
        <v>10</v>
      </c>
      <c r="P346">
        <v>0</v>
      </c>
      <c r="Q346">
        <v>0.80656852905096466</v>
      </c>
    </row>
    <row r="347" spans="1:17" x14ac:dyDescent="0.3">
      <c r="A347">
        <v>1821</v>
      </c>
      <c r="B347">
        <v>85</v>
      </c>
      <c r="C347" t="s">
        <v>211</v>
      </c>
      <c r="D347">
        <v>335</v>
      </c>
      <c r="E347" t="s">
        <v>154</v>
      </c>
      <c r="F347" t="s">
        <v>1484</v>
      </c>
      <c r="G347">
        <v>17934</v>
      </c>
      <c r="H347">
        <v>12.5</v>
      </c>
      <c r="I347">
        <v>3017</v>
      </c>
      <c r="J347">
        <v>1.8679602988736478E-2</v>
      </c>
      <c r="K347">
        <v>0.11103745442492542</v>
      </c>
      <c r="L347">
        <v>0.84398349503735925</v>
      </c>
      <c r="M347">
        <v>12</v>
      </c>
      <c r="N347">
        <v>0</v>
      </c>
      <c r="O347">
        <v>11</v>
      </c>
      <c r="P347">
        <v>0</v>
      </c>
      <c r="Q347">
        <v>0.82530389204862276</v>
      </c>
    </row>
    <row r="348" spans="1:17" x14ac:dyDescent="0.3">
      <c r="A348">
        <v>3076</v>
      </c>
      <c r="B348">
        <v>85</v>
      </c>
      <c r="C348" t="s">
        <v>1236</v>
      </c>
      <c r="D348">
        <v>335</v>
      </c>
      <c r="E348" t="s">
        <v>1468</v>
      </c>
      <c r="F348" t="s">
        <v>1487</v>
      </c>
      <c r="G348">
        <v>17934</v>
      </c>
      <c r="H348">
        <v>12.5</v>
      </c>
      <c r="I348">
        <v>733</v>
      </c>
      <c r="J348">
        <v>1.8679602988736478E-2</v>
      </c>
      <c r="K348">
        <v>0.45702592087312416</v>
      </c>
      <c r="L348">
        <v>0.86266309802609575</v>
      </c>
      <c r="M348">
        <v>13</v>
      </c>
      <c r="N348">
        <v>0</v>
      </c>
      <c r="O348">
        <v>12.5</v>
      </c>
      <c r="P348">
        <v>0</v>
      </c>
      <c r="Q348">
        <v>0.84398349503735925</v>
      </c>
    </row>
    <row r="349" spans="1:17" x14ac:dyDescent="0.3">
      <c r="A349">
        <v>1844</v>
      </c>
      <c r="B349">
        <v>85</v>
      </c>
      <c r="C349" t="s">
        <v>419</v>
      </c>
      <c r="D349">
        <v>150</v>
      </c>
      <c r="E349" t="s">
        <v>154</v>
      </c>
      <c r="F349" t="s">
        <v>1467</v>
      </c>
      <c r="G349">
        <v>17934</v>
      </c>
      <c r="H349">
        <v>14</v>
      </c>
      <c r="I349">
        <v>5641</v>
      </c>
      <c r="J349">
        <v>8.3640013382402147E-3</v>
      </c>
      <c r="K349">
        <v>2.6591029959227089E-2</v>
      </c>
      <c r="L349">
        <v>0.87102709936433598</v>
      </c>
      <c r="M349">
        <v>14</v>
      </c>
      <c r="N349">
        <v>0</v>
      </c>
      <c r="O349">
        <v>12.5</v>
      </c>
      <c r="P349">
        <v>0</v>
      </c>
      <c r="Q349">
        <v>0.86266309802609575</v>
      </c>
    </row>
    <row r="350" spans="1:17" x14ac:dyDescent="0.3">
      <c r="A350">
        <v>3051</v>
      </c>
      <c r="B350">
        <v>85</v>
      </c>
      <c r="C350" t="s">
        <v>363</v>
      </c>
      <c r="D350">
        <v>140</v>
      </c>
      <c r="E350" t="s">
        <v>1468</v>
      </c>
      <c r="F350" t="s">
        <v>1487</v>
      </c>
      <c r="G350">
        <v>17934</v>
      </c>
      <c r="H350">
        <v>15</v>
      </c>
      <c r="I350">
        <v>580</v>
      </c>
      <c r="J350">
        <v>7.8064012490241998E-3</v>
      </c>
      <c r="K350">
        <v>0.2413793103448276</v>
      </c>
      <c r="L350">
        <v>0.87883350061336019</v>
      </c>
      <c r="M350">
        <v>15</v>
      </c>
      <c r="N350">
        <v>0</v>
      </c>
      <c r="O350">
        <v>14</v>
      </c>
      <c r="P350">
        <v>0</v>
      </c>
      <c r="Q350">
        <v>0.87102709936433598</v>
      </c>
    </row>
    <row r="351" spans="1:17" x14ac:dyDescent="0.3">
      <c r="A351">
        <v>2568</v>
      </c>
      <c r="B351">
        <v>88</v>
      </c>
      <c r="C351" t="s">
        <v>610</v>
      </c>
      <c r="D351">
        <v>387</v>
      </c>
      <c r="E351" t="s">
        <v>154</v>
      </c>
      <c r="F351" t="s">
        <v>1488</v>
      </c>
      <c r="G351">
        <v>1154</v>
      </c>
      <c r="H351">
        <v>1</v>
      </c>
      <c r="I351">
        <v>686</v>
      </c>
      <c r="J351">
        <v>0.33535528596187175</v>
      </c>
      <c r="K351">
        <v>0.56413994169096215</v>
      </c>
      <c r="L351">
        <v>0.33535528596187175</v>
      </c>
      <c r="M351">
        <v>1</v>
      </c>
      <c r="N351">
        <v>1</v>
      </c>
      <c r="O351">
        <v>268.5</v>
      </c>
      <c r="P351">
        <v>0</v>
      </c>
      <c r="Q351">
        <v>0.9953719192595073</v>
      </c>
    </row>
    <row r="352" spans="1:17" x14ac:dyDescent="0.3">
      <c r="A352">
        <v>2539</v>
      </c>
      <c r="B352">
        <v>88</v>
      </c>
      <c r="C352" t="s">
        <v>304</v>
      </c>
      <c r="D352">
        <v>258</v>
      </c>
      <c r="E352" t="s">
        <v>154</v>
      </c>
      <c r="F352" t="s">
        <v>1488</v>
      </c>
      <c r="G352">
        <v>1154</v>
      </c>
      <c r="H352">
        <v>2</v>
      </c>
      <c r="I352">
        <v>475</v>
      </c>
      <c r="J352">
        <v>0.22357019064124783</v>
      </c>
      <c r="K352">
        <v>0.54315789473684206</v>
      </c>
      <c r="L352">
        <v>0.55892547660311953</v>
      </c>
      <c r="M352">
        <v>2</v>
      </c>
      <c r="N352">
        <v>1</v>
      </c>
      <c r="O352">
        <v>1</v>
      </c>
      <c r="P352">
        <v>1</v>
      </c>
      <c r="Q352">
        <v>0.33535528596187175</v>
      </c>
    </row>
    <row r="353" spans="1:17" x14ac:dyDescent="0.3">
      <c r="A353">
        <v>2557</v>
      </c>
      <c r="B353">
        <v>88</v>
      </c>
      <c r="C353" t="s">
        <v>490</v>
      </c>
      <c r="D353">
        <v>199</v>
      </c>
      <c r="E353" t="s">
        <v>154</v>
      </c>
      <c r="F353" t="s">
        <v>1488</v>
      </c>
      <c r="G353">
        <v>1154</v>
      </c>
      <c r="H353">
        <v>3</v>
      </c>
      <c r="I353">
        <v>352</v>
      </c>
      <c r="J353">
        <v>0.17244367417677642</v>
      </c>
      <c r="K353">
        <v>0.56534090909090906</v>
      </c>
      <c r="L353">
        <v>0.73136915077989595</v>
      </c>
      <c r="M353">
        <v>3</v>
      </c>
      <c r="N353">
        <v>1</v>
      </c>
      <c r="O353">
        <v>2</v>
      </c>
      <c r="P353">
        <v>1</v>
      </c>
      <c r="Q353">
        <v>0.55892547660311953</v>
      </c>
    </row>
    <row r="354" spans="1:17" x14ac:dyDescent="0.3">
      <c r="A354">
        <v>2575</v>
      </c>
      <c r="B354">
        <v>88</v>
      </c>
      <c r="C354" t="s">
        <v>651</v>
      </c>
      <c r="D354">
        <v>100</v>
      </c>
      <c r="E354" t="s">
        <v>154</v>
      </c>
      <c r="F354" t="s">
        <v>1488</v>
      </c>
      <c r="G354">
        <v>1154</v>
      </c>
      <c r="H354">
        <v>4</v>
      </c>
      <c r="I354">
        <v>183</v>
      </c>
      <c r="J354">
        <v>8.6655112651646451E-2</v>
      </c>
      <c r="K354">
        <v>0.54644808743169404</v>
      </c>
      <c r="L354">
        <v>0.81802426343154244</v>
      </c>
      <c r="M354">
        <v>4</v>
      </c>
      <c r="N354">
        <v>1</v>
      </c>
      <c r="O354">
        <v>3</v>
      </c>
      <c r="P354">
        <v>1</v>
      </c>
      <c r="Q354">
        <v>0.73136915077989595</v>
      </c>
    </row>
    <row r="355" spans="1:17" x14ac:dyDescent="0.3">
      <c r="A355">
        <v>2535</v>
      </c>
      <c r="B355">
        <v>88</v>
      </c>
      <c r="C355" t="s">
        <v>256</v>
      </c>
      <c r="D355">
        <v>53</v>
      </c>
      <c r="E355" t="s">
        <v>154</v>
      </c>
      <c r="F355" t="s">
        <v>1488</v>
      </c>
      <c r="G355">
        <v>1154</v>
      </c>
      <c r="H355">
        <v>5</v>
      </c>
      <c r="I355">
        <v>100</v>
      </c>
      <c r="J355">
        <v>4.5927209705372618E-2</v>
      </c>
      <c r="K355">
        <v>0.53</v>
      </c>
      <c r="L355">
        <v>0.86395147313691512</v>
      </c>
      <c r="M355">
        <v>5</v>
      </c>
      <c r="N355">
        <v>0</v>
      </c>
      <c r="O355">
        <v>4</v>
      </c>
      <c r="P355">
        <v>0</v>
      </c>
      <c r="Q355">
        <v>0.81802426343154244</v>
      </c>
    </row>
    <row r="356" spans="1:17" x14ac:dyDescent="0.3">
      <c r="A356">
        <v>1532</v>
      </c>
      <c r="B356">
        <v>88</v>
      </c>
      <c r="C356" t="s">
        <v>483</v>
      </c>
      <c r="D356">
        <v>3</v>
      </c>
      <c r="E356" t="s">
        <v>154</v>
      </c>
      <c r="F356" t="s">
        <v>1470</v>
      </c>
      <c r="G356">
        <v>1154</v>
      </c>
      <c r="H356">
        <v>9.5</v>
      </c>
      <c r="I356">
        <v>1179</v>
      </c>
      <c r="J356">
        <v>2.5996533795493936E-3</v>
      </c>
      <c r="K356">
        <v>2.5445292620865142E-3</v>
      </c>
      <c r="L356">
        <v>0.86655112651646449</v>
      </c>
      <c r="M356">
        <v>6</v>
      </c>
      <c r="N356">
        <v>0</v>
      </c>
      <c r="O356">
        <v>5</v>
      </c>
      <c r="P356">
        <v>0</v>
      </c>
      <c r="Q356">
        <v>0.86395147313691512</v>
      </c>
    </row>
    <row r="357" spans="1:17" x14ac:dyDescent="0.3">
      <c r="A357">
        <v>2493</v>
      </c>
      <c r="B357">
        <v>88</v>
      </c>
      <c r="C357" t="s">
        <v>660</v>
      </c>
      <c r="D357">
        <v>3</v>
      </c>
      <c r="E357" t="s">
        <v>154</v>
      </c>
      <c r="F357" t="s">
        <v>1484</v>
      </c>
      <c r="G357">
        <v>1154</v>
      </c>
      <c r="H357">
        <v>9.5</v>
      </c>
      <c r="I357">
        <v>774</v>
      </c>
      <c r="J357">
        <v>2.5996533795493936E-3</v>
      </c>
      <c r="K357">
        <v>3.875968992248062E-3</v>
      </c>
      <c r="L357">
        <v>0.86915077989601386</v>
      </c>
      <c r="M357">
        <v>7</v>
      </c>
      <c r="N357">
        <v>0</v>
      </c>
      <c r="O357">
        <v>9.5</v>
      </c>
      <c r="P357">
        <v>0</v>
      </c>
      <c r="Q357">
        <v>0.86655112651646449</v>
      </c>
    </row>
    <row r="358" spans="1:17" x14ac:dyDescent="0.3">
      <c r="A358">
        <v>2552</v>
      </c>
      <c r="B358">
        <v>88</v>
      </c>
      <c r="C358" t="s">
        <v>417</v>
      </c>
      <c r="D358">
        <v>3</v>
      </c>
      <c r="E358" t="s">
        <v>154</v>
      </c>
      <c r="F358" t="s">
        <v>1488</v>
      </c>
      <c r="G358">
        <v>1154</v>
      </c>
      <c r="H358">
        <v>9.5</v>
      </c>
      <c r="I358">
        <v>4</v>
      </c>
      <c r="J358">
        <v>2.5996533795493936E-3</v>
      </c>
      <c r="K358">
        <v>0.75</v>
      </c>
      <c r="L358">
        <v>0.87175043327556323</v>
      </c>
      <c r="M358">
        <v>8</v>
      </c>
      <c r="N358">
        <v>0</v>
      </c>
      <c r="O358">
        <v>9.5</v>
      </c>
      <c r="P358">
        <v>0</v>
      </c>
      <c r="Q358">
        <v>0.86915077989601386</v>
      </c>
    </row>
    <row r="359" spans="1:17" x14ac:dyDescent="0.3">
      <c r="A359">
        <v>2769</v>
      </c>
      <c r="B359">
        <v>88</v>
      </c>
      <c r="C359" t="s">
        <v>521</v>
      </c>
      <c r="D359">
        <v>3</v>
      </c>
      <c r="E359" t="s">
        <v>154</v>
      </c>
      <c r="F359" t="s">
        <v>1482</v>
      </c>
      <c r="G359">
        <v>1154</v>
      </c>
      <c r="H359">
        <v>9.5</v>
      </c>
      <c r="I359">
        <v>651</v>
      </c>
      <c r="J359">
        <v>2.5996533795493936E-3</v>
      </c>
      <c r="K359">
        <v>4.608294930875576E-3</v>
      </c>
      <c r="L359">
        <v>0.8743500866551126</v>
      </c>
      <c r="M359">
        <v>9</v>
      </c>
      <c r="N359">
        <v>0</v>
      </c>
      <c r="O359">
        <v>9.5</v>
      </c>
      <c r="P359">
        <v>0</v>
      </c>
      <c r="Q359">
        <v>0.87175043327556323</v>
      </c>
    </row>
    <row r="360" spans="1:17" x14ac:dyDescent="0.3">
      <c r="A360">
        <v>6831</v>
      </c>
      <c r="B360">
        <v>88</v>
      </c>
      <c r="C360" t="s">
        <v>1272</v>
      </c>
      <c r="D360">
        <v>3</v>
      </c>
      <c r="E360" t="s">
        <v>1474</v>
      </c>
      <c r="F360" t="s">
        <v>1489</v>
      </c>
      <c r="G360">
        <v>1154</v>
      </c>
      <c r="H360">
        <v>9.5</v>
      </c>
      <c r="I360">
        <v>6</v>
      </c>
      <c r="J360">
        <v>2.5996533795493936E-3</v>
      </c>
      <c r="K360">
        <v>0.5</v>
      </c>
      <c r="L360">
        <v>0.87694974003466197</v>
      </c>
      <c r="M360">
        <v>10</v>
      </c>
      <c r="N360">
        <v>0</v>
      </c>
      <c r="O360">
        <v>9.5</v>
      </c>
      <c r="P360">
        <v>0</v>
      </c>
      <c r="Q360">
        <v>0.8743500866551126</v>
      </c>
    </row>
    <row r="361" spans="1:17" x14ac:dyDescent="0.3">
      <c r="A361">
        <v>10024</v>
      </c>
      <c r="B361">
        <v>88</v>
      </c>
      <c r="C361" t="s">
        <v>1268</v>
      </c>
      <c r="D361">
        <v>3</v>
      </c>
      <c r="E361" t="s">
        <v>1476</v>
      </c>
      <c r="F361" t="s">
        <v>1490</v>
      </c>
      <c r="G361">
        <v>1154</v>
      </c>
      <c r="H361">
        <v>9.5</v>
      </c>
      <c r="I361">
        <v>17</v>
      </c>
      <c r="J361">
        <v>2.5996533795493936E-3</v>
      </c>
      <c r="K361">
        <v>0.17647058823529413</v>
      </c>
      <c r="L361">
        <v>0.87954939341421134</v>
      </c>
      <c r="M361">
        <v>11</v>
      </c>
      <c r="N361">
        <v>0</v>
      </c>
      <c r="O361">
        <v>9.5</v>
      </c>
      <c r="P361">
        <v>0</v>
      </c>
      <c r="Q361">
        <v>0.87694974003466197</v>
      </c>
    </row>
    <row r="362" spans="1:17" x14ac:dyDescent="0.3">
      <c r="A362">
        <v>33316</v>
      </c>
      <c r="B362">
        <v>88</v>
      </c>
      <c r="C362" t="s">
        <v>1270</v>
      </c>
      <c r="D362">
        <v>3</v>
      </c>
      <c r="E362" t="s">
        <v>1491</v>
      </c>
      <c r="F362" t="s">
        <v>1492</v>
      </c>
      <c r="G362">
        <v>1154</v>
      </c>
      <c r="H362">
        <v>9.5</v>
      </c>
      <c r="I362">
        <v>9</v>
      </c>
      <c r="J362">
        <v>2.5996533795493936E-3</v>
      </c>
      <c r="K362">
        <v>0.33333333333333331</v>
      </c>
      <c r="L362">
        <v>0.88214904679376072</v>
      </c>
      <c r="M362">
        <v>12</v>
      </c>
      <c r="N362">
        <v>0</v>
      </c>
      <c r="O362">
        <v>9.5</v>
      </c>
      <c r="P362">
        <v>0</v>
      </c>
      <c r="Q362">
        <v>0.87954939341421134</v>
      </c>
    </row>
    <row r="363" spans="1:17" x14ac:dyDescent="0.3">
      <c r="A363">
        <v>33705</v>
      </c>
      <c r="B363">
        <v>88</v>
      </c>
      <c r="C363" t="s">
        <v>1277</v>
      </c>
      <c r="D363">
        <v>3</v>
      </c>
      <c r="E363" t="s">
        <v>1491</v>
      </c>
      <c r="F363" t="s">
        <v>1493</v>
      </c>
      <c r="G363">
        <v>1154</v>
      </c>
      <c r="H363">
        <v>9.5</v>
      </c>
      <c r="I363">
        <v>4</v>
      </c>
      <c r="J363">
        <v>2.5996533795493936E-3</v>
      </c>
      <c r="K363">
        <v>0.75</v>
      </c>
      <c r="L363">
        <v>0.88474870017331009</v>
      </c>
      <c r="M363">
        <v>13</v>
      </c>
      <c r="N363">
        <v>0</v>
      </c>
      <c r="O363">
        <v>9.5</v>
      </c>
      <c r="P363">
        <v>0</v>
      </c>
      <c r="Q363">
        <v>0.88214904679376072</v>
      </c>
    </row>
    <row r="364" spans="1:17" x14ac:dyDescent="0.3">
      <c r="A364">
        <v>1902</v>
      </c>
      <c r="B364">
        <v>89</v>
      </c>
      <c r="C364" t="s">
        <v>395</v>
      </c>
      <c r="D364">
        <v>17</v>
      </c>
      <c r="E364" t="s">
        <v>154</v>
      </c>
      <c r="F364" t="s">
        <v>1467</v>
      </c>
      <c r="G364">
        <v>1080</v>
      </c>
      <c r="H364">
        <v>1</v>
      </c>
      <c r="I364">
        <v>6197</v>
      </c>
      <c r="J364">
        <v>1.5740740740740739E-2</v>
      </c>
      <c r="K364">
        <v>2.7432628691302242E-3</v>
      </c>
      <c r="L364">
        <v>1.5740740740740739E-2</v>
      </c>
      <c r="M364">
        <v>1</v>
      </c>
      <c r="N364">
        <v>1</v>
      </c>
      <c r="O364">
        <v>79</v>
      </c>
      <c r="P364">
        <v>0</v>
      </c>
      <c r="Q364">
        <v>0.99826689774696598</v>
      </c>
    </row>
    <row r="365" spans="1:17" x14ac:dyDescent="0.3">
      <c r="A365">
        <v>1841</v>
      </c>
      <c r="B365">
        <v>89</v>
      </c>
      <c r="C365" t="s">
        <v>379</v>
      </c>
      <c r="D365">
        <v>15</v>
      </c>
      <c r="E365" t="s">
        <v>154</v>
      </c>
      <c r="F365" t="s">
        <v>1467</v>
      </c>
      <c r="G365">
        <v>1080</v>
      </c>
      <c r="H365">
        <v>2</v>
      </c>
      <c r="I365">
        <v>5708</v>
      </c>
      <c r="J365">
        <v>1.3888888888888888E-2</v>
      </c>
      <c r="K365">
        <v>2.6278906797477224E-3</v>
      </c>
      <c r="L365">
        <v>2.9629629629629627E-2</v>
      </c>
      <c r="M365">
        <v>2</v>
      </c>
      <c r="N365">
        <v>1</v>
      </c>
      <c r="O365">
        <v>1</v>
      </c>
      <c r="P365">
        <v>1</v>
      </c>
      <c r="Q365">
        <v>1.5740740740740739E-2</v>
      </c>
    </row>
    <row r="366" spans="1:17" x14ac:dyDescent="0.3">
      <c r="A366">
        <v>2360</v>
      </c>
      <c r="B366">
        <v>89</v>
      </c>
      <c r="C366" t="s">
        <v>509</v>
      </c>
      <c r="D366">
        <v>14</v>
      </c>
      <c r="E366" t="s">
        <v>154</v>
      </c>
      <c r="F366" t="s">
        <v>1481</v>
      </c>
      <c r="G366">
        <v>1080</v>
      </c>
      <c r="H366">
        <v>3</v>
      </c>
      <c r="I366">
        <v>7394</v>
      </c>
      <c r="J366">
        <v>1.2962962962962963E-2</v>
      </c>
      <c r="K366">
        <v>1.8934271030565323E-3</v>
      </c>
      <c r="L366">
        <v>4.2592592592592592E-2</v>
      </c>
      <c r="M366">
        <v>3</v>
      </c>
      <c r="N366">
        <v>1</v>
      </c>
      <c r="O366">
        <v>2</v>
      </c>
      <c r="P366">
        <v>1</v>
      </c>
      <c r="Q366">
        <v>2.9629629629629627E-2</v>
      </c>
    </row>
    <row r="367" spans="1:17" x14ac:dyDescent="0.3">
      <c r="A367">
        <v>1844</v>
      </c>
      <c r="B367">
        <v>89</v>
      </c>
      <c r="C367" t="s">
        <v>419</v>
      </c>
      <c r="D367">
        <v>12</v>
      </c>
      <c r="E367" t="s">
        <v>154</v>
      </c>
      <c r="F367" t="s">
        <v>1467</v>
      </c>
      <c r="G367">
        <v>1080</v>
      </c>
      <c r="H367">
        <v>4</v>
      </c>
      <c r="I367">
        <v>5641</v>
      </c>
      <c r="J367">
        <v>1.1111111111111112E-2</v>
      </c>
      <c r="K367">
        <v>2.1272823967381669E-3</v>
      </c>
      <c r="L367">
        <v>5.3703703703703705E-2</v>
      </c>
      <c r="M367">
        <v>4</v>
      </c>
      <c r="N367">
        <v>1</v>
      </c>
      <c r="O367">
        <v>3</v>
      </c>
      <c r="P367">
        <v>1</v>
      </c>
      <c r="Q367">
        <v>4.2592592592592592E-2</v>
      </c>
    </row>
    <row r="368" spans="1:17" x14ac:dyDescent="0.3">
      <c r="A368">
        <v>2062</v>
      </c>
      <c r="B368">
        <v>89</v>
      </c>
      <c r="C368" t="s">
        <v>488</v>
      </c>
      <c r="D368">
        <v>10</v>
      </c>
      <c r="E368" t="s">
        <v>154</v>
      </c>
      <c r="F368" t="s">
        <v>1480</v>
      </c>
      <c r="G368">
        <v>1080</v>
      </c>
      <c r="H368">
        <v>5.5</v>
      </c>
      <c r="I368">
        <v>3526</v>
      </c>
      <c r="J368">
        <v>9.2592592592592587E-3</v>
      </c>
      <c r="K368">
        <v>2.8360748723766306E-3</v>
      </c>
      <c r="L368">
        <v>6.2962962962962971E-2</v>
      </c>
      <c r="M368">
        <v>5</v>
      </c>
      <c r="N368">
        <v>1</v>
      </c>
      <c r="O368">
        <v>4</v>
      </c>
      <c r="P368">
        <v>1</v>
      </c>
      <c r="Q368">
        <v>5.3703703703703705E-2</v>
      </c>
    </row>
    <row r="369" spans="1:17" x14ac:dyDescent="0.3">
      <c r="A369">
        <v>2745</v>
      </c>
      <c r="B369">
        <v>89</v>
      </c>
      <c r="C369" t="s">
        <v>162</v>
      </c>
      <c r="D369">
        <v>10</v>
      </c>
      <c r="E369" t="s">
        <v>154</v>
      </c>
      <c r="F369" t="s">
        <v>1482</v>
      </c>
      <c r="G369">
        <v>1080</v>
      </c>
      <c r="H369">
        <v>5.5</v>
      </c>
      <c r="I369">
        <v>2590</v>
      </c>
      <c r="J369">
        <v>9.2592592592592587E-3</v>
      </c>
      <c r="K369">
        <v>3.8610038610038611E-3</v>
      </c>
      <c r="L369">
        <v>7.2222222222222229E-2</v>
      </c>
      <c r="M369">
        <v>6</v>
      </c>
      <c r="N369">
        <v>1</v>
      </c>
      <c r="O369">
        <v>5.5</v>
      </c>
      <c r="P369">
        <v>1</v>
      </c>
      <c r="Q369">
        <v>6.2962962962962971E-2</v>
      </c>
    </row>
    <row r="370" spans="1:17" x14ac:dyDescent="0.3">
      <c r="A370">
        <v>1801</v>
      </c>
      <c r="B370">
        <v>89</v>
      </c>
      <c r="C370" t="s">
        <v>679</v>
      </c>
      <c r="D370">
        <v>9</v>
      </c>
      <c r="E370" t="s">
        <v>154</v>
      </c>
      <c r="F370" t="s">
        <v>1484</v>
      </c>
      <c r="G370">
        <v>1080</v>
      </c>
      <c r="H370">
        <v>8</v>
      </c>
      <c r="I370">
        <v>5076</v>
      </c>
      <c r="J370">
        <v>8.3333333333333332E-3</v>
      </c>
      <c r="K370">
        <v>1.7730496453900709E-3</v>
      </c>
      <c r="L370">
        <v>8.0555555555555561E-2</v>
      </c>
      <c r="M370">
        <v>7</v>
      </c>
      <c r="N370">
        <v>1</v>
      </c>
      <c r="O370">
        <v>5.5</v>
      </c>
      <c r="P370">
        <v>1</v>
      </c>
      <c r="Q370">
        <v>7.2222222222222229E-2</v>
      </c>
    </row>
    <row r="371" spans="1:17" x14ac:dyDescent="0.3">
      <c r="A371">
        <v>1960</v>
      </c>
      <c r="B371">
        <v>89</v>
      </c>
      <c r="C371" t="s">
        <v>501</v>
      </c>
      <c r="D371">
        <v>9</v>
      </c>
      <c r="E371" t="s">
        <v>154</v>
      </c>
      <c r="F371" t="s">
        <v>1467</v>
      </c>
      <c r="G371">
        <v>1080</v>
      </c>
      <c r="H371">
        <v>8</v>
      </c>
      <c r="I371">
        <v>7056</v>
      </c>
      <c r="J371">
        <v>8.3333333333333332E-3</v>
      </c>
      <c r="K371">
        <v>1.2755102040816326E-3</v>
      </c>
      <c r="L371">
        <v>8.8888888888888892E-2</v>
      </c>
      <c r="M371">
        <v>8</v>
      </c>
      <c r="N371">
        <v>1</v>
      </c>
      <c r="O371">
        <v>8</v>
      </c>
      <c r="P371">
        <v>1</v>
      </c>
      <c r="Q371">
        <v>8.0555555555555561E-2</v>
      </c>
    </row>
    <row r="372" spans="1:17" x14ac:dyDescent="0.3">
      <c r="A372">
        <v>1970</v>
      </c>
      <c r="B372">
        <v>89</v>
      </c>
      <c r="C372" t="s">
        <v>538</v>
      </c>
      <c r="D372">
        <v>9</v>
      </c>
      <c r="E372" t="s">
        <v>154</v>
      </c>
      <c r="F372" t="s">
        <v>1467</v>
      </c>
      <c r="G372">
        <v>1080</v>
      </c>
      <c r="H372">
        <v>8</v>
      </c>
      <c r="I372">
        <v>4798</v>
      </c>
      <c r="J372">
        <v>8.3333333333333332E-3</v>
      </c>
      <c r="K372">
        <v>1.8757815756565235E-3</v>
      </c>
      <c r="L372">
        <v>9.7222222222222224E-2</v>
      </c>
      <c r="M372">
        <v>9</v>
      </c>
      <c r="N372">
        <v>1</v>
      </c>
      <c r="O372">
        <v>8</v>
      </c>
      <c r="P372">
        <v>1</v>
      </c>
      <c r="Q372">
        <v>8.8888888888888892E-2</v>
      </c>
    </row>
    <row r="373" spans="1:17" x14ac:dyDescent="0.3">
      <c r="A373">
        <v>2021</v>
      </c>
      <c r="B373">
        <v>89</v>
      </c>
      <c r="C373" t="s">
        <v>236</v>
      </c>
      <c r="D373">
        <v>8</v>
      </c>
      <c r="E373" t="s">
        <v>154</v>
      </c>
      <c r="F373" t="s">
        <v>1480</v>
      </c>
      <c r="G373">
        <v>1080</v>
      </c>
      <c r="H373">
        <v>11</v>
      </c>
      <c r="I373">
        <v>2602</v>
      </c>
      <c r="J373">
        <v>7.4074074074074077E-3</v>
      </c>
      <c r="K373">
        <v>3.0745580322828594E-3</v>
      </c>
      <c r="L373">
        <v>0.10462962962962963</v>
      </c>
      <c r="M373">
        <v>10</v>
      </c>
      <c r="N373">
        <v>1</v>
      </c>
      <c r="O373">
        <v>8</v>
      </c>
      <c r="P373">
        <v>1</v>
      </c>
      <c r="Q373">
        <v>9.7222222222222224E-2</v>
      </c>
    </row>
    <row r="374" spans="1:17" x14ac:dyDescent="0.3">
      <c r="A374">
        <v>2130</v>
      </c>
      <c r="B374">
        <v>89</v>
      </c>
      <c r="C374" t="s">
        <v>372</v>
      </c>
      <c r="D374">
        <v>8</v>
      </c>
      <c r="E374" t="s">
        <v>154</v>
      </c>
      <c r="F374" t="s">
        <v>1479</v>
      </c>
      <c r="G374">
        <v>1080</v>
      </c>
      <c r="H374">
        <v>11</v>
      </c>
      <c r="I374">
        <v>3433</v>
      </c>
      <c r="J374">
        <v>7.4074074074074077E-3</v>
      </c>
      <c r="K374">
        <v>2.3303233323623651E-3</v>
      </c>
      <c r="L374">
        <v>0.11203703703703703</v>
      </c>
      <c r="M374">
        <v>11</v>
      </c>
      <c r="N374">
        <v>1</v>
      </c>
      <c r="O374">
        <v>11</v>
      </c>
      <c r="P374">
        <v>1</v>
      </c>
      <c r="Q374">
        <v>0.10462962962962963</v>
      </c>
    </row>
    <row r="375" spans="1:17" x14ac:dyDescent="0.3">
      <c r="A375">
        <v>2149</v>
      </c>
      <c r="B375">
        <v>89</v>
      </c>
      <c r="C375" t="s">
        <v>308</v>
      </c>
      <c r="D375">
        <v>8</v>
      </c>
      <c r="E375" t="s">
        <v>154</v>
      </c>
      <c r="F375" t="s">
        <v>1484</v>
      </c>
      <c r="G375">
        <v>1080</v>
      </c>
      <c r="H375">
        <v>11</v>
      </c>
      <c r="I375">
        <v>4649</v>
      </c>
      <c r="J375">
        <v>7.4074074074074077E-3</v>
      </c>
      <c r="K375">
        <v>1.7208001720800173E-3</v>
      </c>
      <c r="L375">
        <v>0.11944444444444444</v>
      </c>
      <c r="M375">
        <v>12</v>
      </c>
      <c r="N375">
        <v>1</v>
      </c>
      <c r="O375">
        <v>11</v>
      </c>
      <c r="P375">
        <v>1</v>
      </c>
      <c r="Q375">
        <v>0.11203703703703703</v>
      </c>
    </row>
    <row r="376" spans="1:17" x14ac:dyDescent="0.3">
      <c r="A376">
        <v>2151</v>
      </c>
      <c r="B376">
        <v>91</v>
      </c>
      <c r="C376" t="s">
        <v>522</v>
      </c>
      <c r="D376">
        <v>2297</v>
      </c>
      <c r="E376" t="s">
        <v>154</v>
      </c>
      <c r="F376" t="s">
        <v>1479</v>
      </c>
      <c r="G376">
        <v>48270</v>
      </c>
      <c r="H376">
        <v>1</v>
      </c>
      <c r="I376">
        <v>5888</v>
      </c>
      <c r="J376">
        <v>4.7586492645535529E-2</v>
      </c>
      <c r="K376">
        <v>0.39011548913043476</v>
      </c>
      <c r="L376">
        <v>4.7586492645535529E-2</v>
      </c>
      <c r="M376">
        <v>1</v>
      </c>
      <c r="N376">
        <v>1</v>
      </c>
      <c r="O376">
        <v>344.5</v>
      </c>
      <c r="P376">
        <v>0</v>
      </c>
      <c r="Q376">
        <v>0.9888888888888806</v>
      </c>
    </row>
    <row r="377" spans="1:17" x14ac:dyDescent="0.3">
      <c r="A377">
        <v>2150</v>
      </c>
      <c r="B377">
        <v>91</v>
      </c>
      <c r="C377" t="s">
        <v>249</v>
      </c>
      <c r="D377">
        <v>1683</v>
      </c>
      <c r="E377" t="s">
        <v>154</v>
      </c>
      <c r="F377" t="s">
        <v>1479</v>
      </c>
      <c r="G377">
        <v>48270</v>
      </c>
      <c r="H377">
        <v>2</v>
      </c>
      <c r="I377">
        <v>4075</v>
      </c>
      <c r="J377">
        <v>3.4866376631448107E-2</v>
      </c>
      <c r="K377">
        <v>0.41300613496932514</v>
      </c>
      <c r="L377">
        <v>8.2452869276983642E-2</v>
      </c>
      <c r="M377">
        <v>2</v>
      </c>
      <c r="N377">
        <v>1</v>
      </c>
      <c r="O377">
        <v>1</v>
      </c>
      <c r="P377">
        <v>1</v>
      </c>
      <c r="Q377">
        <v>4.7586492645535529E-2</v>
      </c>
    </row>
    <row r="378" spans="1:17" x14ac:dyDescent="0.3">
      <c r="A378">
        <v>2128</v>
      </c>
      <c r="B378">
        <v>91</v>
      </c>
      <c r="C378" t="s">
        <v>216</v>
      </c>
      <c r="D378">
        <v>1512</v>
      </c>
      <c r="E378" t="s">
        <v>154</v>
      </c>
      <c r="F378" t="s">
        <v>1479</v>
      </c>
      <c r="G378">
        <v>48270</v>
      </c>
      <c r="H378">
        <v>3</v>
      </c>
      <c r="I378">
        <v>3454</v>
      </c>
      <c r="J378">
        <v>3.1323803604723428E-2</v>
      </c>
      <c r="K378">
        <v>0.43775332947307471</v>
      </c>
      <c r="L378">
        <v>0.11377667288170706</v>
      </c>
      <c r="M378">
        <v>3</v>
      </c>
      <c r="N378">
        <v>1</v>
      </c>
      <c r="O378">
        <v>2</v>
      </c>
      <c r="P378">
        <v>1</v>
      </c>
      <c r="Q378">
        <v>8.2452869276983642E-2</v>
      </c>
    </row>
    <row r="379" spans="1:17" x14ac:dyDescent="0.3">
      <c r="A379">
        <v>2155</v>
      </c>
      <c r="B379">
        <v>91</v>
      </c>
      <c r="C379" t="s">
        <v>413</v>
      </c>
      <c r="D379">
        <v>1215</v>
      </c>
      <c r="E379" t="s">
        <v>154</v>
      </c>
      <c r="F379" t="s">
        <v>1484</v>
      </c>
      <c r="G379">
        <v>48270</v>
      </c>
      <c r="H379">
        <v>4</v>
      </c>
      <c r="I379">
        <v>5415</v>
      </c>
      <c r="J379">
        <v>2.517091361093847E-2</v>
      </c>
      <c r="K379">
        <v>0.22437673130193905</v>
      </c>
      <c r="L379">
        <v>0.13894758649264555</v>
      </c>
      <c r="M379">
        <v>4</v>
      </c>
      <c r="N379">
        <v>1</v>
      </c>
      <c r="O379">
        <v>3</v>
      </c>
      <c r="P379">
        <v>1</v>
      </c>
      <c r="Q379">
        <v>0.11377667288170706</v>
      </c>
    </row>
    <row r="380" spans="1:17" x14ac:dyDescent="0.3">
      <c r="A380">
        <v>2149</v>
      </c>
      <c r="B380">
        <v>91</v>
      </c>
      <c r="C380" t="s">
        <v>308</v>
      </c>
      <c r="D380">
        <v>1211</v>
      </c>
      <c r="E380" t="s">
        <v>154</v>
      </c>
      <c r="F380" t="s">
        <v>1484</v>
      </c>
      <c r="G380">
        <v>48270</v>
      </c>
      <c r="H380">
        <v>5</v>
      </c>
      <c r="I380">
        <v>4649</v>
      </c>
      <c r="J380">
        <v>2.5088046405634969E-2</v>
      </c>
      <c r="K380">
        <v>0.2604861260486126</v>
      </c>
      <c r="L380">
        <v>0.16403563289828052</v>
      </c>
      <c r="M380">
        <v>5</v>
      </c>
      <c r="N380">
        <v>1</v>
      </c>
      <c r="O380">
        <v>4</v>
      </c>
      <c r="P380">
        <v>1</v>
      </c>
      <c r="Q380">
        <v>0.13894758649264555</v>
      </c>
    </row>
    <row r="381" spans="1:17" x14ac:dyDescent="0.3">
      <c r="A381">
        <v>2148</v>
      </c>
      <c r="B381">
        <v>91</v>
      </c>
      <c r="C381" t="s">
        <v>397</v>
      </c>
      <c r="D381">
        <v>1159</v>
      </c>
      <c r="E381" t="s">
        <v>154</v>
      </c>
      <c r="F381" t="s">
        <v>1484</v>
      </c>
      <c r="G381">
        <v>48270</v>
      </c>
      <c r="H381">
        <v>6</v>
      </c>
      <c r="I381">
        <v>6136</v>
      </c>
      <c r="J381">
        <v>2.4010772736689456E-2</v>
      </c>
      <c r="K381">
        <v>0.18888526727509777</v>
      </c>
      <c r="L381">
        <v>0.18804640563496997</v>
      </c>
      <c r="M381">
        <v>6</v>
      </c>
      <c r="N381">
        <v>1</v>
      </c>
      <c r="O381">
        <v>5</v>
      </c>
      <c r="P381">
        <v>1</v>
      </c>
      <c r="Q381">
        <v>0.16403563289828052</v>
      </c>
    </row>
    <row r="382" spans="1:17" x14ac:dyDescent="0.3">
      <c r="A382">
        <v>2129</v>
      </c>
      <c r="B382">
        <v>91</v>
      </c>
      <c r="C382" t="s">
        <v>242</v>
      </c>
      <c r="D382">
        <v>948</v>
      </c>
      <c r="E382" t="s">
        <v>154</v>
      </c>
      <c r="F382" t="s">
        <v>1479</v>
      </c>
      <c r="G382">
        <v>48270</v>
      </c>
      <c r="H382">
        <v>7</v>
      </c>
      <c r="I382">
        <v>1706</v>
      </c>
      <c r="J382">
        <v>1.9639527656929771E-2</v>
      </c>
      <c r="K382">
        <v>0.55568581477139511</v>
      </c>
      <c r="L382">
        <v>0.20768593329189974</v>
      </c>
      <c r="M382">
        <v>7</v>
      </c>
      <c r="N382">
        <v>1</v>
      </c>
      <c r="O382">
        <v>6</v>
      </c>
      <c r="P382">
        <v>1</v>
      </c>
      <c r="Q382">
        <v>0.18804640563496997</v>
      </c>
    </row>
    <row r="383" spans="1:17" x14ac:dyDescent="0.3">
      <c r="A383">
        <v>2152</v>
      </c>
      <c r="B383">
        <v>91</v>
      </c>
      <c r="C383" t="s">
        <v>678</v>
      </c>
      <c r="D383">
        <v>934</v>
      </c>
      <c r="E383" t="s">
        <v>154</v>
      </c>
      <c r="F383" t="s">
        <v>1479</v>
      </c>
      <c r="G383">
        <v>48270</v>
      </c>
      <c r="H383">
        <v>8</v>
      </c>
      <c r="I383">
        <v>1823</v>
      </c>
      <c r="J383">
        <v>1.9349492438367515E-2</v>
      </c>
      <c r="K383">
        <v>0.51234229292375211</v>
      </c>
      <c r="L383">
        <v>0.22703542573026725</v>
      </c>
      <c r="M383">
        <v>8</v>
      </c>
      <c r="N383">
        <v>1</v>
      </c>
      <c r="O383">
        <v>7</v>
      </c>
      <c r="P383">
        <v>1</v>
      </c>
      <c r="Q383">
        <v>0.20768593329189974</v>
      </c>
    </row>
    <row r="384" spans="1:17" x14ac:dyDescent="0.3">
      <c r="A384">
        <v>2114</v>
      </c>
      <c r="B384">
        <v>91</v>
      </c>
      <c r="C384" t="s">
        <v>216</v>
      </c>
      <c r="D384">
        <v>885</v>
      </c>
      <c r="E384" t="s">
        <v>154</v>
      </c>
      <c r="F384" t="s">
        <v>1479</v>
      </c>
      <c r="G384">
        <v>48270</v>
      </c>
      <c r="H384">
        <v>9</v>
      </c>
      <c r="I384">
        <v>1258</v>
      </c>
      <c r="J384">
        <v>1.8334369173399628E-2</v>
      </c>
      <c r="K384">
        <v>0.70349761526232113</v>
      </c>
      <c r="L384">
        <v>0.24536979490366687</v>
      </c>
      <c r="M384">
        <v>9</v>
      </c>
      <c r="N384">
        <v>1</v>
      </c>
      <c r="O384">
        <v>8</v>
      </c>
      <c r="P384">
        <v>1</v>
      </c>
      <c r="Q384">
        <v>0.22703542573026725</v>
      </c>
    </row>
    <row r="385" spans="1:17" x14ac:dyDescent="0.3">
      <c r="A385">
        <v>1902</v>
      </c>
      <c r="B385">
        <v>91</v>
      </c>
      <c r="C385" t="s">
        <v>395</v>
      </c>
      <c r="D385">
        <v>662</v>
      </c>
      <c r="E385" t="s">
        <v>154</v>
      </c>
      <c r="F385" t="s">
        <v>1467</v>
      </c>
      <c r="G385">
        <v>48270</v>
      </c>
      <c r="H385">
        <v>10</v>
      </c>
      <c r="I385">
        <v>6197</v>
      </c>
      <c r="J385">
        <v>1.3714522477729439E-2</v>
      </c>
      <c r="K385">
        <v>0.10682588349201226</v>
      </c>
      <c r="L385">
        <v>0.25908431738139631</v>
      </c>
      <c r="M385">
        <v>10</v>
      </c>
      <c r="N385">
        <v>1</v>
      </c>
      <c r="O385">
        <v>9</v>
      </c>
      <c r="P385">
        <v>1</v>
      </c>
      <c r="Q385">
        <v>0.24536979490366687</v>
      </c>
    </row>
    <row r="386" spans="1:17" x14ac:dyDescent="0.3">
      <c r="A386">
        <v>1906</v>
      </c>
      <c r="B386">
        <v>91</v>
      </c>
      <c r="C386" t="s">
        <v>542</v>
      </c>
      <c r="D386">
        <v>570</v>
      </c>
      <c r="E386" t="s">
        <v>154</v>
      </c>
      <c r="F386" t="s">
        <v>1467</v>
      </c>
      <c r="G386">
        <v>48270</v>
      </c>
      <c r="H386">
        <v>11</v>
      </c>
      <c r="I386">
        <v>3381</v>
      </c>
      <c r="J386">
        <v>1.1808576755748913E-2</v>
      </c>
      <c r="K386">
        <v>0.16858917480035493</v>
      </c>
      <c r="L386">
        <v>0.27089289413714523</v>
      </c>
      <c r="M386">
        <v>11</v>
      </c>
      <c r="N386">
        <v>1</v>
      </c>
      <c r="O386">
        <v>10</v>
      </c>
      <c r="P386">
        <v>1</v>
      </c>
      <c r="Q386">
        <v>0.25908431738139631</v>
      </c>
    </row>
    <row r="387" spans="1:17" x14ac:dyDescent="0.3">
      <c r="A387">
        <v>1960</v>
      </c>
      <c r="B387">
        <v>91</v>
      </c>
      <c r="C387" t="s">
        <v>501</v>
      </c>
      <c r="D387">
        <v>538</v>
      </c>
      <c r="E387" t="s">
        <v>154</v>
      </c>
      <c r="F387" t="s">
        <v>1467</v>
      </c>
      <c r="G387">
        <v>48270</v>
      </c>
      <c r="H387">
        <v>12</v>
      </c>
      <c r="I387">
        <v>7056</v>
      </c>
      <c r="J387">
        <v>1.1145639113320904E-2</v>
      </c>
      <c r="K387">
        <v>7.6247165532879815E-2</v>
      </c>
      <c r="L387">
        <v>0.28203853325046613</v>
      </c>
      <c r="M387">
        <v>12</v>
      </c>
      <c r="N387">
        <v>1</v>
      </c>
      <c r="O387">
        <v>11</v>
      </c>
      <c r="P387">
        <v>1</v>
      </c>
      <c r="Q387">
        <v>0.27089289413714523</v>
      </c>
    </row>
    <row r="388" spans="1:17" x14ac:dyDescent="0.3">
      <c r="A388">
        <v>2145</v>
      </c>
      <c r="B388">
        <v>91</v>
      </c>
      <c r="C388" t="s">
        <v>557</v>
      </c>
      <c r="D388">
        <v>521</v>
      </c>
      <c r="E388" t="s">
        <v>154</v>
      </c>
      <c r="F388" t="s">
        <v>1484</v>
      </c>
      <c r="G388">
        <v>48270</v>
      </c>
      <c r="H388">
        <v>13</v>
      </c>
      <c r="I388">
        <v>2071</v>
      </c>
      <c r="J388">
        <v>1.0793453490781023E-2</v>
      </c>
      <c r="K388">
        <v>0.25156929019797197</v>
      </c>
      <c r="L388">
        <v>0.29283198674124716</v>
      </c>
      <c r="M388">
        <v>13</v>
      </c>
      <c r="N388">
        <v>1</v>
      </c>
      <c r="O388">
        <v>12</v>
      </c>
      <c r="P388">
        <v>1</v>
      </c>
      <c r="Q388">
        <v>0.28203853325046613</v>
      </c>
    </row>
    <row r="389" spans="1:17" x14ac:dyDescent="0.3">
      <c r="A389">
        <v>2139</v>
      </c>
      <c r="B389">
        <v>91</v>
      </c>
      <c r="C389" t="s">
        <v>235</v>
      </c>
      <c r="D389">
        <v>469</v>
      </c>
      <c r="E389" t="s">
        <v>154</v>
      </c>
      <c r="F389" t="s">
        <v>1484</v>
      </c>
      <c r="G389">
        <v>48270</v>
      </c>
      <c r="H389">
        <v>14</v>
      </c>
      <c r="I389">
        <v>2425</v>
      </c>
      <c r="J389">
        <v>9.7161798218355078E-3</v>
      </c>
      <c r="K389">
        <v>0.1934020618556701</v>
      </c>
      <c r="L389">
        <v>0.3025481665630827</v>
      </c>
      <c r="M389">
        <v>14</v>
      </c>
      <c r="N389">
        <v>1</v>
      </c>
      <c r="O389">
        <v>13</v>
      </c>
      <c r="P389">
        <v>1</v>
      </c>
      <c r="Q389">
        <v>0.29283198674124716</v>
      </c>
    </row>
    <row r="390" spans="1:17" x14ac:dyDescent="0.3">
      <c r="A390">
        <v>2169</v>
      </c>
      <c r="B390">
        <v>91</v>
      </c>
      <c r="C390" t="s">
        <v>515</v>
      </c>
      <c r="D390">
        <v>445</v>
      </c>
      <c r="E390" t="s">
        <v>154</v>
      </c>
      <c r="F390" t="s">
        <v>1480</v>
      </c>
      <c r="G390">
        <v>48270</v>
      </c>
      <c r="H390">
        <v>15</v>
      </c>
      <c r="I390">
        <v>6680</v>
      </c>
      <c r="J390">
        <v>9.2189765900145011E-3</v>
      </c>
      <c r="K390">
        <v>6.6616766467065866E-2</v>
      </c>
      <c r="L390">
        <v>0.31176714315309723</v>
      </c>
      <c r="M390">
        <v>15</v>
      </c>
      <c r="N390">
        <v>1</v>
      </c>
      <c r="O390">
        <v>14</v>
      </c>
      <c r="P390">
        <v>1</v>
      </c>
      <c r="Q390">
        <v>0.3025481665630827</v>
      </c>
    </row>
    <row r="391" spans="1:17" x14ac:dyDescent="0.3">
      <c r="A391">
        <v>1757</v>
      </c>
      <c r="B391">
        <v>97</v>
      </c>
      <c r="C391" t="s">
        <v>423</v>
      </c>
      <c r="D391">
        <v>2059</v>
      </c>
      <c r="E391" t="s">
        <v>154</v>
      </c>
      <c r="F391" t="s">
        <v>1470</v>
      </c>
      <c r="G391">
        <v>9995</v>
      </c>
      <c r="H391">
        <v>1</v>
      </c>
      <c r="I391">
        <v>3185</v>
      </c>
      <c r="J391">
        <v>0.20600300150075038</v>
      </c>
      <c r="K391">
        <v>0.6464678178963893</v>
      </c>
      <c r="L391">
        <v>0.20600300150075038</v>
      </c>
      <c r="M391">
        <v>1</v>
      </c>
      <c r="N391">
        <v>1</v>
      </c>
      <c r="O391">
        <v>1632</v>
      </c>
      <c r="P391">
        <v>0</v>
      </c>
      <c r="Q391">
        <v>0.99395069401282954</v>
      </c>
    </row>
    <row r="392" spans="1:17" x14ac:dyDescent="0.3">
      <c r="A392">
        <v>2038</v>
      </c>
      <c r="B392">
        <v>97</v>
      </c>
      <c r="C392" t="s">
        <v>319</v>
      </c>
      <c r="D392">
        <v>1147</v>
      </c>
      <c r="E392" t="s">
        <v>154</v>
      </c>
      <c r="F392" t="s">
        <v>1480</v>
      </c>
      <c r="G392">
        <v>9995</v>
      </c>
      <c r="H392">
        <v>2</v>
      </c>
      <c r="I392">
        <v>2466</v>
      </c>
      <c r="J392">
        <v>0.11475737868934467</v>
      </c>
      <c r="K392">
        <v>0.4651257096512571</v>
      </c>
      <c r="L392">
        <v>0.32076038019009506</v>
      </c>
      <c r="M392">
        <v>2</v>
      </c>
      <c r="N392">
        <v>1</v>
      </c>
      <c r="O392">
        <v>1</v>
      </c>
      <c r="P392">
        <v>1</v>
      </c>
      <c r="Q392">
        <v>0.20600300150075038</v>
      </c>
    </row>
    <row r="393" spans="1:17" x14ac:dyDescent="0.3">
      <c r="A393">
        <v>2019</v>
      </c>
      <c r="B393">
        <v>97</v>
      </c>
      <c r="C393" t="s">
        <v>203</v>
      </c>
      <c r="D393">
        <v>840</v>
      </c>
      <c r="E393" t="s">
        <v>154</v>
      </c>
      <c r="F393" t="s">
        <v>1480</v>
      </c>
      <c r="G393">
        <v>9995</v>
      </c>
      <c r="H393">
        <v>3</v>
      </c>
      <c r="I393">
        <v>1529</v>
      </c>
      <c r="J393">
        <v>8.4042021010505258E-2</v>
      </c>
      <c r="K393">
        <v>0.54937867887508174</v>
      </c>
      <c r="L393">
        <v>0.40480240120060029</v>
      </c>
      <c r="M393">
        <v>3</v>
      </c>
      <c r="N393">
        <v>1</v>
      </c>
      <c r="O393">
        <v>2</v>
      </c>
      <c r="P393">
        <v>1</v>
      </c>
      <c r="Q393">
        <v>0.32076038019009506</v>
      </c>
    </row>
    <row r="394" spans="1:17" x14ac:dyDescent="0.3">
      <c r="A394">
        <v>1569</v>
      </c>
      <c r="B394">
        <v>97</v>
      </c>
      <c r="C394" t="s">
        <v>608</v>
      </c>
      <c r="D394">
        <v>686</v>
      </c>
      <c r="E394" t="s">
        <v>154</v>
      </c>
      <c r="F394" t="s">
        <v>1470</v>
      </c>
      <c r="G394">
        <v>9995</v>
      </c>
      <c r="H394">
        <v>4</v>
      </c>
      <c r="I394">
        <v>1204</v>
      </c>
      <c r="J394">
        <v>6.8634317158579289E-2</v>
      </c>
      <c r="K394">
        <v>0.56976744186046513</v>
      </c>
      <c r="L394">
        <v>0.47343671835917955</v>
      </c>
      <c r="M394">
        <v>4</v>
      </c>
      <c r="N394">
        <v>1</v>
      </c>
      <c r="O394">
        <v>3</v>
      </c>
      <c r="P394">
        <v>1</v>
      </c>
      <c r="Q394">
        <v>0.40480240120060029</v>
      </c>
    </row>
    <row r="395" spans="1:17" x14ac:dyDescent="0.3">
      <c r="A395">
        <v>1588</v>
      </c>
      <c r="B395">
        <v>97</v>
      </c>
      <c r="C395" t="s">
        <v>668</v>
      </c>
      <c r="D395">
        <v>524</v>
      </c>
      <c r="E395" t="s">
        <v>154</v>
      </c>
      <c r="F395" t="s">
        <v>1470</v>
      </c>
      <c r="G395">
        <v>9995</v>
      </c>
      <c r="H395">
        <v>5</v>
      </c>
      <c r="I395">
        <v>1103</v>
      </c>
      <c r="J395">
        <v>5.2426213106553279E-2</v>
      </c>
      <c r="K395">
        <v>0.47506799637352676</v>
      </c>
      <c r="L395">
        <v>0.52586293146573282</v>
      </c>
      <c r="M395">
        <v>5</v>
      </c>
      <c r="N395">
        <v>1</v>
      </c>
      <c r="O395">
        <v>4</v>
      </c>
      <c r="P395">
        <v>1</v>
      </c>
      <c r="Q395">
        <v>0.47343671835917955</v>
      </c>
    </row>
    <row r="396" spans="1:17" x14ac:dyDescent="0.3">
      <c r="A396">
        <v>2053</v>
      </c>
      <c r="B396">
        <v>97</v>
      </c>
      <c r="C396" t="s">
        <v>414</v>
      </c>
      <c r="D396">
        <v>489</v>
      </c>
      <c r="E396" t="s">
        <v>154</v>
      </c>
      <c r="F396" t="s">
        <v>1480</v>
      </c>
      <c r="G396">
        <v>9995</v>
      </c>
      <c r="H396">
        <v>6</v>
      </c>
      <c r="I396">
        <v>1188</v>
      </c>
      <c r="J396">
        <v>4.8924462231115559E-2</v>
      </c>
      <c r="K396">
        <v>0.4116161616161616</v>
      </c>
      <c r="L396">
        <v>0.57478739369684839</v>
      </c>
      <c r="M396">
        <v>6</v>
      </c>
      <c r="N396">
        <v>1</v>
      </c>
      <c r="O396">
        <v>5</v>
      </c>
      <c r="P396">
        <v>1</v>
      </c>
      <c r="Q396">
        <v>0.52586293146573282</v>
      </c>
    </row>
    <row r="397" spans="1:17" x14ac:dyDescent="0.3">
      <c r="A397">
        <v>1504</v>
      </c>
      <c r="B397">
        <v>97</v>
      </c>
      <c r="C397" t="s">
        <v>212</v>
      </c>
      <c r="D397">
        <v>424</v>
      </c>
      <c r="E397" t="s">
        <v>154</v>
      </c>
      <c r="F397" t="s">
        <v>1470</v>
      </c>
      <c r="G397">
        <v>9995</v>
      </c>
      <c r="H397">
        <v>7</v>
      </c>
      <c r="I397">
        <v>671</v>
      </c>
      <c r="J397">
        <v>4.2421210605302649E-2</v>
      </c>
      <c r="K397">
        <v>0.63189269746646792</v>
      </c>
      <c r="L397">
        <v>0.61720860430215108</v>
      </c>
      <c r="M397">
        <v>7</v>
      </c>
      <c r="N397">
        <v>1</v>
      </c>
      <c r="O397">
        <v>6</v>
      </c>
      <c r="P397">
        <v>1</v>
      </c>
      <c r="Q397">
        <v>0.57478739369684839</v>
      </c>
    </row>
    <row r="398" spans="1:17" x14ac:dyDescent="0.3">
      <c r="A398">
        <v>1748</v>
      </c>
      <c r="B398">
        <v>97</v>
      </c>
      <c r="C398" t="s">
        <v>360</v>
      </c>
      <c r="D398">
        <v>346</v>
      </c>
      <c r="E398" t="s">
        <v>154</v>
      </c>
      <c r="F398" t="s">
        <v>1484</v>
      </c>
      <c r="G398">
        <v>9995</v>
      </c>
      <c r="H398">
        <v>8</v>
      </c>
      <c r="I398">
        <v>1240</v>
      </c>
      <c r="J398">
        <v>3.4617308654327161E-2</v>
      </c>
      <c r="K398">
        <v>0.27903225806451615</v>
      </c>
      <c r="L398">
        <v>0.65182591295647829</v>
      </c>
      <c r="M398">
        <v>8</v>
      </c>
      <c r="N398">
        <v>1</v>
      </c>
      <c r="O398">
        <v>7</v>
      </c>
      <c r="P398">
        <v>1</v>
      </c>
      <c r="Q398">
        <v>0.61720860430215108</v>
      </c>
    </row>
    <row r="399" spans="1:17" x14ac:dyDescent="0.3">
      <c r="A399">
        <v>1747</v>
      </c>
      <c r="B399">
        <v>97</v>
      </c>
      <c r="C399" t="s">
        <v>359</v>
      </c>
      <c r="D399">
        <v>320</v>
      </c>
      <c r="E399" t="s">
        <v>154</v>
      </c>
      <c r="F399" t="s">
        <v>1470</v>
      </c>
      <c r="G399">
        <v>9995</v>
      </c>
      <c r="H399">
        <v>9</v>
      </c>
      <c r="I399">
        <v>524</v>
      </c>
      <c r="J399">
        <v>3.2016008004001999E-2</v>
      </c>
      <c r="K399">
        <v>0.61068702290076338</v>
      </c>
      <c r="L399">
        <v>0.68384192096048024</v>
      </c>
      <c r="M399">
        <v>9</v>
      </c>
      <c r="N399">
        <v>1</v>
      </c>
      <c r="O399">
        <v>8</v>
      </c>
      <c r="P399">
        <v>1</v>
      </c>
      <c r="Q399">
        <v>0.65182591295647829</v>
      </c>
    </row>
    <row r="400" spans="1:17" x14ac:dyDescent="0.3">
      <c r="A400">
        <v>1534</v>
      </c>
      <c r="B400">
        <v>97</v>
      </c>
      <c r="C400" t="s">
        <v>484</v>
      </c>
      <c r="D400">
        <v>310</v>
      </c>
      <c r="E400" t="s">
        <v>154</v>
      </c>
      <c r="F400" t="s">
        <v>1470</v>
      </c>
      <c r="G400">
        <v>9995</v>
      </c>
      <c r="H400">
        <v>10</v>
      </c>
      <c r="I400">
        <v>604</v>
      </c>
      <c r="J400">
        <v>3.1015507753876938E-2</v>
      </c>
      <c r="K400">
        <v>0.51324503311258274</v>
      </c>
      <c r="L400">
        <v>0.7148574287143572</v>
      </c>
      <c r="M400">
        <v>10</v>
      </c>
      <c r="N400">
        <v>1</v>
      </c>
      <c r="O400">
        <v>9</v>
      </c>
      <c r="P400">
        <v>1</v>
      </c>
      <c r="Q400">
        <v>0.68384192096048024</v>
      </c>
    </row>
    <row r="401" spans="1:17" x14ac:dyDescent="0.3">
      <c r="A401">
        <v>2093</v>
      </c>
      <c r="B401">
        <v>97</v>
      </c>
      <c r="C401" t="s">
        <v>685</v>
      </c>
      <c r="D401">
        <v>236</v>
      </c>
      <c r="E401" t="s">
        <v>154</v>
      </c>
      <c r="F401" t="s">
        <v>1480</v>
      </c>
      <c r="G401">
        <v>9995</v>
      </c>
      <c r="H401">
        <v>11</v>
      </c>
      <c r="I401">
        <v>1200</v>
      </c>
      <c r="J401">
        <v>2.3611805902951477E-2</v>
      </c>
      <c r="K401">
        <v>0.19666666666666666</v>
      </c>
      <c r="L401">
        <v>0.73846923461730873</v>
      </c>
      <c r="M401">
        <v>11</v>
      </c>
      <c r="N401">
        <v>1</v>
      </c>
      <c r="O401">
        <v>10</v>
      </c>
      <c r="P401">
        <v>1</v>
      </c>
      <c r="Q401">
        <v>0.7148574287143572</v>
      </c>
    </row>
    <row r="402" spans="1:17" x14ac:dyDescent="0.3">
      <c r="A402">
        <v>1756</v>
      </c>
      <c r="B402">
        <v>97</v>
      </c>
      <c r="C402" t="s">
        <v>416</v>
      </c>
      <c r="D402">
        <v>212</v>
      </c>
      <c r="E402" t="s">
        <v>154</v>
      </c>
      <c r="F402" t="s">
        <v>1470</v>
      </c>
      <c r="G402">
        <v>9995</v>
      </c>
      <c r="H402">
        <v>12</v>
      </c>
      <c r="I402">
        <v>429</v>
      </c>
      <c r="J402">
        <v>2.1210605302651325E-2</v>
      </c>
      <c r="K402">
        <v>0.49417249417249415</v>
      </c>
      <c r="L402">
        <v>0.75967983991996002</v>
      </c>
      <c r="M402">
        <v>12</v>
      </c>
      <c r="N402">
        <v>1</v>
      </c>
      <c r="O402">
        <v>11</v>
      </c>
      <c r="P402">
        <v>1</v>
      </c>
      <c r="Q402">
        <v>0.73846923461730873</v>
      </c>
    </row>
    <row r="403" spans="1:17" x14ac:dyDescent="0.3">
      <c r="A403">
        <v>1568</v>
      </c>
      <c r="B403">
        <v>97</v>
      </c>
      <c r="C403" t="s">
        <v>607</v>
      </c>
      <c r="D403">
        <v>205</v>
      </c>
      <c r="E403" t="s">
        <v>154</v>
      </c>
      <c r="F403" t="s">
        <v>1470</v>
      </c>
      <c r="G403">
        <v>9995</v>
      </c>
      <c r="H403">
        <v>13</v>
      </c>
      <c r="I403">
        <v>519</v>
      </c>
      <c r="J403">
        <v>2.0510255127563781E-2</v>
      </c>
      <c r="K403">
        <v>0.39499036608863197</v>
      </c>
      <c r="L403">
        <v>0.78019009504752379</v>
      </c>
      <c r="M403">
        <v>13</v>
      </c>
      <c r="N403">
        <v>0</v>
      </c>
      <c r="O403">
        <v>12</v>
      </c>
      <c r="P403">
        <v>0</v>
      </c>
      <c r="Q403">
        <v>0.75967983991996002</v>
      </c>
    </row>
    <row r="404" spans="1:17" x14ac:dyDescent="0.3">
      <c r="A404">
        <v>1516</v>
      </c>
      <c r="B404">
        <v>97</v>
      </c>
      <c r="C404" t="s">
        <v>277</v>
      </c>
      <c r="D404">
        <v>200</v>
      </c>
      <c r="E404" t="s">
        <v>154</v>
      </c>
      <c r="F404" t="s">
        <v>1470</v>
      </c>
      <c r="G404">
        <v>9995</v>
      </c>
      <c r="H404">
        <v>14</v>
      </c>
      <c r="I404">
        <v>735</v>
      </c>
      <c r="J404">
        <v>2.001000500250125E-2</v>
      </c>
      <c r="K404">
        <v>0.27210884353741499</v>
      </c>
      <c r="L404">
        <v>0.80020010005002506</v>
      </c>
      <c r="M404">
        <v>14</v>
      </c>
      <c r="N404">
        <v>0</v>
      </c>
      <c r="O404">
        <v>13</v>
      </c>
      <c r="P404">
        <v>0</v>
      </c>
      <c r="Q404">
        <v>0.78019009504752379</v>
      </c>
    </row>
    <row r="405" spans="1:17" x14ac:dyDescent="0.3">
      <c r="A405">
        <v>1746</v>
      </c>
      <c r="B405">
        <v>97</v>
      </c>
      <c r="C405" t="s">
        <v>357</v>
      </c>
      <c r="D405">
        <v>193</v>
      </c>
      <c r="E405" t="s">
        <v>154</v>
      </c>
      <c r="F405" t="s">
        <v>1484</v>
      </c>
      <c r="G405">
        <v>9995</v>
      </c>
      <c r="H405">
        <v>15</v>
      </c>
      <c r="I405">
        <v>1082</v>
      </c>
      <c r="J405">
        <v>1.9309654827413706E-2</v>
      </c>
      <c r="K405">
        <v>0.17837338262476896</v>
      </c>
      <c r="L405">
        <v>0.81950975487743882</v>
      </c>
      <c r="M405">
        <v>15</v>
      </c>
      <c r="N405">
        <v>0</v>
      </c>
      <c r="O405">
        <v>14</v>
      </c>
      <c r="P405">
        <v>0</v>
      </c>
      <c r="Q405">
        <v>0.80020010005002506</v>
      </c>
    </row>
    <row r="406" spans="1:17" x14ac:dyDescent="0.3">
      <c r="A406">
        <v>2186</v>
      </c>
      <c r="B406">
        <v>98</v>
      </c>
      <c r="C406" t="s">
        <v>429</v>
      </c>
      <c r="D406">
        <v>680</v>
      </c>
      <c r="E406" t="s">
        <v>154</v>
      </c>
      <c r="F406" t="s">
        <v>1480</v>
      </c>
      <c r="G406">
        <v>5333</v>
      </c>
      <c r="H406">
        <v>1</v>
      </c>
      <c r="I406">
        <v>2270</v>
      </c>
      <c r="J406">
        <v>0.127507969248078</v>
      </c>
      <c r="K406">
        <v>0.29955947136563876</v>
      </c>
      <c r="L406">
        <v>0.127507969248078</v>
      </c>
      <c r="M406">
        <v>1</v>
      </c>
      <c r="N406">
        <v>1</v>
      </c>
      <c r="O406">
        <v>195</v>
      </c>
      <c r="P406">
        <v>0</v>
      </c>
      <c r="Q406">
        <v>0.99939969984991806</v>
      </c>
    </row>
    <row r="407" spans="1:17" x14ac:dyDescent="0.3">
      <c r="A407">
        <v>2169</v>
      </c>
      <c r="B407">
        <v>98</v>
      </c>
      <c r="C407" t="s">
        <v>515</v>
      </c>
      <c r="D407">
        <v>672</v>
      </c>
      <c r="E407" t="s">
        <v>154</v>
      </c>
      <c r="F407" t="s">
        <v>1480</v>
      </c>
      <c r="G407">
        <v>5333</v>
      </c>
      <c r="H407">
        <v>2</v>
      </c>
      <c r="I407">
        <v>6680</v>
      </c>
      <c r="J407">
        <v>0.12600787549221826</v>
      </c>
      <c r="K407">
        <v>0.10059880239520957</v>
      </c>
      <c r="L407">
        <v>0.25351584474029626</v>
      </c>
      <c r="M407">
        <v>2</v>
      </c>
      <c r="N407">
        <v>1</v>
      </c>
      <c r="O407">
        <v>1</v>
      </c>
      <c r="P407">
        <v>1</v>
      </c>
      <c r="Q407">
        <v>0.127507969248078</v>
      </c>
    </row>
    <row r="408" spans="1:17" x14ac:dyDescent="0.3">
      <c r="A408">
        <v>2368</v>
      </c>
      <c r="B408">
        <v>98</v>
      </c>
      <c r="C408" t="s">
        <v>516</v>
      </c>
      <c r="D408">
        <v>624</v>
      </c>
      <c r="E408" t="s">
        <v>154</v>
      </c>
      <c r="F408" t="s">
        <v>1480</v>
      </c>
      <c r="G408">
        <v>5333</v>
      </c>
      <c r="H408">
        <v>3</v>
      </c>
      <c r="I408">
        <v>3753</v>
      </c>
      <c r="J408">
        <v>0.11700731295705982</v>
      </c>
      <c r="K408">
        <v>0.16626698641087131</v>
      </c>
      <c r="L408">
        <v>0.37052315769735611</v>
      </c>
      <c r="M408">
        <v>3</v>
      </c>
      <c r="N408">
        <v>1</v>
      </c>
      <c r="O408">
        <v>2</v>
      </c>
      <c r="P408">
        <v>1</v>
      </c>
      <c r="Q408">
        <v>0.25351584474029626</v>
      </c>
    </row>
    <row r="409" spans="1:17" x14ac:dyDescent="0.3">
      <c r="A409">
        <v>2021</v>
      </c>
      <c r="B409">
        <v>98</v>
      </c>
      <c r="C409" t="s">
        <v>236</v>
      </c>
      <c r="D409">
        <v>412</v>
      </c>
      <c r="E409" t="s">
        <v>154</v>
      </c>
      <c r="F409" t="s">
        <v>1480</v>
      </c>
      <c r="G409">
        <v>5333</v>
      </c>
      <c r="H409">
        <v>4</v>
      </c>
      <c r="I409">
        <v>2602</v>
      </c>
      <c r="J409">
        <v>7.7254828426776667E-2</v>
      </c>
      <c r="K409">
        <v>0.15833973866256726</v>
      </c>
      <c r="L409">
        <v>0.44777798612413278</v>
      </c>
      <c r="M409">
        <v>4</v>
      </c>
      <c r="N409">
        <v>1</v>
      </c>
      <c r="O409">
        <v>3</v>
      </c>
      <c r="P409">
        <v>1</v>
      </c>
      <c r="Q409">
        <v>0.37052315769735611</v>
      </c>
    </row>
    <row r="410" spans="1:17" x14ac:dyDescent="0.3">
      <c r="A410">
        <v>2184</v>
      </c>
      <c r="B410">
        <v>98</v>
      </c>
      <c r="C410" t="s">
        <v>220</v>
      </c>
      <c r="D410">
        <v>301</v>
      </c>
      <c r="E410" t="s">
        <v>154</v>
      </c>
      <c r="F410" t="s">
        <v>1480</v>
      </c>
      <c r="G410">
        <v>5333</v>
      </c>
      <c r="H410">
        <v>5</v>
      </c>
      <c r="I410">
        <v>4193</v>
      </c>
      <c r="J410">
        <v>5.6441027564222764E-2</v>
      </c>
      <c r="K410">
        <v>7.178631051752922E-2</v>
      </c>
      <c r="L410">
        <v>0.50421901368835553</v>
      </c>
      <c r="M410">
        <v>5</v>
      </c>
      <c r="N410">
        <v>1</v>
      </c>
      <c r="O410">
        <v>4</v>
      </c>
      <c r="P410">
        <v>1</v>
      </c>
      <c r="Q410">
        <v>0.44777798612413278</v>
      </c>
    </row>
    <row r="411" spans="1:17" x14ac:dyDescent="0.3">
      <c r="A411">
        <v>2171</v>
      </c>
      <c r="B411">
        <v>98</v>
      </c>
      <c r="C411" t="s">
        <v>515</v>
      </c>
      <c r="D411">
        <v>225</v>
      </c>
      <c r="E411" t="s">
        <v>154</v>
      </c>
      <c r="F411" t="s">
        <v>1480</v>
      </c>
      <c r="G411">
        <v>5333</v>
      </c>
      <c r="H411">
        <v>6</v>
      </c>
      <c r="I411">
        <v>1599</v>
      </c>
      <c r="J411">
        <v>4.2190136883555225E-2</v>
      </c>
      <c r="K411">
        <v>0.14071294559099437</v>
      </c>
      <c r="L411">
        <v>0.54640915057191075</v>
      </c>
      <c r="M411">
        <v>6</v>
      </c>
      <c r="N411">
        <v>1</v>
      </c>
      <c r="O411">
        <v>5</v>
      </c>
      <c r="P411">
        <v>1</v>
      </c>
      <c r="Q411">
        <v>0.50421901368835553</v>
      </c>
    </row>
    <row r="412" spans="1:17" x14ac:dyDescent="0.3">
      <c r="A412">
        <v>2124</v>
      </c>
      <c r="B412">
        <v>98</v>
      </c>
      <c r="C412" t="s">
        <v>276</v>
      </c>
      <c r="D412">
        <v>210</v>
      </c>
      <c r="E412" t="s">
        <v>154</v>
      </c>
      <c r="F412" t="s">
        <v>1479</v>
      </c>
      <c r="G412">
        <v>5333</v>
      </c>
      <c r="H412">
        <v>7</v>
      </c>
      <c r="I412">
        <v>6068</v>
      </c>
      <c r="J412">
        <v>3.9377461091318205E-2</v>
      </c>
      <c r="K412">
        <v>3.4607778510217534E-2</v>
      </c>
      <c r="L412">
        <v>0.58578661166322898</v>
      </c>
      <c r="M412">
        <v>7</v>
      </c>
      <c r="N412">
        <v>1</v>
      </c>
      <c r="O412">
        <v>6</v>
      </c>
      <c r="P412">
        <v>1</v>
      </c>
      <c r="Q412">
        <v>0.54640915057191075</v>
      </c>
    </row>
    <row r="413" spans="1:17" x14ac:dyDescent="0.3">
      <c r="A413">
        <v>2136</v>
      </c>
      <c r="B413">
        <v>98</v>
      </c>
      <c r="C413" t="s">
        <v>369</v>
      </c>
      <c r="D413">
        <v>202</v>
      </c>
      <c r="E413" t="s">
        <v>154</v>
      </c>
      <c r="F413" t="s">
        <v>1479</v>
      </c>
      <c r="G413">
        <v>5333</v>
      </c>
      <c r="H413">
        <v>8</v>
      </c>
      <c r="I413">
        <v>3897</v>
      </c>
      <c r="J413">
        <v>3.7877367335458469E-2</v>
      </c>
      <c r="K413">
        <v>5.1834744675391328E-2</v>
      </c>
      <c r="L413">
        <v>0.62366397899868742</v>
      </c>
      <c r="M413">
        <v>8</v>
      </c>
      <c r="N413">
        <v>1</v>
      </c>
      <c r="O413">
        <v>7</v>
      </c>
      <c r="P413">
        <v>1</v>
      </c>
      <c r="Q413">
        <v>0.58578661166322898</v>
      </c>
    </row>
    <row r="414" spans="1:17" x14ac:dyDescent="0.3">
      <c r="A414">
        <v>2170</v>
      </c>
      <c r="B414">
        <v>98</v>
      </c>
      <c r="C414" t="s">
        <v>515</v>
      </c>
      <c r="D414">
        <v>180</v>
      </c>
      <c r="E414" t="s">
        <v>154</v>
      </c>
      <c r="F414" t="s">
        <v>1480</v>
      </c>
      <c r="G414">
        <v>5333</v>
      </c>
      <c r="H414">
        <v>9</v>
      </c>
      <c r="I414">
        <v>1574</v>
      </c>
      <c r="J414">
        <v>3.375210950684418E-2</v>
      </c>
      <c r="K414">
        <v>0.11435832274459974</v>
      </c>
      <c r="L414">
        <v>0.65741608850553157</v>
      </c>
      <c r="M414">
        <v>9</v>
      </c>
      <c r="N414">
        <v>1</v>
      </c>
      <c r="O414">
        <v>8</v>
      </c>
      <c r="P414">
        <v>1</v>
      </c>
      <c r="Q414">
        <v>0.62366397899868742</v>
      </c>
    </row>
    <row r="415" spans="1:17" x14ac:dyDescent="0.3">
      <c r="A415">
        <v>2126</v>
      </c>
      <c r="B415">
        <v>98</v>
      </c>
      <c r="C415" t="s">
        <v>409</v>
      </c>
      <c r="D415">
        <v>82</v>
      </c>
      <c r="E415" t="s">
        <v>154</v>
      </c>
      <c r="F415" t="s">
        <v>1479</v>
      </c>
      <c r="G415">
        <v>5333</v>
      </c>
      <c r="H415">
        <v>10</v>
      </c>
      <c r="I415">
        <v>2952</v>
      </c>
      <c r="J415">
        <v>1.5375960997562348E-2</v>
      </c>
      <c r="K415">
        <v>2.7777777777777776E-2</v>
      </c>
      <c r="L415">
        <v>0.6727920495030939</v>
      </c>
      <c r="M415">
        <v>10</v>
      </c>
      <c r="N415">
        <v>1</v>
      </c>
      <c r="O415">
        <v>9</v>
      </c>
      <c r="P415">
        <v>1</v>
      </c>
      <c r="Q415">
        <v>0.65741608850553157</v>
      </c>
    </row>
    <row r="416" spans="1:17" x14ac:dyDescent="0.3">
      <c r="A416">
        <v>2072</v>
      </c>
      <c r="B416">
        <v>98</v>
      </c>
      <c r="C416" t="s">
        <v>588</v>
      </c>
      <c r="D416">
        <v>80</v>
      </c>
      <c r="E416" t="s">
        <v>154</v>
      </c>
      <c r="F416" t="s">
        <v>1480</v>
      </c>
      <c r="G416">
        <v>5333</v>
      </c>
      <c r="H416">
        <v>11.5</v>
      </c>
      <c r="I416">
        <v>3540</v>
      </c>
      <c r="J416">
        <v>1.5000937558597412E-2</v>
      </c>
      <c r="K416">
        <v>2.2598870056497175E-2</v>
      </c>
      <c r="L416">
        <v>0.68779298706169134</v>
      </c>
      <c r="M416">
        <v>11</v>
      </c>
      <c r="N416">
        <v>1</v>
      </c>
      <c r="O416">
        <v>10</v>
      </c>
      <c r="P416">
        <v>1</v>
      </c>
      <c r="Q416">
        <v>0.6727920495030939</v>
      </c>
    </row>
    <row r="417" spans="1:17" x14ac:dyDescent="0.3">
      <c r="A417">
        <v>2122</v>
      </c>
      <c r="B417">
        <v>98</v>
      </c>
      <c r="C417" t="s">
        <v>275</v>
      </c>
      <c r="D417">
        <v>80</v>
      </c>
      <c r="E417" t="s">
        <v>154</v>
      </c>
      <c r="F417" t="s">
        <v>1479</v>
      </c>
      <c r="G417">
        <v>5333</v>
      </c>
      <c r="H417">
        <v>11.5</v>
      </c>
      <c r="I417">
        <v>2422</v>
      </c>
      <c r="J417">
        <v>1.5000937558597412E-2</v>
      </c>
      <c r="K417">
        <v>3.3030553261767133E-2</v>
      </c>
      <c r="L417">
        <v>0.70279392462028878</v>
      </c>
      <c r="M417">
        <v>12</v>
      </c>
      <c r="N417">
        <v>1</v>
      </c>
      <c r="O417">
        <v>11.5</v>
      </c>
      <c r="P417">
        <v>1</v>
      </c>
      <c r="Q417">
        <v>0.68779298706169134</v>
      </c>
    </row>
    <row r="418" spans="1:17" x14ac:dyDescent="0.3">
      <c r="A418">
        <v>2343</v>
      </c>
      <c r="B418">
        <v>98</v>
      </c>
      <c r="C418" t="s">
        <v>354</v>
      </c>
      <c r="D418">
        <v>64</v>
      </c>
      <c r="E418" t="s">
        <v>154</v>
      </c>
      <c r="F418" t="s">
        <v>1480</v>
      </c>
      <c r="G418">
        <v>5333</v>
      </c>
      <c r="H418">
        <v>13</v>
      </c>
      <c r="I418">
        <v>1406</v>
      </c>
      <c r="J418">
        <v>1.200075004687793E-2</v>
      </c>
      <c r="K418">
        <v>4.5519203413940258E-2</v>
      </c>
      <c r="L418">
        <v>0.71479467466716673</v>
      </c>
      <c r="M418">
        <v>13</v>
      </c>
      <c r="N418">
        <v>1</v>
      </c>
      <c r="O418">
        <v>11.5</v>
      </c>
      <c r="P418">
        <v>1</v>
      </c>
      <c r="Q418">
        <v>0.70279392462028878</v>
      </c>
    </row>
    <row r="419" spans="1:17" x14ac:dyDescent="0.3">
      <c r="A419">
        <v>2188</v>
      </c>
      <c r="B419">
        <v>98</v>
      </c>
      <c r="C419" t="s">
        <v>664</v>
      </c>
      <c r="D419">
        <v>57</v>
      </c>
      <c r="E419" t="s">
        <v>154</v>
      </c>
      <c r="F419" t="s">
        <v>1480</v>
      </c>
      <c r="G419">
        <v>5333</v>
      </c>
      <c r="H419">
        <v>14</v>
      </c>
      <c r="I419">
        <v>2099</v>
      </c>
      <c r="J419">
        <v>1.0688168010500656E-2</v>
      </c>
      <c r="K419">
        <v>2.7155788470700333E-2</v>
      </c>
      <c r="L419">
        <v>0.72548284267766738</v>
      </c>
      <c r="M419">
        <v>14</v>
      </c>
      <c r="N419">
        <v>1</v>
      </c>
      <c r="O419">
        <v>13</v>
      </c>
      <c r="P419">
        <v>1</v>
      </c>
      <c r="Q419">
        <v>0.71479467466716673</v>
      </c>
    </row>
    <row r="420" spans="1:17" x14ac:dyDescent="0.3">
      <c r="A420">
        <v>2301</v>
      </c>
      <c r="B420">
        <v>98</v>
      </c>
      <c r="C420" t="s">
        <v>226</v>
      </c>
      <c r="D420">
        <v>53</v>
      </c>
      <c r="E420" t="s">
        <v>154</v>
      </c>
      <c r="F420" t="s">
        <v>1481</v>
      </c>
      <c r="G420">
        <v>5333</v>
      </c>
      <c r="H420">
        <v>15</v>
      </c>
      <c r="I420">
        <v>9904</v>
      </c>
      <c r="J420">
        <v>9.9381211325707854E-3</v>
      </c>
      <c r="K420">
        <v>5.3513731825525039E-3</v>
      </c>
      <c r="L420">
        <v>0.73542096381023814</v>
      </c>
      <c r="M420">
        <v>15</v>
      </c>
      <c r="N420">
        <v>1</v>
      </c>
      <c r="O420">
        <v>14</v>
      </c>
      <c r="P420">
        <v>1</v>
      </c>
      <c r="Q420">
        <v>0.72548284267766738</v>
      </c>
    </row>
    <row r="421" spans="1:17" x14ac:dyDescent="0.3">
      <c r="A421">
        <v>2780</v>
      </c>
      <c r="B421">
        <v>99</v>
      </c>
      <c r="C421" t="s">
        <v>596</v>
      </c>
      <c r="D421">
        <v>3182</v>
      </c>
      <c r="E421" t="s">
        <v>154</v>
      </c>
      <c r="F421" t="s">
        <v>1482</v>
      </c>
      <c r="G421">
        <v>6887</v>
      </c>
      <c r="H421">
        <v>1</v>
      </c>
      <c r="I421">
        <v>6932</v>
      </c>
      <c r="J421">
        <v>0.46202991142732686</v>
      </c>
      <c r="K421">
        <v>0.45903058280438547</v>
      </c>
      <c r="L421">
        <v>0.46202991142732686</v>
      </c>
      <c r="M421">
        <v>1</v>
      </c>
      <c r="N421">
        <v>1</v>
      </c>
      <c r="O421">
        <v>253.5</v>
      </c>
      <c r="P421">
        <v>0</v>
      </c>
      <c r="Q421">
        <v>1.0000000000000024</v>
      </c>
    </row>
    <row r="422" spans="1:17" x14ac:dyDescent="0.3">
      <c r="A422">
        <v>2767</v>
      </c>
      <c r="B422">
        <v>99</v>
      </c>
      <c r="C422" t="s">
        <v>517</v>
      </c>
      <c r="D422">
        <v>701</v>
      </c>
      <c r="E422" t="s">
        <v>154</v>
      </c>
      <c r="F422" t="s">
        <v>1482</v>
      </c>
      <c r="G422">
        <v>6887</v>
      </c>
      <c r="H422">
        <v>2</v>
      </c>
      <c r="I422">
        <v>1960</v>
      </c>
      <c r="J422">
        <v>0.10178597357339916</v>
      </c>
      <c r="K422">
        <v>0.35765306122448981</v>
      </c>
      <c r="L422">
        <v>0.56381588500072599</v>
      </c>
      <c r="M422">
        <v>2</v>
      </c>
      <c r="N422">
        <v>1</v>
      </c>
      <c r="O422">
        <v>1</v>
      </c>
      <c r="P422">
        <v>1</v>
      </c>
      <c r="Q422">
        <v>0.46202991142732686</v>
      </c>
    </row>
    <row r="423" spans="1:17" x14ac:dyDescent="0.3">
      <c r="A423">
        <v>2346</v>
      </c>
      <c r="B423">
        <v>99</v>
      </c>
      <c r="C423" t="s">
        <v>420</v>
      </c>
      <c r="D423">
        <v>523</v>
      </c>
      <c r="E423" t="s">
        <v>154</v>
      </c>
      <c r="F423" t="s">
        <v>1481</v>
      </c>
      <c r="G423">
        <v>6887</v>
      </c>
      <c r="H423">
        <v>3</v>
      </c>
      <c r="I423">
        <v>2880</v>
      </c>
      <c r="J423">
        <v>7.5940177145346302E-2</v>
      </c>
      <c r="K423">
        <v>0.18159722222222222</v>
      </c>
      <c r="L423">
        <v>0.63975606214607228</v>
      </c>
      <c r="M423">
        <v>3</v>
      </c>
      <c r="N423">
        <v>1</v>
      </c>
      <c r="O423">
        <v>2</v>
      </c>
      <c r="P423">
        <v>1</v>
      </c>
      <c r="Q423">
        <v>0.56381588500072599</v>
      </c>
    </row>
    <row r="424" spans="1:17" x14ac:dyDescent="0.3">
      <c r="A424">
        <v>2718</v>
      </c>
      <c r="B424">
        <v>99</v>
      </c>
      <c r="C424" t="s">
        <v>296</v>
      </c>
      <c r="D424">
        <v>290</v>
      </c>
      <c r="E424" t="s">
        <v>154</v>
      </c>
      <c r="F424" t="s">
        <v>1482</v>
      </c>
      <c r="G424">
        <v>6887</v>
      </c>
      <c r="H424">
        <v>4</v>
      </c>
      <c r="I424">
        <v>766</v>
      </c>
      <c r="J424">
        <v>4.2108320023232178E-2</v>
      </c>
      <c r="K424">
        <v>0.37859007832898173</v>
      </c>
      <c r="L424">
        <v>0.68186438216930445</v>
      </c>
      <c r="M424">
        <v>4</v>
      </c>
      <c r="N424">
        <v>1</v>
      </c>
      <c r="O424">
        <v>3</v>
      </c>
      <c r="P424">
        <v>1</v>
      </c>
      <c r="Q424">
        <v>0.63975606214607228</v>
      </c>
    </row>
    <row r="425" spans="1:17" x14ac:dyDescent="0.3">
      <c r="A425">
        <v>2347</v>
      </c>
      <c r="B425">
        <v>99</v>
      </c>
      <c r="C425" t="s">
        <v>376</v>
      </c>
      <c r="D425">
        <v>261</v>
      </c>
      <c r="E425" t="s">
        <v>154</v>
      </c>
      <c r="F425" t="s">
        <v>1481</v>
      </c>
      <c r="G425">
        <v>6887</v>
      </c>
      <c r="H425">
        <v>5</v>
      </c>
      <c r="I425">
        <v>1178</v>
      </c>
      <c r="J425">
        <v>3.7897488020908962E-2</v>
      </c>
      <c r="K425">
        <v>0.22156196943972836</v>
      </c>
      <c r="L425">
        <v>0.71976187019021343</v>
      </c>
      <c r="M425">
        <v>5</v>
      </c>
      <c r="N425">
        <v>1</v>
      </c>
      <c r="O425">
        <v>4</v>
      </c>
      <c r="P425">
        <v>1</v>
      </c>
      <c r="Q425">
        <v>0.68186438216930445</v>
      </c>
    </row>
    <row r="426" spans="1:17" x14ac:dyDescent="0.3">
      <c r="A426">
        <v>2766</v>
      </c>
      <c r="B426">
        <v>99</v>
      </c>
      <c r="C426" t="s">
        <v>486</v>
      </c>
      <c r="D426">
        <v>128</v>
      </c>
      <c r="E426" t="s">
        <v>154</v>
      </c>
      <c r="F426" t="s">
        <v>1482</v>
      </c>
      <c r="G426">
        <v>6887</v>
      </c>
      <c r="H426">
        <v>6</v>
      </c>
      <c r="I426">
        <v>1616</v>
      </c>
      <c r="J426">
        <v>1.8585741251633512E-2</v>
      </c>
      <c r="K426">
        <v>7.9207920792079209E-2</v>
      </c>
      <c r="L426">
        <v>0.73834761144184691</v>
      </c>
      <c r="M426">
        <v>6</v>
      </c>
      <c r="N426">
        <v>1</v>
      </c>
      <c r="O426">
        <v>5</v>
      </c>
      <c r="P426">
        <v>1</v>
      </c>
      <c r="Q426">
        <v>0.71976187019021343</v>
      </c>
    </row>
    <row r="427" spans="1:17" x14ac:dyDescent="0.3">
      <c r="A427">
        <v>2779</v>
      </c>
      <c r="B427">
        <v>99</v>
      </c>
      <c r="C427" t="s">
        <v>205</v>
      </c>
      <c r="D427">
        <v>120</v>
      </c>
      <c r="E427" t="s">
        <v>154</v>
      </c>
      <c r="F427" t="s">
        <v>1482</v>
      </c>
      <c r="G427">
        <v>6887</v>
      </c>
      <c r="H427">
        <v>7</v>
      </c>
      <c r="I427">
        <v>553</v>
      </c>
      <c r="J427">
        <v>1.7424132423406419E-2</v>
      </c>
      <c r="K427">
        <v>0.21699819168173598</v>
      </c>
      <c r="L427">
        <v>0.75577174386525336</v>
      </c>
      <c r="M427">
        <v>7</v>
      </c>
      <c r="N427">
        <v>1</v>
      </c>
      <c r="O427">
        <v>6</v>
      </c>
      <c r="P427">
        <v>1</v>
      </c>
      <c r="Q427">
        <v>0.73834761144184691</v>
      </c>
    </row>
    <row r="428" spans="1:17" x14ac:dyDescent="0.3">
      <c r="A428">
        <v>2764</v>
      </c>
      <c r="B428">
        <v>99</v>
      </c>
      <c r="C428" t="s">
        <v>466</v>
      </c>
      <c r="D428">
        <v>111</v>
      </c>
      <c r="E428" t="s">
        <v>154</v>
      </c>
      <c r="F428" t="s">
        <v>1482</v>
      </c>
      <c r="G428">
        <v>6887</v>
      </c>
      <c r="H428">
        <v>8</v>
      </c>
      <c r="I428">
        <v>348</v>
      </c>
      <c r="J428">
        <v>1.6117322491650935E-2</v>
      </c>
      <c r="K428">
        <v>0.31896551724137934</v>
      </c>
      <c r="L428">
        <v>0.77188906635690435</v>
      </c>
      <c r="M428">
        <v>8</v>
      </c>
      <c r="N428">
        <v>0</v>
      </c>
      <c r="O428">
        <v>7</v>
      </c>
      <c r="P428">
        <v>0</v>
      </c>
      <c r="Q428">
        <v>0.75577174386525336</v>
      </c>
    </row>
    <row r="429" spans="1:17" x14ac:dyDescent="0.3">
      <c r="A429">
        <v>2703</v>
      </c>
      <c r="B429">
        <v>99</v>
      </c>
      <c r="C429" t="s">
        <v>188</v>
      </c>
      <c r="D429">
        <v>98</v>
      </c>
      <c r="E429" t="s">
        <v>154</v>
      </c>
      <c r="F429" t="s">
        <v>1482</v>
      </c>
      <c r="G429">
        <v>6887</v>
      </c>
      <c r="H429">
        <v>9</v>
      </c>
      <c r="I429">
        <v>3920</v>
      </c>
      <c r="J429">
        <v>1.4229708145781908E-2</v>
      </c>
      <c r="K429">
        <v>2.5000000000000001E-2</v>
      </c>
      <c r="L429">
        <v>0.7861187745026863</v>
      </c>
      <c r="M429">
        <v>9</v>
      </c>
      <c r="N429">
        <v>0</v>
      </c>
      <c r="O429">
        <v>8</v>
      </c>
      <c r="P429">
        <v>0</v>
      </c>
      <c r="Q429">
        <v>0.77188906635690435</v>
      </c>
    </row>
    <row r="430" spans="1:17" x14ac:dyDescent="0.3">
      <c r="A430">
        <v>2324</v>
      </c>
      <c r="B430">
        <v>99</v>
      </c>
      <c r="C430" t="s">
        <v>223</v>
      </c>
      <c r="D430">
        <v>92</v>
      </c>
      <c r="E430" t="s">
        <v>154</v>
      </c>
      <c r="F430" t="s">
        <v>1481</v>
      </c>
      <c r="G430">
        <v>6887</v>
      </c>
      <c r="H430">
        <v>10</v>
      </c>
      <c r="I430">
        <v>2641</v>
      </c>
      <c r="J430">
        <v>1.3358501524611587E-2</v>
      </c>
      <c r="K430">
        <v>3.483528966300644E-2</v>
      </c>
      <c r="L430">
        <v>0.7994772760272979</v>
      </c>
      <c r="M430">
        <v>10</v>
      </c>
      <c r="N430">
        <v>0</v>
      </c>
      <c r="O430">
        <v>9</v>
      </c>
      <c r="P430">
        <v>0</v>
      </c>
      <c r="Q430">
        <v>0.7861187745026863</v>
      </c>
    </row>
    <row r="431" spans="1:17" x14ac:dyDescent="0.3">
      <c r="A431">
        <v>2301</v>
      </c>
      <c r="B431">
        <v>99</v>
      </c>
      <c r="C431" t="s">
        <v>226</v>
      </c>
      <c r="D431">
        <v>72</v>
      </c>
      <c r="E431" t="s">
        <v>154</v>
      </c>
      <c r="F431" t="s">
        <v>1481</v>
      </c>
      <c r="G431">
        <v>6887</v>
      </c>
      <c r="H431">
        <v>11</v>
      </c>
      <c r="I431">
        <v>9904</v>
      </c>
      <c r="J431">
        <v>1.045447945404385E-2</v>
      </c>
      <c r="K431">
        <v>7.2697899838449114E-3</v>
      </c>
      <c r="L431">
        <v>0.80993175548134178</v>
      </c>
      <c r="M431">
        <v>11</v>
      </c>
      <c r="N431">
        <v>0</v>
      </c>
      <c r="O431">
        <v>10</v>
      </c>
      <c r="P431">
        <v>0</v>
      </c>
      <c r="Q431">
        <v>0.7994772760272979</v>
      </c>
    </row>
    <row r="432" spans="1:17" x14ac:dyDescent="0.3">
      <c r="A432">
        <v>2048</v>
      </c>
      <c r="B432">
        <v>99</v>
      </c>
      <c r="C432" t="s">
        <v>401</v>
      </c>
      <c r="D432">
        <v>64</v>
      </c>
      <c r="E432" t="s">
        <v>154</v>
      </c>
      <c r="F432" t="s">
        <v>1482</v>
      </c>
      <c r="G432">
        <v>6887</v>
      </c>
      <c r="H432">
        <v>12</v>
      </c>
      <c r="I432">
        <v>1904</v>
      </c>
      <c r="J432">
        <v>9.292870625816756E-3</v>
      </c>
      <c r="K432">
        <v>3.3613445378151259E-2</v>
      </c>
      <c r="L432">
        <v>0.81922462610715852</v>
      </c>
      <c r="M432">
        <v>12</v>
      </c>
      <c r="N432">
        <v>0</v>
      </c>
      <c r="O432">
        <v>11</v>
      </c>
      <c r="P432">
        <v>0</v>
      </c>
      <c r="Q432">
        <v>0.80993175548134178</v>
      </c>
    </row>
    <row r="433" spans="1:17" x14ac:dyDescent="0.3">
      <c r="A433">
        <v>2740</v>
      </c>
      <c r="B433">
        <v>99</v>
      </c>
      <c r="C433" t="s">
        <v>162</v>
      </c>
      <c r="D433">
        <v>52</v>
      </c>
      <c r="E433" t="s">
        <v>154</v>
      </c>
      <c r="F433" t="s">
        <v>1482</v>
      </c>
      <c r="G433">
        <v>6887</v>
      </c>
      <c r="H433">
        <v>13</v>
      </c>
      <c r="I433">
        <v>5708</v>
      </c>
      <c r="J433">
        <v>7.5504573834761146E-3</v>
      </c>
      <c r="K433">
        <v>9.1100210231254385E-3</v>
      </c>
      <c r="L433">
        <v>0.82677508349063467</v>
      </c>
      <c r="M433">
        <v>13</v>
      </c>
      <c r="N433">
        <v>0</v>
      </c>
      <c r="O433">
        <v>12</v>
      </c>
      <c r="P433">
        <v>0</v>
      </c>
      <c r="Q433">
        <v>0.81922462610715852</v>
      </c>
    </row>
    <row r="434" spans="1:17" x14ac:dyDescent="0.3">
      <c r="A434">
        <v>2715</v>
      </c>
      <c r="B434">
        <v>99</v>
      </c>
      <c r="C434" t="s">
        <v>274</v>
      </c>
      <c r="D434">
        <v>51</v>
      </c>
      <c r="E434" t="s">
        <v>154</v>
      </c>
      <c r="F434" t="s">
        <v>1482</v>
      </c>
      <c r="G434">
        <v>6887</v>
      </c>
      <c r="H434">
        <v>14</v>
      </c>
      <c r="I434">
        <v>290</v>
      </c>
      <c r="J434">
        <v>7.405256279947728E-3</v>
      </c>
      <c r="K434">
        <v>0.17586206896551723</v>
      </c>
      <c r="L434">
        <v>0.83418033977058237</v>
      </c>
      <c r="M434">
        <v>14</v>
      </c>
      <c r="N434">
        <v>0</v>
      </c>
      <c r="O434">
        <v>13</v>
      </c>
      <c r="P434">
        <v>0</v>
      </c>
      <c r="Q434">
        <v>0.82677508349063467</v>
      </c>
    </row>
    <row r="435" spans="1:17" x14ac:dyDescent="0.3">
      <c r="A435">
        <v>2760</v>
      </c>
      <c r="B435">
        <v>99</v>
      </c>
      <c r="C435" t="s">
        <v>459</v>
      </c>
      <c r="D435">
        <v>45</v>
      </c>
      <c r="E435" t="s">
        <v>154</v>
      </c>
      <c r="F435" t="s">
        <v>1482</v>
      </c>
      <c r="G435">
        <v>6887</v>
      </c>
      <c r="H435">
        <v>15</v>
      </c>
      <c r="I435">
        <v>1945</v>
      </c>
      <c r="J435">
        <v>6.5340496587774069E-3</v>
      </c>
      <c r="K435">
        <v>2.313624678663239E-2</v>
      </c>
      <c r="L435">
        <v>0.84071438942935972</v>
      </c>
      <c r="M435">
        <v>15</v>
      </c>
      <c r="N435">
        <v>0</v>
      </c>
      <c r="O435">
        <v>14</v>
      </c>
      <c r="P435">
        <v>0</v>
      </c>
      <c r="Q435">
        <v>0.83418033977058237</v>
      </c>
    </row>
    <row r="436" spans="1:17" x14ac:dyDescent="0.3">
      <c r="A436">
        <v>2472</v>
      </c>
      <c r="B436">
        <v>100</v>
      </c>
      <c r="C436" t="s">
        <v>620</v>
      </c>
      <c r="D436">
        <v>1495</v>
      </c>
      <c r="E436" t="s">
        <v>154</v>
      </c>
      <c r="F436" t="s">
        <v>1484</v>
      </c>
      <c r="G436">
        <v>12324</v>
      </c>
      <c r="H436">
        <v>1</v>
      </c>
      <c r="I436">
        <v>3353</v>
      </c>
      <c r="J436">
        <v>0.12130801687763713</v>
      </c>
      <c r="K436">
        <v>0.44586937071279453</v>
      </c>
      <c r="L436">
        <v>0.12130801687763713</v>
      </c>
      <c r="M436">
        <v>1</v>
      </c>
      <c r="N436">
        <v>1</v>
      </c>
      <c r="O436">
        <v>183</v>
      </c>
      <c r="P436">
        <v>0</v>
      </c>
      <c r="Q436">
        <v>0.99999999999999545</v>
      </c>
    </row>
    <row r="437" spans="1:17" x14ac:dyDescent="0.3">
      <c r="A437">
        <v>2138</v>
      </c>
      <c r="B437">
        <v>100</v>
      </c>
      <c r="C437" t="s">
        <v>235</v>
      </c>
      <c r="D437">
        <v>961</v>
      </c>
      <c r="E437" t="s">
        <v>154</v>
      </c>
      <c r="F437" t="s">
        <v>1484</v>
      </c>
      <c r="G437">
        <v>12324</v>
      </c>
      <c r="H437">
        <v>2</v>
      </c>
      <c r="I437">
        <v>2008</v>
      </c>
      <c r="J437">
        <v>7.7977929243752034E-2</v>
      </c>
      <c r="K437">
        <v>0.47858565737051795</v>
      </c>
      <c r="L437">
        <v>0.19928594612138917</v>
      </c>
      <c r="M437">
        <v>2</v>
      </c>
      <c r="N437">
        <v>1</v>
      </c>
      <c r="O437">
        <v>1</v>
      </c>
      <c r="P437">
        <v>1</v>
      </c>
      <c r="Q437">
        <v>0.12130801687763713</v>
      </c>
    </row>
    <row r="438" spans="1:17" x14ac:dyDescent="0.3">
      <c r="A438">
        <v>2478</v>
      </c>
      <c r="B438">
        <v>100</v>
      </c>
      <c r="C438" t="s">
        <v>204</v>
      </c>
      <c r="D438">
        <v>816</v>
      </c>
      <c r="E438" t="s">
        <v>154</v>
      </c>
      <c r="F438" t="s">
        <v>1484</v>
      </c>
      <c r="G438">
        <v>12324</v>
      </c>
      <c r="H438">
        <v>3</v>
      </c>
      <c r="I438">
        <v>1862</v>
      </c>
      <c r="J438">
        <v>6.621226874391431E-2</v>
      </c>
      <c r="K438">
        <v>0.43823845327604727</v>
      </c>
      <c r="L438">
        <v>0.26549821486530345</v>
      </c>
      <c r="M438">
        <v>3</v>
      </c>
      <c r="N438">
        <v>1</v>
      </c>
      <c r="O438">
        <v>2</v>
      </c>
      <c r="P438">
        <v>1</v>
      </c>
      <c r="Q438">
        <v>0.19928594612138917</v>
      </c>
    </row>
    <row r="439" spans="1:17" x14ac:dyDescent="0.3">
      <c r="A439">
        <v>2474</v>
      </c>
      <c r="B439">
        <v>100</v>
      </c>
      <c r="C439" t="s">
        <v>176</v>
      </c>
      <c r="D439">
        <v>788</v>
      </c>
      <c r="E439" t="s">
        <v>154</v>
      </c>
      <c r="F439" t="s">
        <v>1484</v>
      </c>
      <c r="G439">
        <v>12324</v>
      </c>
      <c r="H439">
        <v>4</v>
      </c>
      <c r="I439">
        <v>2326</v>
      </c>
      <c r="J439">
        <v>6.3940279130152544E-2</v>
      </c>
      <c r="K439">
        <v>0.33877901977644026</v>
      </c>
      <c r="L439">
        <v>0.32943849399545599</v>
      </c>
      <c r="M439">
        <v>4</v>
      </c>
      <c r="N439">
        <v>1</v>
      </c>
      <c r="O439">
        <v>3</v>
      </c>
      <c r="P439">
        <v>1</v>
      </c>
      <c r="Q439">
        <v>0.26549821486530345</v>
      </c>
    </row>
    <row r="440" spans="1:17" x14ac:dyDescent="0.3">
      <c r="A440">
        <v>2140</v>
      </c>
      <c r="B440">
        <v>100</v>
      </c>
      <c r="C440" t="s">
        <v>235</v>
      </c>
      <c r="D440">
        <v>588</v>
      </c>
      <c r="E440" t="s">
        <v>154</v>
      </c>
      <c r="F440" t="s">
        <v>1484</v>
      </c>
      <c r="G440">
        <v>12324</v>
      </c>
      <c r="H440">
        <v>5</v>
      </c>
      <c r="I440">
        <v>1591</v>
      </c>
      <c r="J440">
        <v>4.7711781888997079E-2</v>
      </c>
      <c r="K440">
        <v>0.36957888120678817</v>
      </c>
      <c r="L440">
        <v>0.37715027588445305</v>
      </c>
      <c r="M440">
        <v>5</v>
      </c>
      <c r="N440">
        <v>1</v>
      </c>
      <c r="O440">
        <v>4</v>
      </c>
      <c r="P440">
        <v>1</v>
      </c>
      <c r="Q440">
        <v>0.32943849399545599</v>
      </c>
    </row>
    <row r="441" spans="1:17" x14ac:dyDescent="0.3">
      <c r="A441">
        <v>2139</v>
      </c>
      <c r="B441">
        <v>100</v>
      </c>
      <c r="C441" t="s">
        <v>235</v>
      </c>
      <c r="D441">
        <v>540</v>
      </c>
      <c r="E441" t="s">
        <v>154</v>
      </c>
      <c r="F441" t="s">
        <v>1484</v>
      </c>
      <c r="G441">
        <v>12324</v>
      </c>
      <c r="H441">
        <v>6</v>
      </c>
      <c r="I441">
        <v>2425</v>
      </c>
      <c r="J441">
        <v>4.3816942551119765E-2</v>
      </c>
      <c r="K441">
        <v>0.22268041237113403</v>
      </c>
      <c r="L441">
        <v>0.42096721843557283</v>
      </c>
      <c r="M441">
        <v>6</v>
      </c>
      <c r="N441">
        <v>1</v>
      </c>
      <c r="O441">
        <v>5</v>
      </c>
      <c r="P441">
        <v>1</v>
      </c>
      <c r="Q441">
        <v>0.37715027588445305</v>
      </c>
    </row>
    <row r="442" spans="1:17" x14ac:dyDescent="0.3">
      <c r="A442">
        <v>2453</v>
      </c>
      <c r="B442">
        <v>100</v>
      </c>
      <c r="C442" t="s">
        <v>615</v>
      </c>
      <c r="D442">
        <v>465</v>
      </c>
      <c r="E442" t="s">
        <v>154</v>
      </c>
      <c r="F442" t="s">
        <v>1484</v>
      </c>
      <c r="G442">
        <v>12324</v>
      </c>
      <c r="H442">
        <v>7</v>
      </c>
      <c r="I442">
        <v>2562</v>
      </c>
      <c r="J442">
        <v>3.7731256085686463E-2</v>
      </c>
      <c r="K442">
        <v>0.18149882903981265</v>
      </c>
      <c r="L442">
        <v>0.45869847452125928</v>
      </c>
      <c r="M442">
        <v>7</v>
      </c>
      <c r="N442">
        <v>1</v>
      </c>
      <c r="O442">
        <v>6</v>
      </c>
      <c r="P442">
        <v>1</v>
      </c>
      <c r="Q442">
        <v>0.42096721843557283</v>
      </c>
    </row>
    <row r="443" spans="1:17" x14ac:dyDescent="0.3">
      <c r="A443">
        <v>2155</v>
      </c>
      <c r="B443">
        <v>100</v>
      </c>
      <c r="C443" t="s">
        <v>413</v>
      </c>
      <c r="D443">
        <v>449</v>
      </c>
      <c r="E443" t="s">
        <v>154</v>
      </c>
      <c r="F443" t="s">
        <v>1484</v>
      </c>
      <c r="G443">
        <v>12324</v>
      </c>
      <c r="H443">
        <v>8</v>
      </c>
      <c r="I443">
        <v>5415</v>
      </c>
      <c r="J443">
        <v>3.6432976306394027E-2</v>
      </c>
      <c r="K443">
        <v>8.2917820867959374E-2</v>
      </c>
      <c r="L443">
        <v>0.49513145082765331</v>
      </c>
      <c r="M443">
        <v>8</v>
      </c>
      <c r="N443">
        <v>1</v>
      </c>
      <c r="O443">
        <v>7</v>
      </c>
      <c r="P443">
        <v>1</v>
      </c>
      <c r="Q443">
        <v>0.45869847452125928</v>
      </c>
    </row>
    <row r="444" spans="1:17" x14ac:dyDescent="0.3">
      <c r="A444">
        <v>2476</v>
      </c>
      <c r="B444">
        <v>100</v>
      </c>
      <c r="C444" t="s">
        <v>176</v>
      </c>
      <c r="D444">
        <v>443</v>
      </c>
      <c r="E444" t="s">
        <v>154</v>
      </c>
      <c r="F444" t="s">
        <v>1484</v>
      </c>
      <c r="G444">
        <v>12324</v>
      </c>
      <c r="H444">
        <v>9</v>
      </c>
      <c r="I444">
        <v>1274</v>
      </c>
      <c r="J444">
        <v>3.5946121389159362E-2</v>
      </c>
      <c r="K444">
        <v>0.34772370486656201</v>
      </c>
      <c r="L444">
        <v>0.53107757221681262</v>
      </c>
      <c r="M444">
        <v>9</v>
      </c>
      <c r="N444">
        <v>1</v>
      </c>
      <c r="O444">
        <v>8</v>
      </c>
      <c r="P444">
        <v>1</v>
      </c>
      <c r="Q444">
        <v>0.49513145082765331</v>
      </c>
    </row>
    <row r="445" spans="1:17" x14ac:dyDescent="0.3">
      <c r="A445">
        <v>2144</v>
      </c>
      <c r="B445">
        <v>100</v>
      </c>
      <c r="C445" t="s">
        <v>557</v>
      </c>
      <c r="D445">
        <v>403</v>
      </c>
      <c r="E445" t="s">
        <v>154</v>
      </c>
      <c r="F445" t="s">
        <v>1484</v>
      </c>
      <c r="G445">
        <v>12324</v>
      </c>
      <c r="H445">
        <v>10</v>
      </c>
      <c r="I445">
        <v>1445</v>
      </c>
      <c r="J445">
        <v>3.2700421940928273E-2</v>
      </c>
      <c r="K445">
        <v>0.27889273356401384</v>
      </c>
      <c r="L445">
        <v>0.56377799415774088</v>
      </c>
      <c r="M445">
        <v>10</v>
      </c>
      <c r="N445">
        <v>1</v>
      </c>
      <c r="O445">
        <v>9</v>
      </c>
      <c r="P445">
        <v>1</v>
      </c>
      <c r="Q445">
        <v>0.53107757221681262</v>
      </c>
    </row>
    <row r="446" spans="1:17" x14ac:dyDescent="0.3">
      <c r="A446">
        <v>2143</v>
      </c>
      <c r="B446">
        <v>100</v>
      </c>
      <c r="C446" t="s">
        <v>557</v>
      </c>
      <c r="D446">
        <v>367</v>
      </c>
      <c r="E446" t="s">
        <v>154</v>
      </c>
      <c r="F446" t="s">
        <v>1484</v>
      </c>
      <c r="G446">
        <v>12324</v>
      </c>
      <c r="H446">
        <v>11</v>
      </c>
      <c r="I446">
        <v>1679</v>
      </c>
      <c r="J446">
        <v>2.9779292437520286E-2</v>
      </c>
      <c r="K446">
        <v>0.21858248957712925</v>
      </c>
      <c r="L446">
        <v>0.59355728659526119</v>
      </c>
      <c r="M446">
        <v>11</v>
      </c>
      <c r="N446">
        <v>1</v>
      </c>
      <c r="O446">
        <v>10</v>
      </c>
      <c r="P446">
        <v>1</v>
      </c>
      <c r="Q446">
        <v>0.56377799415774088</v>
      </c>
    </row>
    <row r="447" spans="1:17" x14ac:dyDescent="0.3">
      <c r="A447">
        <v>2452</v>
      </c>
      <c r="B447">
        <v>100</v>
      </c>
      <c r="C447" t="s">
        <v>615</v>
      </c>
      <c r="D447">
        <v>273</v>
      </c>
      <c r="E447" t="s">
        <v>154</v>
      </c>
      <c r="F447" t="s">
        <v>1484</v>
      </c>
      <c r="G447">
        <v>12324</v>
      </c>
      <c r="H447">
        <v>12</v>
      </c>
      <c r="I447">
        <v>1136</v>
      </c>
      <c r="J447">
        <v>2.2151898734177215E-2</v>
      </c>
      <c r="K447">
        <v>0.24031690140845072</v>
      </c>
      <c r="L447">
        <v>0.61570918532943841</v>
      </c>
      <c r="M447">
        <v>12</v>
      </c>
      <c r="N447">
        <v>1</v>
      </c>
      <c r="O447">
        <v>11</v>
      </c>
      <c r="P447">
        <v>1</v>
      </c>
      <c r="Q447">
        <v>0.59355728659526119</v>
      </c>
    </row>
    <row r="448" spans="1:17" x14ac:dyDescent="0.3">
      <c r="A448">
        <v>2145</v>
      </c>
      <c r="B448">
        <v>100</v>
      </c>
      <c r="C448" t="s">
        <v>557</v>
      </c>
      <c r="D448">
        <v>233</v>
      </c>
      <c r="E448" t="s">
        <v>154</v>
      </c>
      <c r="F448" t="s">
        <v>1484</v>
      </c>
      <c r="G448">
        <v>12324</v>
      </c>
      <c r="H448">
        <v>13</v>
      </c>
      <c r="I448">
        <v>2071</v>
      </c>
      <c r="J448">
        <v>1.8906199285946123E-2</v>
      </c>
      <c r="K448">
        <v>0.11250603573153066</v>
      </c>
      <c r="L448">
        <v>0.63461538461538458</v>
      </c>
      <c r="M448">
        <v>13</v>
      </c>
      <c r="N448">
        <v>1</v>
      </c>
      <c r="O448">
        <v>12</v>
      </c>
      <c r="P448">
        <v>1</v>
      </c>
      <c r="Q448">
        <v>0.61570918532943841</v>
      </c>
    </row>
    <row r="449" spans="1:17" x14ac:dyDescent="0.3">
      <c r="A449">
        <v>2451</v>
      </c>
      <c r="B449">
        <v>100</v>
      </c>
      <c r="C449" t="s">
        <v>615</v>
      </c>
      <c r="D449">
        <v>208</v>
      </c>
      <c r="E449" t="s">
        <v>154</v>
      </c>
      <c r="F449" t="s">
        <v>1484</v>
      </c>
      <c r="G449">
        <v>12324</v>
      </c>
      <c r="H449">
        <v>14</v>
      </c>
      <c r="I449">
        <v>1700</v>
      </c>
      <c r="J449">
        <v>1.6877637130801686E-2</v>
      </c>
      <c r="K449">
        <v>0.12235294117647059</v>
      </c>
      <c r="L449">
        <v>0.65149302174618628</v>
      </c>
      <c r="M449">
        <v>14</v>
      </c>
      <c r="N449">
        <v>1</v>
      </c>
      <c r="O449">
        <v>13</v>
      </c>
      <c r="P449">
        <v>1</v>
      </c>
      <c r="Q449">
        <v>0.63461538461538458</v>
      </c>
    </row>
    <row r="450" spans="1:17" x14ac:dyDescent="0.3">
      <c r="A450">
        <v>2135</v>
      </c>
      <c r="B450">
        <v>100</v>
      </c>
      <c r="C450" t="s">
        <v>224</v>
      </c>
      <c r="D450">
        <v>162</v>
      </c>
      <c r="E450" t="s">
        <v>154</v>
      </c>
      <c r="F450" t="s">
        <v>1479</v>
      </c>
      <c r="G450">
        <v>12324</v>
      </c>
      <c r="H450">
        <v>15</v>
      </c>
      <c r="I450">
        <v>3096</v>
      </c>
      <c r="J450">
        <v>1.3145082765335931E-2</v>
      </c>
      <c r="K450">
        <v>5.232558139534884E-2</v>
      </c>
      <c r="L450">
        <v>0.66463810451152217</v>
      </c>
      <c r="M450">
        <v>15</v>
      </c>
      <c r="N450">
        <v>1</v>
      </c>
      <c r="O450">
        <v>14</v>
      </c>
      <c r="P450">
        <v>1</v>
      </c>
      <c r="Q450">
        <v>0.65149302174618628</v>
      </c>
    </row>
    <row r="451" spans="1:17" x14ac:dyDescent="0.3">
      <c r="A451">
        <v>2554</v>
      </c>
      <c r="B451">
        <v>101</v>
      </c>
      <c r="C451" t="s">
        <v>439</v>
      </c>
      <c r="D451">
        <v>509</v>
      </c>
      <c r="E451" t="s">
        <v>154</v>
      </c>
      <c r="F451" t="s">
        <v>1494</v>
      </c>
      <c r="G451">
        <v>685</v>
      </c>
      <c r="H451">
        <v>1</v>
      </c>
      <c r="I451">
        <v>892</v>
      </c>
      <c r="J451">
        <v>0.74306569343065698</v>
      </c>
      <c r="K451">
        <v>0.570627802690583</v>
      </c>
      <c r="L451">
        <v>0.74306569343065698</v>
      </c>
      <c r="M451">
        <v>1</v>
      </c>
      <c r="N451">
        <v>1</v>
      </c>
      <c r="O451">
        <v>369</v>
      </c>
      <c r="P451">
        <v>0</v>
      </c>
      <c r="Q451">
        <v>0.99983771502760088</v>
      </c>
    </row>
    <row r="452" spans="1:17" x14ac:dyDescent="0.3">
      <c r="A452">
        <v>2584</v>
      </c>
      <c r="B452">
        <v>101</v>
      </c>
      <c r="C452" t="s">
        <v>439</v>
      </c>
      <c r="D452">
        <v>74</v>
      </c>
      <c r="E452" t="s">
        <v>154</v>
      </c>
      <c r="F452" t="s">
        <v>1494</v>
      </c>
      <c r="G452">
        <v>685</v>
      </c>
      <c r="H452">
        <v>2</v>
      </c>
      <c r="I452">
        <v>143</v>
      </c>
      <c r="J452">
        <v>0.10802919708029197</v>
      </c>
      <c r="K452">
        <v>0.5174825174825175</v>
      </c>
      <c r="L452">
        <v>0.851094890510949</v>
      </c>
      <c r="M452">
        <v>2</v>
      </c>
      <c r="N452">
        <v>1</v>
      </c>
      <c r="O452">
        <v>1</v>
      </c>
      <c r="P452">
        <v>1</v>
      </c>
      <c r="Q452">
        <v>0.74306569343065698</v>
      </c>
    </row>
    <row r="453" spans="1:17" x14ac:dyDescent="0.3">
      <c r="A453">
        <v>2564</v>
      </c>
      <c r="B453">
        <v>101</v>
      </c>
      <c r="C453" t="s">
        <v>554</v>
      </c>
      <c r="D453">
        <v>20</v>
      </c>
      <c r="E453" t="s">
        <v>154</v>
      </c>
      <c r="F453" t="s">
        <v>1494</v>
      </c>
      <c r="G453">
        <v>685</v>
      </c>
      <c r="H453">
        <v>3</v>
      </c>
      <c r="I453">
        <v>37</v>
      </c>
      <c r="J453">
        <v>2.9197080291970802E-2</v>
      </c>
      <c r="K453">
        <v>0.54054054054054057</v>
      </c>
      <c r="L453">
        <v>0.88029197080291977</v>
      </c>
      <c r="M453">
        <v>3</v>
      </c>
      <c r="N453">
        <v>0</v>
      </c>
      <c r="O453">
        <v>2</v>
      </c>
      <c r="P453">
        <v>0</v>
      </c>
      <c r="Q453">
        <v>0.851094890510949</v>
      </c>
    </row>
    <row r="454" spans="1:17" x14ac:dyDescent="0.3">
      <c r="A454">
        <v>2108</v>
      </c>
      <c r="B454">
        <v>101</v>
      </c>
      <c r="C454" t="s">
        <v>216</v>
      </c>
      <c r="D454">
        <v>3</v>
      </c>
      <c r="E454" t="s">
        <v>154</v>
      </c>
      <c r="F454" t="s">
        <v>1479</v>
      </c>
      <c r="G454">
        <v>685</v>
      </c>
      <c r="H454">
        <v>6</v>
      </c>
      <c r="I454">
        <v>304</v>
      </c>
      <c r="J454">
        <v>4.3795620437956208E-3</v>
      </c>
      <c r="K454">
        <v>9.8684210526315784E-3</v>
      </c>
      <c r="L454">
        <v>0.8846715328467154</v>
      </c>
      <c r="M454">
        <v>4</v>
      </c>
      <c r="N454">
        <v>0</v>
      </c>
      <c r="O454">
        <v>3</v>
      </c>
      <c r="P454">
        <v>0</v>
      </c>
      <c r="Q454">
        <v>0.88029197080291977</v>
      </c>
    </row>
    <row r="455" spans="1:17" x14ac:dyDescent="0.3">
      <c r="A455">
        <v>2116</v>
      </c>
      <c r="B455">
        <v>101</v>
      </c>
      <c r="C455" t="s">
        <v>216</v>
      </c>
      <c r="D455">
        <v>3</v>
      </c>
      <c r="E455" t="s">
        <v>154</v>
      </c>
      <c r="F455" t="s">
        <v>1479</v>
      </c>
      <c r="G455">
        <v>685</v>
      </c>
      <c r="H455">
        <v>6</v>
      </c>
      <c r="I455">
        <v>1623</v>
      </c>
      <c r="J455">
        <v>4.3795620437956208E-3</v>
      </c>
      <c r="K455">
        <v>1.8484288354898336E-3</v>
      </c>
      <c r="L455">
        <v>0.88905109489051104</v>
      </c>
      <c r="M455">
        <v>5</v>
      </c>
      <c r="N455">
        <v>0</v>
      </c>
      <c r="O455">
        <v>6</v>
      </c>
      <c r="P455">
        <v>0</v>
      </c>
      <c r="Q455">
        <v>0.8846715328467154</v>
      </c>
    </row>
    <row r="456" spans="1:17" x14ac:dyDescent="0.3">
      <c r="A456">
        <v>10128</v>
      </c>
      <c r="B456">
        <v>101</v>
      </c>
      <c r="C456" t="s">
        <v>1268</v>
      </c>
      <c r="D456">
        <v>3</v>
      </c>
      <c r="E456" t="s">
        <v>1476</v>
      </c>
      <c r="F456" t="s">
        <v>1490</v>
      </c>
      <c r="G456">
        <v>685</v>
      </c>
      <c r="H456">
        <v>6</v>
      </c>
      <c r="I456">
        <v>18</v>
      </c>
      <c r="J456">
        <v>4.3795620437956208E-3</v>
      </c>
      <c r="K456">
        <v>0.16666666666666666</v>
      </c>
      <c r="L456">
        <v>0.89343065693430668</v>
      </c>
      <c r="M456">
        <v>6</v>
      </c>
      <c r="N456">
        <v>0</v>
      </c>
      <c r="O456">
        <v>6</v>
      </c>
      <c r="P456">
        <v>0</v>
      </c>
      <c r="Q456">
        <v>0.88905109489051104</v>
      </c>
    </row>
    <row r="457" spans="1:17" x14ac:dyDescent="0.3">
      <c r="A457">
        <v>10591</v>
      </c>
      <c r="B457">
        <v>101</v>
      </c>
      <c r="C457" t="s">
        <v>1328</v>
      </c>
      <c r="D457">
        <v>3</v>
      </c>
      <c r="E457" t="s">
        <v>1476</v>
      </c>
      <c r="F457" t="s">
        <v>1495</v>
      </c>
      <c r="G457">
        <v>685</v>
      </c>
      <c r="H457">
        <v>6</v>
      </c>
      <c r="I457">
        <v>8</v>
      </c>
      <c r="J457">
        <v>4.3795620437956208E-3</v>
      </c>
      <c r="K457">
        <v>0.375</v>
      </c>
      <c r="L457">
        <v>0.89781021897810231</v>
      </c>
      <c r="M457">
        <v>7</v>
      </c>
      <c r="N457">
        <v>0</v>
      </c>
      <c r="O457">
        <v>6</v>
      </c>
      <c r="P457">
        <v>0</v>
      </c>
      <c r="Q457">
        <v>0.89343065693430668</v>
      </c>
    </row>
    <row r="458" spans="1:17" x14ac:dyDescent="0.3">
      <c r="A458">
        <v>33480</v>
      </c>
      <c r="B458">
        <v>101</v>
      </c>
      <c r="C458" t="s">
        <v>1326</v>
      </c>
      <c r="D458">
        <v>3</v>
      </c>
      <c r="E458" t="s">
        <v>1491</v>
      </c>
      <c r="F458" t="s">
        <v>1496</v>
      </c>
      <c r="G458">
        <v>685</v>
      </c>
      <c r="H458">
        <v>6</v>
      </c>
      <c r="I458">
        <v>13</v>
      </c>
      <c r="J458">
        <v>4.3795620437956208E-3</v>
      </c>
      <c r="K458">
        <v>0.23076923076923078</v>
      </c>
      <c r="L458">
        <v>0.90218978102189795</v>
      </c>
      <c r="M458">
        <v>8</v>
      </c>
      <c r="N458">
        <v>0</v>
      </c>
      <c r="O458">
        <v>6</v>
      </c>
      <c r="P458">
        <v>0</v>
      </c>
      <c r="Q458">
        <v>0.89781021897810231</v>
      </c>
    </row>
    <row r="459" spans="1:17" x14ac:dyDescent="0.3">
      <c r="A459">
        <v>1843</v>
      </c>
      <c r="B459">
        <v>101</v>
      </c>
      <c r="C459" t="s">
        <v>379</v>
      </c>
      <c r="D459">
        <v>2</v>
      </c>
      <c r="E459" t="s">
        <v>154</v>
      </c>
      <c r="F459" t="s">
        <v>1467</v>
      </c>
      <c r="G459">
        <v>685</v>
      </c>
      <c r="H459">
        <v>14.5</v>
      </c>
      <c r="I459">
        <v>2775</v>
      </c>
      <c r="J459">
        <v>2.9197080291970801E-3</v>
      </c>
      <c r="K459">
        <v>7.2072072072072073E-4</v>
      </c>
      <c r="L459">
        <v>0.90510948905109501</v>
      </c>
      <c r="M459">
        <v>9</v>
      </c>
      <c r="N459">
        <v>0</v>
      </c>
      <c r="O459">
        <v>6</v>
      </c>
      <c r="P459">
        <v>0</v>
      </c>
      <c r="Q459">
        <v>0.90218978102189795</v>
      </c>
    </row>
    <row r="460" spans="1:17" x14ac:dyDescent="0.3">
      <c r="A460">
        <v>2081</v>
      </c>
      <c r="B460">
        <v>101</v>
      </c>
      <c r="C460" t="s">
        <v>614</v>
      </c>
      <c r="D460">
        <v>2</v>
      </c>
      <c r="E460" t="s">
        <v>154</v>
      </c>
      <c r="F460" t="s">
        <v>1480</v>
      </c>
      <c r="G460">
        <v>685</v>
      </c>
      <c r="H460">
        <v>14.5</v>
      </c>
      <c r="I460">
        <v>1866</v>
      </c>
      <c r="J460">
        <v>2.9197080291970801E-3</v>
      </c>
      <c r="K460">
        <v>1.0718113612004287E-3</v>
      </c>
      <c r="L460">
        <v>0.90802919708029206</v>
      </c>
      <c r="M460">
        <v>10</v>
      </c>
      <c r="N460">
        <v>0</v>
      </c>
      <c r="O460">
        <v>14.5</v>
      </c>
      <c r="P460">
        <v>0</v>
      </c>
      <c r="Q460">
        <v>0.90510948905109501</v>
      </c>
    </row>
    <row r="461" spans="1:17" x14ac:dyDescent="0.3">
      <c r="A461">
        <v>2467</v>
      </c>
      <c r="B461">
        <v>101</v>
      </c>
      <c r="C461" t="s">
        <v>254</v>
      </c>
      <c r="D461">
        <v>2</v>
      </c>
      <c r="E461" t="s">
        <v>154</v>
      </c>
      <c r="F461" t="s">
        <v>1480</v>
      </c>
      <c r="G461">
        <v>685</v>
      </c>
      <c r="H461">
        <v>14.5</v>
      </c>
      <c r="I461">
        <v>1170</v>
      </c>
      <c r="J461">
        <v>2.9197080291970801E-3</v>
      </c>
      <c r="K461">
        <v>1.7094017094017094E-3</v>
      </c>
      <c r="L461">
        <v>0.91094890510948912</v>
      </c>
      <c r="M461">
        <v>11</v>
      </c>
      <c r="N461">
        <v>0</v>
      </c>
      <c r="O461">
        <v>14.5</v>
      </c>
      <c r="P461">
        <v>0</v>
      </c>
      <c r="Q461">
        <v>0.90802919708029206</v>
      </c>
    </row>
    <row r="462" spans="1:17" x14ac:dyDescent="0.3">
      <c r="A462">
        <v>5482</v>
      </c>
      <c r="B462">
        <v>101</v>
      </c>
      <c r="C462" t="s">
        <v>1338</v>
      </c>
      <c r="D462">
        <v>2</v>
      </c>
      <c r="E462" t="s">
        <v>1497</v>
      </c>
      <c r="F462" t="s">
        <v>1498</v>
      </c>
      <c r="G462">
        <v>685</v>
      </c>
      <c r="H462">
        <v>14.5</v>
      </c>
      <c r="I462">
        <v>19</v>
      </c>
      <c r="J462">
        <v>2.9197080291970801E-3</v>
      </c>
      <c r="K462">
        <v>0.10526315789473684</v>
      </c>
      <c r="L462">
        <v>0.91386861313868617</v>
      </c>
      <c r="M462">
        <v>12</v>
      </c>
      <c r="N462">
        <v>0</v>
      </c>
      <c r="O462">
        <v>14.5</v>
      </c>
      <c r="P462">
        <v>0</v>
      </c>
      <c r="Q462">
        <v>0.91094890510948912</v>
      </c>
    </row>
    <row r="463" spans="1:17" x14ac:dyDescent="0.3">
      <c r="A463">
        <v>6897</v>
      </c>
      <c r="B463">
        <v>101</v>
      </c>
      <c r="C463" t="s">
        <v>1342</v>
      </c>
      <c r="D463">
        <v>2</v>
      </c>
      <c r="E463" t="s">
        <v>1474</v>
      </c>
      <c r="F463" t="s">
        <v>1489</v>
      </c>
      <c r="G463">
        <v>685</v>
      </c>
      <c r="H463">
        <v>14.5</v>
      </c>
      <c r="I463">
        <v>13</v>
      </c>
      <c r="J463">
        <v>2.9197080291970801E-3</v>
      </c>
      <c r="K463">
        <v>0.15384615384615385</v>
      </c>
      <c r="L463">
        <v>0.91678832116788322</v>
      </c>
      <c r="M463">
        <v>13</v>
      </c>
      <c r="N463">
        <v>0</v>
      </c>
      <c r="O463">
        <v>14.5</v>
      </c>
      <c r="P463">
        <v>0</v>
      </c>
      <c r="Q463">
        <v>0.91386861313868617</v>
      </c>
    </row>
    <row r="464" spans="1:17" x14ac:dyDescent="0.3">
      <c r="A464">
        <v>10021</v>
      </c>
      <c r="B464">
        <v>101</v>
      </c>
      <c r="C464" t="s">
        <v>1268</v>
      </c>
      <c r="D464">
        <v>2</v>
      </c>
      <c r="E464" t="s">
        <v>1476</v>
      </c>
      <c r="F464" t="s">
        <v>1490</v>
      </c>
      <c r="G464">
        <v>685</v>
      </c>
      <c r="H464">
        <v>14.5</v>
      </c>
      <c r="I464">
        <v>13</v>
      </c>
      <c r="J464">
        <v>2.9197080291970801E-3</v>
      </c>
      <c r="K464">
        <v>0.15384615384615385</v>
      </c>
      <c r="L464">
        <v>0.91970802919708028</v>
      </c>
      <c r="M464">
        <v>14</v>
      </c>
      <c r="N464">
        <v>0</v>
      </c>
      <c r="O464">
        <v>14.5</v>
      </c>
      <c r="P464">
        <v>0</v>
      </c>
      <c r="Q464">
        <v>0.91678832116788322</v>
      </c>
    </row>
    <row r="465" spans="1:17" x14ac:dyDescent="0.3">
      <c r="A465">
        <v>12526</v>
      </c>
      <c r="B465">
        <v>101</v>
      </c>
      <c r="C465" t="s">
        <v>1334</v>
      </c>
      <c r="D465">
        <v>2</v>
      </c>
      <c r="E465" t="s">
        <v>1476</v>
      </c>
      <c r="F465" t="s">
        <v>1477</v>
      </c>
      <c r="G465">
        <v>685</v>
      </c>
      <c r="H465">
        <v>14.5</v>
      </c>
      <c r="I465">
        <v>2</v>
      </c>
      <c r="J465">
        <v>2.9197080291970801E-3</v>
      </c>
      <c r="K465">
        <v>1</v>
      </c>
      <c r="L465">
        <v>0.92262773722627733</v>
      </c>
      <c r="M465">
        <v>15</v>
      </c>
      <c r="N465">
        <v>0</v>
      </c>
      <c r="O465">
        <v>14.5</v>
      </c>
      <c r="P465">
        <v>0</v>
      </c>
      <c r="Q465">
        <v>0.91970802919708028</v>
      </c>
    </row>
    <row r="466" spans="1:17" x14ac:dyDescent="0.3">
      <c r="A466">
        <v>19014</v>
      </c>
      <c r="B466">
        <v>101</v>
      </c>
      <c r="C466" t="s">
        <v>1332</v>
      </c>
      <c r="D466">
        <v>2</v>
      </c>
      <c r="E466" t="s">
        <v>1499</v>
      </c>
      <c r="F466" t="s">
        <v>1500</v>
      </c>
      <c r="G466">
        <v>685</v>
      </c>
      <c r="H466">
        <v>14.5</v>
      </c>
      <c r="I466">
        <v>2</v>
      </c>
      <c r="J466">
        <v>2.9197080291970801E-3</v>
      </c>
      <c r="K466">
        <v>1</v>
      </c>
      <c r="L466">
        <v>0.92554744525547439</v>
      </c>
      <c r="M466">
        <v>16</v>
      </c>
      <c r="N466">
        <v>0</v>
      </c>
      <c r="O466">
        <v>14.5</v>
      </c>
      <c r="P466">
        <v>0</v>
      </c>
      <c r="Q466">
        <v>0.92262773722627733</v>
      </c>
    </row>
    <row r="467" spans="1:17" x14ac:dyDescent="0.3">
      <c r="A467">
        <v>20036</v>
      </c>
      <c r="B467">
        <v>101</v>
      </c>
      <c r="C467" t="s">
        <v>1340</v>
      </c>
      <c r="D467">
        <v>2</v>
      </c>
      <c r="E467" t="s">
        <v>1501</v>
      </c>
      <c r="F467" t="s">
        <v>1502</v>
      </c>
      <c r="G467">
        <v>685</v>
      </c>
      <c r="H467">
        <v>14.5</v>
      </c>
      <c r="I467">
        <v>2</v>
      </c>
      <c r="J467">
        <v>2.9197080291970801E-3</v>
      </c>
      <c r="K467">
        <v>1</v>
      </c>
      <c r="L467">
        <v>0.92846715328467144</v>
      </c>
      <c r="M467">
        <v>17</v>
      </c>
      <c r="N467">
        <v>0</v>
      </c>
      <c r="O467">
        <v>14.5</v>
      </c>
      <c r="P467">
        <v>0</v>
      </c>
      <c r="Q467">
        <v>0.92554744525547439</v>
      </c>
    </row>
    <row r="468" spans="1:17" x14ac:dyDescent="0.3">
      <c r="A468">
        <v>31411</v>
      </c>
      <c r="B468">
        <v>101</v>
      </c>
      <c r="C468" t="s">
        <v>1336</v>
      </c>
      <c r="D468">
        <v>2</v>
      </c>
      <c r="E468" t="s">
        <v>1503</v>
      </c>
      <c r="F468" t="s">
        <v>1504</v>
      </c>
      <c r="G468">
        <v>685</v>
      </c>
      <c r="H468">
        <v>14.5</v>
      </c>
      <c r="I468">
        <v>11</v>
      </c>
      <c r="J468">
        <v>2.9197080291970801E-3</v>
      </c>
      <c r="K468">
        <v>0.18181818181818182</v>
      </c>
      <c r="L468">
        <v>0.9313868613138685</v>
      </c>
      <c r="M468">
        <v>18</v>
      </c>
      <c r="N468">
        <v>0</v>
      </c>
      <c r="O468">
        <v>14.5</v>
      </c>
      <c r="P468">
        <v>0</v>
      </c>
      <c r="Q468">
        <v>0.92846715328467144</v>
      </c>
    </row>
    <row r="469" spans="1:17" x14ac:dyDescent="0.3">
      <c r="A469">
        <v>32960</v>
      </c>
      <c r="B469">
        <v>101</v>
      </c>
      <c r="C469" t="s">
        <v>1324</v>
      </c>
      <c r="D469">
        <v>2</v>
      </c>
      <c r="E469" t="s">
        <v>1491</v>
      </c>
      <c r="F469" t="s">
        <v>1505</v>
      </c>
      <c r="G469">
        <v>685</v>
      </c>
      <c r="H469">
        <v>14.5</v>
      </c>
      <c r="I469">
        <v>7</v>
      </c>
      <c r="J469">
        <v>2.9197080291970801E-3</v>
      </c>
      <c r="K469">
        <v>0.2857142857142857</v>
      </c>
      <c r="L469">
        <v>0.93430656934306555</v>
      </c>
      <c r="M469">
        <v>19</v>
      </c>
      <c r="N469">
        <v>0</v>
      </c>
      <c r="O469">
        <v>14.5</v>
      </c>
      <c r="P469">
        <v>0</v>
      </c>
      <c r="Q469">
        <v>0.9313868613138685</v>
      </c>
    </row>
    <row r="470" spans="1:17" x14ac:dyDescent="0.3">
      <c r="A470">
        <v>32963</v>
      </c>
      <c r="B470">
        <v>101</v>
      </c>
      <c r="C470" t="s">
        <v>1324</v>
      </c>
      <c r="D470">
        <v>2</v>
      </c>
      <c r="E470" t="s">
        <v>1491</v>
      </c>
      <c r="F470" t="s">
        <v>1505</v>
      </c>
      <c r="G470">
        <v>685</v>
      </c>
      <c r="H470">
        <v>14.5</v>
      </c>
      <c r="I470">
        <v>23</v>
      </c>
      <c r="J470">
        <v>2.9197080291970801E-3</v>
      </c>
      <c r="K470">
        <v>8.6956521739130432E-2</v>
      </c>
      <c r="L470">
        <v>0.93722627737226261</v>
      </c>
      <c r="M470">
        <v>20</v>
      </c>
      <c r="N470">
        <v>0</v>
      </c>
      <c r="O470">
        <v>14.5</v>
      </c>
      <c r="P470">
        <v>0</v>
      </c>
      <c r="Q470">
        <v>0.93430656934306555</v>
      </c>
    </row>
    <row r="471" spans="1:17" x14ac:dyDescent="0.3">
      <c r="A471">
        <v>2360</v>
      </c>
      <c r="B471">
        <v>103</v>
      </c>
      <c r="C471" t="s">
        <v>509</v>
      </c>
      <c r="D471">
        <v>53</v>
      </c>
      <c r="E471" t="s">
        <v>154</v>
      </c>
      <c r="F471" t="s">
        <v>1481</v>
      </c>
      <c r="G471">
        <v>3696</v>
      </c>
      <c r="H471">
        <v>1</v>
      </c>
      <c r="I471">
        <v>7394</v>
      </c>
      <c r="J471">
        <v>1.433982683982684E-2</v>
      </c>
      <c r="K471">
        <v>7.1679740329997294E-3</v>
      </c>
      <c r="L471">
        <v>1.433982683982684E-2</v>
      </c>
      <c r="M471">
        <v>1</v>
      </c>
      <c r="N471">
        <v>1</v>
      </c>
      <c r="O471">
        <v>41.5</v>
      </c>
      <c r="P471">
        <v>0</v>
      </c>
      <c r="Q471">
        <v>0.99854014598540308</v>
      </c>
    </row>
    <row r="472" spans="1:17" x14ac:dyDescent="0.3">
      <c r="A472">
        <v>2155</v>
      </c>
      <c r="B472">
        <v>103</v>
      </c>
      <c r="C472" t="s">
        <v>413</v>
      </c>
      <c r="D472">
        <v>39</v>
      </c>
      <c r="E472" t="s">
        <v>154</v>
      </c>
      <c r="F472" t="s">
        <v>1484</v>
      </c>
      <c r="G472">
        <v>3696</v>
      </c>
      <c r="H472">
        <v>2</v>
      </c>
      <c r="I472">
        <v>5415</v>
      </c>
      <c r="J472">
        <v>1.0551948051948052E-2</v>
      </c>
      <c r="K472">
        <v>7.2022160664819944E-3</v>
      </c>
      <c r="L472">
        <v>2.4891774891774892E-2</v>
      </c>
      <c r="M472">
        <v>2</v>
      </c>
      <c r="N472">
        <v>1</v>
      </c>
      <c r="O472">
        <v>1</v>
      </c>
      <c r="P472">
        <v>1</v>
      </c>
      <c r="Q472">
        <v>1.433982683982684E-2</v>
      </c>
    </row>
    <row r="473" spans="1:17" x14ac:dyDescent="0.3">
      <c r="A473">
        <v>2026</v>
      </c>
      <c r="B473">
        <v>103</v>
      </c>
      <c r="C473" t="s">
        <v>269</v>
      </c>
      <c r="D473">
        <v>34</v>
      </c>
      <c r="E473" t="s">
        <v>154</v>
      </c>
      <c r="F473" t="s">
        <v>1480</v>
      </c>
      <c r="G473">
        <v>3696</v>
      </c>
      <c r="H473">
        <v>4</v>
      </c>
      <c r="I473">
        <v>2881</v>
      </c>
      <c r="J473">
        <v>9.1991341991341999E-3</v>
      </c>
      <c r="K473">
        <v>1.1801457827143353E-2</v>
      </c>
      <c r="L473">
        <v>3.4090909090909088E-2</v>
      </c>
      <c r="M473">
        <v>3</v>
      </c>
      <c r="N473">
        <v>1</v>
      </c>
      <c r="O473">
        <v>2</v>
      </c>
      <c r="P473">
        <v>1</v>
      </c>
      <c r="Q473">
        <v>2.4891774891774892E-2</v>
      </c>
    </row>
    <row r="474" spans="1:17" x14ac:dyDescent="0.3">
      <c r="A474">
        <v>2184</v>
      </c>
      <c r="B474">
        <v>103</v>
      </c>
      <c r="C474" t="s">
        <v>220</v>
      </c>
      <c r="D474">
        <v>34</v>
      </c>
      <c r="E474" t="s">
        <v>154</v>
      </c>
      <c r="F474" t="s">
        <v>1480</v>
      </c>
      <c r="G474">
        <v>3696</v>
      </c>
      <c r="H474">
        <v>4</v>
      </c>
      <c r="I474">
        <v>4193</v>
      </c>
      <c r="J474">
        <v>9.1991341991341999E-3</v>
      </c>
      <c r="K474">
        <v>8.1087526830431675E-3</v>
      </c>
      <c r="L474">
        <v>4.3290043290043288E-2</v>
      </c>
      <c r="M474">
        <v>4</v>
      </c>
      <c r="N474">
        <v>1</v>
      </c>
      <c r="O474">
        <v>4</v>
      </c>
      <c r="P474">
        <v>1</v>
      </c>
      <c r="Q474">
        <v>3.4090909090909088E-2</v>
      </c>
    </row>
    <row r="475" spans="1:17" x14ac:dyDescent="0.3">
      <c r="A475">
        <v>2472</v>
      </c>
      <c r="B475">
        <v>103</v>
      </c>
      <c r="C475" t="s">
        <v>620</v>
      </c>
      <c r="D475">
        <v>34</v>
      </c>
      <c r="E475" t="s">
        <v>154</v>
      </c>
      <c r="F475" t="s">
        <v>1484</v>
      </c>
      <c r="G475">
        <v>3696</v>
      </c>
      <c r="H475">
        <v>4</v>
      </c>
      <c r="I475">
        <v>3353</v>
      </c>
      <c r="J475">
        <v>9.1991341991341999E-3</v>
      </c>
      <c r="K475">
        <v>1.0140172979421413E-2</v>
      </c>
      <c r="L475">
        <v>5.2489177489177488E-2</v>
      </c>
      <c r="M475">
        <v>5</v>
      </c>
      <c r="N475">
        <v>1</v>
      </c>
      <c r="O475">
        <v>4</v>
      </c>
      <c r="P475">
        <v>1</v>
      </c>
      <c r="Q475">
        <v>4.3290043290043288E-2</v>
      </c>
    </row>
    <row r="476" spans="1:17" x14ac:dyDescent="0.3">
      <c r="A476">
        <v>1545</v>
      </c>
      <c r="B476">
        <v>103</v>
      </c>
      <c r="C476" t="s">
        <v>552</v>
      </c>
      <c r="D476">
        <v>32</v>
      </c>
      <c r="E476" t="s">
        <v>154</v>
      </c>
      <c r="F476" t="s">
        <v>1470</v>
      </c>
      <c r="G476">
        <v>3696</v>
      </c>
      <c r="H476">
        <v>6</v>
      </c>
      <c r="I476">
        <v>2884</v>
      </c>
      <c r="J476">
        <v>8.658008658008658E-3</v>
      </c>
      <c r="K476">
        <v>1.1095700416088766E-2</v>
      </c>
      <c r="L476">
        <v>6.1147186147186144E-2</v>
      </c>
      <c r="M476">
        <v>6</v>
      </c>
      <c r="N476">
        <v>1</v>
      </c>
      <c r="O476">
        <v>4</v>
      </c>
      <c r="P476">
        <v>1</v>
      </c>
      <c r="Q476">
        <v>5.2489177489177488E-2</v>
      </c>
    </row>
    <row r="477" spans="1:17" x14ac:dyDescent="0.3">
      <c r="A477">
        <v>1960</v>
      </c>
      <c r="B477">
        <v>103</v>
      </c>
      <c r="C477" t="s">
        <v>501</v>
      </c>
      <c r="D477">
        <v>28</v>
      </c>
      <c r="E477" t="s">
        <v>154</v>
      </c>
      <c r="F477" t="s">
        <v>1467</v>
      </c>
      <c r="G477">
        <v>3696</v>
      </c>
      <c r="H477">
        <v>7.5</v>
      </c>
      <c r="I477">
        <v>7056</v>
      </c>
      <c r="J477">
        <v>7.575757575757576E-3</v>
      </c>
      <c r="K477">
        <v>3.968253968253968E-3</v>
      </c>
      <c r="L477">
        <v>6.8722943722943713E-2</v>
      </c>
      <c r="M477">
        <v>7</v>
      </c>
      <c r="N477">
        <v>1</v>
      </c>
      <c r="O477">
        <v>6</v>
      </c>
      <c r="P477">
        <v>1</v>
      </c>
      <c r="Q477">
        <v>6.1147186147186144E-2</v>
      </c>
    </row>
    <row r="478" spans="1:17" x14ac:dyDescent="0.3">
      <c r="A478">
        <v>2050</v>
      </c>
      <c r="B478">
        <v>103</v>
      </c>
      <c r="C478" t="s">
        <v>405</v>
      </c>
      <c r="D478">
        <v>28</v>
      </c>
      <c r="E478" t="s">
        <v>154</v>
      </c>
      <c r="F478" t="s">
        <v>1481</v>
      </c>
      <c r="G478">
        <v>3696</v>
      </c>
      <c r="H478">
        <v>7.5</v>
      </c>
      <c r="I478">
        <v>2567</v>
      </c>
      <c r="J478">
        <v>7.575757575757576E-3</v>
      </c>
      <c r="K478">
        <v>1.090767432800935E-2</v>
      </c>
      <c r="L478">
        <v>7.6298701298701282E-2</v>
      </c>
      <c r="M478">
        <v>8</v>
      </c>
      <c r="N478">
        <v>1</v>
      </c>
      <c r="O478">
        <v>7.5</v>
      </c>
      <c r="P478">
        <v>1</v>
      </c>
      <c r="Q478">
        <v>6.8722943722943713E-2</v>
      </c>
    </row>
    <row r="479" spans="1:17" x14ac:dyDescent="0.3">
      <c r="A479">
        <v>2062</v>
      </c>
      <c r="B479">
        <v>103</v>
      </c>
      <c r="C479" t="s">
        <v>488</v>
      </c>
      <c r="D479">
        <v>26</v>
      </c>
      <c r="E479" t="s">
        <v>154</v>
      </c>
      <c r="F479" t="s">
        <v>1480</v>
      </c>
      <c r="G479">
        <v>3696</v>
      </c>
      <c r="H479">
        <v>9.5</v>
      </c>
      <c r="I479">
        <v>3526</v>
      </c>
      <c r="J479">
        <v>7.034632034632035E-3</v>
      </c>
      <c r="K479">
        <v>7.3737946681792397E-3</v>
      </c>
      <c r="L479">
        <v>8.3333333333333315E-2</v>
      </c>
      <c r="M479">
        <v>9</v>
      </c>
      <c r="N479">
        <v>1</v>
      </c>
      <c r="O479">
        <v>7.5</v>
      </c>
      <c r="P479">
        <v>1</v>
      </c>
      <c r="Q479">
        <v>7.6298701298701282E-2</v>
      </c>
    </row>
    <row r="480" spans="1:17" x14ac:dyDescent="0.3">
      <c r="A480">
        <v>2301</v>
      </c>
      <c r="B480">
        <v>103</v>
      </c>
      <c r="C480" t="s">
        <v>226</v>
      </c>
      <c r="D480">
        <v>26</v>
      </c>
      <c r="E480" t="s">
        <v>154</v>
      </c>
      <c r="F480" t="s">
        <v>1481</v>
      </c>
      <c r="G480">
        <v>3696</v>
      </c>
      <c r="H480">
        <v>9.5</v>
      </c>
      <c r="I480">
        <v>9904</v>
      </c>
      <c r="J480">
        <v>7.034632034632035E-3</v>
      </c>
      <c r="K480">
        <v>2.6252019386106625E-3</v>
      </c>
      <c r="L480">
        <v>9.0367965367965347E-2</v>
      </c>
      <c r="M480">
        <v>10</v>
      </c>
      <c r="N480">
        <v>1</v>
      </c>
      <c r="O480">
        <v>9.5</v>
      </c>
      <c r="P480">
        <v>1</v>
      </c>
      <c r="Q480">
        <v>8.3333333333333315E-2</v>
      </c>
    </row>
    <row r="481" spans="1:17" x14ac:dyDescent="0.3">
      <c r="A481">
        <v>1867</v>
      </c>
      <c r="B481">
        <v>103</v>
      </c>
      <c r="C481" t="s">
        <v>519</v>
      </c>
      <c r="D481">
        <v>25</v>
      </c>
      <c r="E481" t="s">
        <v>154</v>
      </c>
      <c r="F481" t="s">
        <v>1484</v>
      </c>
      <c r="G481">
        <v>3696</v>
      </c>
      <c r="H481">
        <v>13</v>
      </c>
      <c r="I481">
        <v>2320</v>
      </c>
      <c r="J481">
        <v>6.764069264069264E-3</v>
      </c>
      <c r="K481">
        <v>1.0775862068965518E-2</v>
      </c>
      <c r="L481">
        <v>9.7132034632034611E-2</v>
      </c>
      <c r="M481">
        <v>11</v>
      </c>
      <c r="N481">
        <v>1</v>
      </c>
      <c r="O481">
        <v>9.5</v>
      </c>
      <c r="P481">
        <v>1</v>
      </c>
      <c r="Q481">
        <v>9.0367965367965347E-2</v>
      </c>
    </row>
    <row r="482" spans="1:17" x14ac:dyDescent="0.3">
      <c r="A482">
        <v>2072</v>
      </c>
      <c r="B482">
        <v>103</v>
      </c>
      <c r="C482" t="s">
        <v>588</v>
      </c>
      <c r="D482">
        <v>25</v>
      </c>
      <c r="E482" t="s">
        <v>154</v>
      </c>
      <c r="F482" t="s">
        <v>1480</v>
      </c>
      <c r="G482">
        <v>3696</v>
      </c>
      <c r="H482">
        <v>13</v>
      </c>
      <c r="I482">
        <v>3540</v>
      </c>
      <c r="J482">
        <v>6.764069264069264E-3</v>
      </c>
      <c r="K482">
        <v>7.0621468926553672E-3</v>
      </c>
      <c r="L482">
        <v>0.10389610389610388</v>
      </c>
      <c r="M482">
        <v>12</v>
      </c>
      <c r="N482">
        <v>1</v>
      </c>
      <c r="O482">
        <v>13</v>
      </c>
      <c r="P482">
        <v>1</v>
      </c>
      <c r="Q482">
        <v>9.7132034632034611E-2</v>
      </c>
    </row>
    <row r="483" spans="1:17" x14ac:dyDescent="0.3">
      <c r="A483">
        <v>2090</v>
      </c>
      <c r="B483">
        <v>103</v>
      </c>
      <c r="C483" t="s">
        <v>663</v>
      </c>
      <c r="D483">
        <v>25</v>
      </c>
      <c r="E483" t="s">
        <v>154</v>
      </c>
      <c r="F483" t="s">
        <v>1480</v>
      </c>
      <c r="G483">
        <v>3696</v>
      </c>
      <c r="H483">
        <v>13</v>
      </c>
      <c r="I483">
        <v>1391</v>
      </c>
      <c r="J483">
        <v>6.764069264069264E-3</v>
      </c>
      <c r="K483">
        <v>1.7972681524083392E-2</v>
      </c>
      <c r="L483">
        <v>0.11066017316017314</v>
      </c>
      <c r="M483">
        <v>13</v>
      </c>
      <c r="N483">
        <v>1</v>
      </c>
      <c r="O483">
        <v>13</v>
      </c>
      <c r="P483">
        <v>1</v>
      </c>
      <c r="Q483">
        <v>0.10389610389610388</v>
      </c>
    </row>
    <row r="484" spans="1:17" x14ac:dyDescent="0.3">
      <c r="A484">
        <v>2132</v>
      </c>
      <c r="B484">
        <v>103</v>
      </c>
      <c r="C484" t="s">
        <v>648</v>
      </c>
      <c r="D484">
        <v>25</v>
      </c>
      <c r="E484" t="s">
        <v>154</v>
      </c>
      <c r="F484" t="s">
        <v>1479</v>
      </c>
      <c r="G484">
        <v>3696</v>
      </c>
      <c r="H484">
        <v>13</v>
      </c>
      <c r="I484">
        <v>2817</v>
      </c>
      <c r="J484">
        <v>6.764069264069264E-3</v>
      </c>
      <c r="K484">
        <v>8.8746893858714943E-3</v>
      </c>
      <c r="L484">
        <v>0.1174242424242424</v>
      </c>
      <c r="M484">
        <v>14</v>
      </c>
      <c r="N484">
        <v>1</v>
      </c>
      <c r="O484">
        <v>13</v>
      </c>
      <c r="P484">
        <v>1</v>
      </c>
      <c r="Q484">
        <v>0.11066017316017314</v>
      </c>
    </row>
    <row r="485" spans="1:17" x14ac:dyDescent="0.3">
      <c r="A485">
        <v>2492</v>
      </c>
      <c r="B485">
        <v>103</v>
      </c>
      <c r="C485" t="s">
        <v>441</v>
      </c>
      <c r="D485">
        <v>25</v>
      </c>
      <c r="E485" t="s">
        <v>154</v>
      </c>
      <c r="F485" t="s">
        <v>1480</v>
      </c>
      <c r="G485">
        <v>3696</v>
      </c>
      <c r="H485">
        <v>13</v>
      </c>
      <c r="I485">
        <v>1587</v>
      </c>
      <c r="J485">
        <v>6.764069264069264E-3</v>
      </c>
      <c r="K485">
        <v>1.5752993068683049E-2</v>
      </c>
      <c r="L485">
        <v>0.12418831168831167</v>
      </c>
      <c r="M485">
        <v>15</v>
      </c>
      <c r="N485">
        <v>1</v>
      </c>
      <c r="O485">
        <v>13</v>
      </c>
      <c r="P485">
        <v>1</v>
      </c>
      <c r="Q485">
        <v>0.1174242424242424</v>
      </c>
    </row>
    <row r="486" spans="1:17" x14ac:dyDescent="0.3">
      <c r="A486">
        <v>2127</v>
      </c>
      <c r="B486">
        <v>104</v>
      </c>
      <c r="C486" t="s">
        <v>216</v>
      </c>
      <c r="D486">
        <v>661</v>
      </c>
      <c r="E486" t="s">
        <v>154</v>
      </c>
      <c r="F486" t="s">
        <v>1479</v>
      </c>
      <c r="G486">
        <v>16620</v>
      </c>
      <c r="H486">
        <v>1</v>
      </c>
      <c r="I486">
        <v>2931</v>
      </c>
      <c r="J486">
        <v>3.9771359807460889E-2</v>
      </c>
      <c r="K486">
        <v>0.22552030023882633</v>
      </c>
      <c r="L486">
        <v>3.9771359807460889E-2</v>
      </c>
      <c r="M486">
        <v>1</v>
      </c>
      <c r="N486">
        <v>1</v>
      </c>
      <c r="O486">
        <v>520</v>
      </c>
      <c r="P486">
        <v>0</v>
      </c>
      <c r="Q486">
        <v>0.99485930735931438</v>
      </c>
    </row>
    <row r="487" spans="1:17" x14ac:dyDescent="0.3">
      <c r="A487">
        <v>2148</v>
      </c>
      <c r="B487">
        <v>104</v>
      </c>
      <c r="C487" t="s">
        <v>397</v>
      </c>
      <c r="D487">
        <v>456</v>
      </c>
      <c r="E487" t="s">
        <v>154</v>
      </c>
      <c r="F487" t="s">
        <v>1484</v>
      </c>
      <c r="G487">
        <v>16620</v>
      </c>
      <c r="H487">
        <v>2</v>
      </c>
      <c r="I487">
        <v>6136</v>
      </c>
      <c r="J487">
        <v>2.7436823104693142E-2</v>
      </c>
      <c r="K487">
        <v>7.4315514993481088E-2</v>
      </c>
      <c r="L487">
        <v>6.7208182912154024E-2</v>
      </c>
      <c r="M487">
        <v>2</v>
      </c>
      <c r="N487">
        <v>1</v>
      </c>
      <c r="O487">
        <v>1</v>
      </c>
      <c r="P487">
        <v>1</v>
      </c>
      <c r="Q487">
        <v>3.9771359807460889E-2</v>
      </c>
    </row>
    <row r="488" spans="1:17" x14ac:dyDescent="0.3">
      <c r="A488">
        <v>2118</v>
      </c>
      <c r="B488">
        <v>104</v>
      </c>
      <c r="C488" t="s">
        <v>216</v>
      </c>
      <c r="D488">
        <v>411</v>
      </c>
      <c r="E488" t="s">
        <v>154</v>
      </c>
      <c r="F488" t="s">
        <v>1479</v>
      </c>
      <c r="G488">
        <v>16620</v>
      </c>
      <c r="H488">
        <v>3</v>
      </c>
      <c r="I488">
        <v>3391</v>
      </c>
      <c r="J488">
        <v>2.4729241877256319E-2</v>
      </c>
      <c r="K488">
        <v>0.12120318490120909</v>
      </c>
      <c r="L488">
        <v>9.1937424789410346E-2</v>
      </c>
      <c r="M488">
        <v>3</v>
      </c>
      <c r="N488">
        <v>1</v>
      </c>
      <c r="O488">
        <v>2</v>
      </c>
      <c r="P488">
        <v>1</v>
      </c>
      <c r="Q488">
        <v>6.7208182912154024E-2</v>
      </c>
    </row>
    <row r="489" spans="1:17" x14ac:dyDescent="0.3">
      <c r="A489">
        <v>2169</v>
      </c>
      <c r="B489">
        <v>104</v>
      </c>
      <c r="C489" t="s">
        <v>515</v>
      </c>
      <c r="D489">
        <v>408</v>
      </c>
      <c r="E489" t="s">
        <v>154</v>
      </c>
      <c r="F489" t="s">
        <v>1480</v>
      </c>
      <c r="G489">
        <v>16620</v>
      </c>
      <c r="H489">
        <v>4</v>
      </c>
      <c r="I489">
        <v>6680</v>
      </c>
      <c r="J489">
        <v>2.4548736462093861E-2</v>
      </c>
      <c r="K489">
        <v>6.1077844311377243E-2</v>
      </c>
      <c r="L489">
        <v>0.11648616125150421</v>
      </c>
      <c r="M489">
        <v>4</v>
      </c>
      <c r="N489">
        <v>1</v>
      </c>
      <c r="O489">
        <v>3</v>
      </c>
      <c r="P489">
        <v>1</v>
      </c>
      <c r="Q489">
        <v>9.1937424789410346E-2</v>
      </c>
    </row>
    <row r="490" spans="1:17" x14ac:dyDescent="0.3">
      <c r="A490">
        <v>2111</v>
      </c>
      <c r="B490">
        <v>104</v>
      </c>
      <c r="C490" t="s">
        <v>216</v>
      </c>
      <c r="D490">
        <v>353</v>
      </c>
      <c r="E490" t="s">
        <v>154</v>
      </c>
      <c r="F490" t="s">
        <v>1479</v>
      </c>
      <c r="G490">
        <v>16620</v>
      </c>
      <c r="H490">
        <v>5</v>
      </c>
      <c r="I490">
        <v>670</v>
      </c>
      <c r="J490">
        <v>2.1239470517448858E-2</v>
      </c>
      <c r="K490">
        <v>0.5268656716417911</v>
      </c>
      <c r="L490">
        <v>0.13772563176895308</v>
      </c>
      <c r="M490">
        <v>5</v>
      </c>
      <c r="N490">
        <v>1</v>
      </c>
      <c r="O490">
        <v>4</v>
      </c>
      <c r="P490">
        <v>1</v>
      </c>
      <c r="Q490">
        <v>0.11648616125150421</v>
      </c>
    </row>
    <row r="491" spans="1:17" x14ac:dyDescent="0.3">
      <c r="A491">
        <v>2116</v>
      </c>
      <c r="B491">
        <v>104</v>
      </c>
      <c r="C491" t="s">
        <v>216</v>
      </c>
      <c r="D491">
        <v>349</v>
      </c>
      <c r="E491" t="s">
        <v>154</v>
      </c>
      <c r="F491" t="s">
        <v>1479</v>
      </c>
      <c r="G491">
        <v>16620</v>
      </c>
      <c r="H491">
        <v>6</v>
      </c>
      <c r="I491">
        <v>1623</v>
      </c>
      <c r="J491">
        <v>2.0998796630565583E-2</v>
      </c>
      <c r="K491">
        <v>0.21503388786198399</v>
      </c>
      <c r="L491">
        <v>0.15872442839951867</v>
      </c>
      <c r="M491">
        <v>6</v>
      </c>
      <c r="N491">
        <v>1</v>
      </c>
      <c r="O491">
        <v>5</v>
      </c>
      <c r="P491">
        <v>1</v>
      </c>
      <c r="Q491">
        <v>0.13772563176895308</v>
      </c>
    </row>
    <row r="492" spans="1:17" x14ac:dyDescent="0.3">
      <c r="A492">
        <v>2301</v>
      </c>
      <c r="B492">
        <v>104</v>
      </c>
      <c r="C492" t="s">
        <v>226</v>
      </c>
      <c r="D492">
        <v>308</v>
      </c>
      <c r="E492" t="s">
        <v>154</v>
      </c>
      <c r="F492" t="s">
        <v>1481</v>
      </c>
      <c r="G492">
        <v>16620</v>
      </c>
      <c r="H492">
        <v>7</v>
      </c>
      <c r="I492">
        <v>9904</v>
      </c>
      <c r="J492">
        <v>1.8531889290012035E-2</v>
      </c>
      <c r="K492">
        <v>3.1098546042003232E-2</v>
      </c>
      <c r="L492">
        <v>0.17725631768953071</v>
      </c>
      <c r="M492">
        <v>7</v>
      </c>
      <c r="N492">
        <v>1</v>
      </c>
      <c r="O492">
        <v>6</v>
      </c>
      <c r="P492">
        <v>1</v>
      </c>
      <c r="Q492">
        <v>0.15872442839951867</v>
      </c>
    </row>
    <row r="493" spans="1:17" x14ac:dyDescent="0.3">
      <c r="A493">
        <v>2124</v>
      </c>
      <c r="B493">
        <v>104</v>
      </c>
      <c r="C493" t="s">
        <v>276</v>
      </c>
      <c r="D493">
        <v>292</v>
      </c>
      <c r="E493" t="s">
        <v>154</v>
      </c>
      <c r="F493" t="s">
        <v>1479</v>
      </c>
      <c r="G493">
        <v>16620</v>
      </c>
      <c r="H493">
        <v>8</v>
      </c>
      <c r="I493">
        <v>6068</v>
      </c>
      <c r="J493">
        <v>1.756919374247894E-2</v>
      </c>
      <c r="K493">
        <v>4.8121292023731048E-2</v>
      </c>
      <c r="L493">
        <v>0.19482551143200966</v>
      </c>
      <c r="M493">
        <v>8</v>
      </c>
      <c r="N493">
        <v>1</v>
      </c>
      <c r="O493">
        <v>7</v>
      </c>
      <c r="P493">
        <v>1</v>
      </c>
      <c r="Q493">
        <v>0.17725631768953071</v>
      </c>
    </row>
    <row r="494" spans="1:17" x14ac:dyDescent="0.3">
      <c r="A494">
        <v>1852</v>
      </c>
      <c r="B494">
        <v>104</v>
      </c>
      <c r="C494" t="s">
        <v>392</v>
      </c>
      <c r="D494">
        <v>255</v>
      </c>
      <c r="E494" t="s">
        <v>154</v>
      </c>
      <c r="F494" t="s">
        <v>1484</v>
      </c>
      <c r="G494">
        <v>16620</v>
      </c>
      <c r="H494">
        <v>9</v>
      </c>
      <c r="I494">
        <v>3942</v>
      </c>
      <c r="J494">
        <v>1.5342960288808664E-2</v>
      </c>
      <c r="K494">
        <v>6.4687975646879753E-2</v>
      </c>
      <c r="L494">
        <v>0.21016847172081832</v>
      </c>
      <c r="M494">
        <v>9</v>
      </c>
      <c r="N494">
        <v>1</v>
      </c>
      <c r="O494">
        <v>8</v>
      </c>
      <c r="P494">
        <v>1</v>
      </c>
      <c r="Q494">
        <v>0.19482551143200966</v>
      </c>
    </row>
    <row r="495" spans="1:17" x14ac:dyDescent="0.3">
      <c r="A495">
        <v>1826</v>
      </c>
      <c r="B495">
        <v>104</v>
      </c>
      <c r="C495" t="s">
        <v>279</v>
      </c>
      <c r="D495">
        <v>233</v>
      </c>
      <c r="E495" t="s">
        <v>154</v>
      </c>
      <c r="F495" t="s">
        <v>1484</v>
      </c>
      <c r="G495">
        <v>16620</v>
      </c>
      <c r="H495">
        <v>10.5</v>
      </c>
      <c r="I495">
        <v>3305</v>
      </c>
      <c r="J495">
        <v>1.4019253910950661E-2</v>
      </c>
      <c r="K495">
        <v>7.0499243570347953E-2</v>
      </c>
      <c r="L495">
        <v>0.22418772563176897</v>
      </c>
      <c r="M495">
        <v>10</v>
      </c>
      <c r="N495">
        <v>1</v>
      </c>
      <c r="O495">
        <v>9</v>
      </c>
      <c r="P495">
        <v>1</v>
      </c>
      <c r="Q495">
        <v>0.21016847172081832</v>
      </c>
    </row>
    <row r="496" spans="1:17" x14ac:dyDescent="0.3">
      <c r="A496">
        <v>2125</v>
      </c>
      <c r="B496">
        <v>104</v>
      </c>
      <c r="C496" t="s">
        <v>275</v>
      </c>
      <c r="D496">
        <v>233</v>
      </c>
      <c r="E496" t="s">
        <v>154</v>
      </c>
      <c r="F496" t="s">
        <v>1479</v>
      </c>
      <c r="G496">
        <v>16620</v>
      </c>
      <c r="H496">
        <v>10.5</v>
      </c>
      <c r="I496">
        <v>3089</v>
      </c>
      <c r="J496">
        <v>1.4019253910950661E-2</v>
      </c>
      <c r="K496">
        <v>7.5428941404985433E-2</v>
      </c>
      <c r="L496">
        <v>0.23820697954271963</v>
      </c>
      <c r="M496">
        <v>11</v>
      </c>
      <c r="N496">
        <v>1</v>
      </c>
      <c r="O496">
        <v>10.5</v>
      </c>
      <c r="P496">
        <v>1</v>
      </c>
      <c r="Q496">
        <v>0.22418772563176897</v>
      </c>
    </row>
    <row r="497" spans="1:17" x14ac:dyDescent="0.3">
      <c r="A497">
        <v>1841</v>
      </c>
      <c r="B497">
        <v>104</v>
      </c>
      <c r="C497" t="s">
        <v>379</v>
      </c>
      <c r="D497">
        <v>217</v>
      </c>
      <c r="E497" t="s">
        <v>154</v>
      </c>
      <c r="F497" t="s">
        <v>1467</v>
      </c>
      <c r="G497">
        <v>16620</v>
      </c>
      <c r="H497">
        <v>12</v>
      </c>
      <c r="I497">
        <v>5708</v>
      </c>
      <c r="J497">
        <v>1.305655836341757E-2</v>
      </c>
      <c r="K497">
        <v>3.8016818500350387E-2</v>
      </c>
      <c r="L497">
        <v>0.2512635379061372</v>
      </c>
      <c r="M497">
        <v>12</v>
      </c>
      <c r="N497">
        <v>1</v>
      </c>
      <c r="O497">
        <v>10.5</v>
      </c>
      <c r="P497">
        <v>1</v>
      </c>
      <c r="Q497">
        <v>0.23820697954271963</v>
      </c>
    </row>
    <row r="498" spans="1:17" x14ac:dyDescent="0.3">
      <c r="A498">
        <v>2155</v>
      </c>
      <c r="B498">
        <v>104</v>
      </c>
      <c r="C498" t="s">
        <v>413</v>
      </c>
      <c r="D498">
        <v>203</v>
      </c>
      <c r="E498" t="s">
        <v>154</v>
      </c>
      <c r="F498" t="s">
        <v>1484</v>
      </c>
      <c r="G498">
        <v>16620</v>
      </c>
      <c r="H498">
        <v>13</v>
      </c>
      <c r="I498">
        <v>5415</v>
      </c>
      <c r="J498">
        <v>1.2214199759326113E-2</v>
      </c>
      <c r="K498">
        <v>3.7488457987072947E-2</v>
      </c>
      <c r="L498">
        <v>0.26347773766546334</v>
      </c>
      <c r="M498">
        <v>13</v>
      </c>
      <c r="N498">
        <v>1</v>
      </c>
      <c r="O498">
        <v>12</v>
      </c>
      <c r="P498">
        <v>1</v>
      </c>
      <c r="Q498">
        <v>0.2512635379061372</v>
      </c>
    </row>
    <row r="499" spans="1:17" x14ac:dyDescent="0.3">
      <c r="A499">
        <v>1851</v>
      </c>
      <c r="B499">
        <v>104</v>
      </c>
      <c r="C499" t="s">
        <v>392</v>
      </c>
      <c r="D499">
        <v>197</v>
      </c>
      <c r="E499" t="s">
        <v>154</v>
      </c>
      <c r="F499" t="s">
        <v>1484</v>
      </c>
      <c r="G499">
        <v>16620</v>
      </c>
      <c r="H499">
        <v>14</v>
      </c>
      <c r="I499">
        <v>2935</v>
      </c>
      <c r="J499">
        <v>1.1853188929001203E-2</v>
      </c>
      <c r="K499">
        <v>6.712095400340716E-2</v>
      </c>
      <c r="L499">
        <v>0.27533092659446456</v>
      </c>
      <c r="M499">
        <v>14</v>
      </c>
      <c r="N499">
        <v>1</v>
      </c>
      <c r="O499">
        <v>13</v>
      </c>
      <c r="P499">
        <v>1</v>
      </c>
      <c r="Q499">
        <v>0.26347773766546334</v>
      </c>
    </row>
    <row r="500" spans="1:17" x14ac:dyDescent="0.3">
      <c r="A500">
        <v>1906</v>
      </c>
      <c r="B500">
        <v>104</v>
      </c>
      <c r="C500" t="s">
        <v>542</v>
      </c>
      <c r="D500">
        <v>191</v>
      </c>
      <c r="E500" t="s">
        <v>154</v>
      </c>
      <c r="F500" t="s">
        <v>1467</v>
      </c>
      <c r="G500">
        <v>16620</v>
      </c>
      <c r="H500">
        <v>15</v>
      </c>
      <c r="I500">
        <v>3381</v>
      </c>
      <c r="J500">
        <v>1.1492178098676293E-2</v>
      </c>
      <c r="K500">
        <v>5.6492162082224191E-2</v>
      </c>
      <c r="L500">
        <v>0.28682310469314087</v>
      </c>
      <c r="M500">
        <v>15</v>
      </c>
      <c r="N500">
        <v>1</v>
      </c>
      <c r="O500">
        <v>14</v>
      </c>
      <c r="P500">
        <v>1</v>
      </c>
      <c r="Q500">
        <v>0.27533092659446456</v>
      </c>
    </row>
    <row r="501" spans="1:17" x14ac:dyDescent="0.3">
      <c r="A501">
        <v>2453</v>
      </c>
      <c r="B501">
        <v>105</v>
      </c>
      <c r="C501" t="s">
        <v>615</v>
      </c>
      <c r="D501">
        <v>1116</v>
      </c>
      <c r="E501" t="s">
        <v>154</v>
      </c>
      <c r="F501" t="s">
        <v>1484</v>
      </c>
      <c r="G501">
        <v>20474</v>
      </c>
      <c r="H501">
        <v>1</v>
      </c>
      <c r="I501">
        <v>2562</v>
      </c>
      <c r="J501">
        <v>5.4508156686529259E-2</v>
      </c>
      <c r="K501">
        <v>0.43559718969555034</v>
      </c>
      <c r="L501">
        <v>5.4508156686529259E-2</v>
      </c>
      <c r="M501">
        <v>1</v>
      </c>
      <c r="N501">
        <v>1</v>
      </c>
      <c r="O501">
        <v>746</v>
      </c>
      <c r="P501">
        <v>0</v>
      </c>
      <c r="Q501">
        <v>0.98874849578822044</v>
      </c>
    </row>
    <row r="502" spans="1:17" x14ac:dyDescent="0.3">
      <c r="A502">
        <v>1760</v>
      </c>
      <c r="B502">
        <v>105</v>
      </c>
      <c r="C502" t="s">
        <v>440</v>
      </c>
      <c r="D502">
        <v>1101</v>
      </c>
      <c r="E502" t="s">
        <v>154</v>
      </c>
      <c r="F502" t="s">
        <v>1484</v>
      </c>
      <c r="G502">
        <v>20474</v>
      </c>
      <c r="H502">
        <v>2</v>
      </c>
      <c r="I502">
        <v>2938</v>
      </c>
      <c r="J502">
        <v>5.377552017192537E-2</v>
      </c>
      <c r="K502">
        <v>0.37474472430224642</v>
      </c>
      <c r="L502">
        <v>0.10828367685845464</v>
      </c>
      <c r="M502">
        <v>2</v>
      </c>
      <c r="N502">
        <v>1</v>
      </c>
      <c r="O502">
        <v>1</v>
      </c>
      <c r="P502">
        <v>1</v>
      </c>
      <c r="Q502">
        <v>5.4508156686529259E-2</v>
      </c>
    </row>
    <row r="503" spans="1:17" x14ac:dyDescent="0.3">
      <c r="A503">
        <v>1701</v>
      </c>
      <c r="B503">
        <v>105</v>
      </c>
      <c r="C503" t="s">
        <v>318</v>
      </c>
      <c r="D503">
        <v>715</v>
      </c>
      <c r="E503" t="s">
        <v>154</v>
      </c>
      <c r="F503" t="s">
        <v>1484</v>
      </c>
      <c r="G503">
        <v>20474</v>
      </c>
      <c r="H503">
        <v>3</v>
      </c>
      <c r="I503">
        <v>3379</v>
      </c>
      <c r="J503">
        <v>3.4922340529451985E-2</v>
      </c>
      <c r="K503">
        <v>0.21160106540396567</v>
      </c>
      <c r="L503">
        <v>0.14320601738790661</v>
      </c>
      <c r="M503">
        <v>3</v>
      </c>
      <c r="N503">
        <v>1</v>
      </c>
      <c r="O503">
        <v>2</v>
      </c>
      <c r="P503">
        <v>1</v>
      </c>
      <c r="Q503">
        <v>0.10828367685845464</v>
      </c>
    </row>
    <row r="504" spans="1:17" x14ac:dyDescent="0.3">
      <c r="A504">
        <v>2451</v>
      </c>
      <c r="B504">
        <v>105</v>
      </c>
      <c r="C504" t="s">
        <v>615</v>
      </c>
      <c r="D504">
        <v>659</v>
      </c>
      <c r="E504" t="s">
        <v>154</v>
      </c>
      <c r="F504" t="s">
        <v>1484</v>
      </c>
      <c r="G504">
        <v>20474</v>
      </c>
      <c r="H504">
        <v>4</v>
      </c>
      <c r="I504">
        <v>1700</v>
      </c>
      <c r="J504">
        <v>3.2187164208264139E-2</v>
      </c>
      <c r="K504">
        <v>0.3876470588235294</v>
      </c>
      <c r="L504">
        <v>0.17539318159617076</v>
      </c>
      <c r="M504">
        <v>4</v>
      </c>
      <c r="N504">
        <v>1</v>
      </c>
      <c r="O504">
        <v>3</v>
      </c>
      <c r="P504">
        <v>1</v>
      </c>
      <c r="Q504">
        <v>0.14320601738790661</v>
      </c>
    </row>
    <row r="505" spans="1:17" x14ac:dyDescent="0.3">
      <c r="A505">
        <v>2062</v>
      </c>
      <c r="B505">
        <v>105</v>
      </c>
      <c r="C505" t="s">
        <v>488</v>
      </c>
      <c r="D505">
        <v>451</v>
      </c>
      <c r="E505" t="s">
        <v>154</v>
      </c>
      <c r="F505" t="s">
        <v>1480</v>
      </c>
      <c r="G505">
        <v>20474</v>
      </c>
      <c r="H505">
        <v>5</v>
      </c>
      <c r="I505">
        <v>3526</v>
      </c>
      <c r="J505">
        <v>2.2027937872423561E-2</v>
      </c>
      <c r="K505">
        <v>0.12790697674418605</v>
      </c>
      <c r="L505">
        <v>0.19742111946859431</v>
      </c>
      <c r="M505">
        <v>5</v>
      </c>
      <c r="N505">
        <v>1</v>
      </c>
      <c r="O505">
        <v>4</v>
      </c>
      <c r="P505">
        <v>1</v>
      </c>
      <c r="Q505">
        <v>0.17539318159617076</v>
      </c>
    </row>
    <row r="506" spans="1:17" x14ac:dyDescent="0.3">
      <c r="A506">
        <v>2481</v>
      </c>
      <c r="B506">
        <v>105</v>
      </c>
      <c r="C506" t="s">
        <v>625</v>
      </c>
      <c r="D506">
        <v>445</v>
      </c>
      <c r="E506" t="s">
        <v>154</v>
      </c>
      <c r="F506" t="s">
        <v>1480</v>
      </c>
      <c r="G506">
        <v>20474</v>
      </c>
      <c r="H506">
        <v>6</v>
      </c>
      <c r="I506">
        <v>913</v>
      </c>
      <c r="J506">
        <v>2.1734883266582006E-2</v>
      </c>
      <c r="K506">
        <v>0.48740416210295728</v>
      </c>
      <c r="L506">
        <v>0.21915600273517633</v>
      </c>
      <c r="M506">
        <v>6</v>
      </c>
      <c r="N506">
        <v>1</v>
      </c>
      <c r="O506">
        <v>5</v>
      </c>
      <c r="P506">
        <v>1</v>
      </c>
      <c r="Q506">
        <v>0.19742111946859431</v>
      </c>
    </row>
    <row r="507" spans="1:17" x14ac:dyDescent="0.3">
      <c r="A507">
        <v>2465</v>
      </c>
      <c r="B507">
        <v>105</v>
      </c>
      <c r="C507" t="s">
        <v>647</v>
      </c>
      <c r="D507">
        <v>442</v>
      </c>
      <c r="E507" t="s">
        <v>154</v>
      </c>
      <c r="F507" t="s">
        <v>1484</v>
      </c>
      <c r="G507">
        <v>20474</v>
      </c>
      <c r="H507">
        <v>7</v>
      </c>
      <c r="I507">
        <v>917</v>
      </c>
      <c r="J507">
        <v>2.1588355963661227E-2</v>
      </c>
      <c r="K507">
        <v>0.48200654307524538</v>
      </c>
      <c r="L507">
        <v>0.24074435869883756</v>
      </c>
      <c r="M507">
        <v>7</v>
      </c>
      <c r="N507">
        <v>1</v>
      </c>
      <c r="O507">
        <v>6</v>
      </c>
      <c r="P507">
        <v>1</v>
      </c>
      <c r="Q507">
        <v>0.21915600273517633</v>
      </c>
    </row>
    <row r="508" spans="1:17" x14ac:dyDescent="0.3">
      <c r="A508">
        <v>2493</v>
      </c>
      <c r="B508">
        <v>105</v>
      </c>
      <c r="C508" t="s">
        <v>660</v>
      </c>
      <c r="D508">
        <v>403</v>
      </c>
      <c r="E508" t="s">
        <v>154</v>
      </c>
      <c r="F508" t="s">
        <v>1484</v>
      </c>
      <c r="G508">
        <v>20474</v>
      </c>
      <c r="H508">
        <v>8</v>
      </c>
      <c r="I508">
        <v>774</v>
      </c>
      <c r="J508">
        <v>1.9683501025691122E-2</v>
      </c>
      <c r="K508">
        <v>0.52067183462532296</v>
      </c>
      <c r="L508">
        <v>0.2604278597245287</v>
      </c>
      <c r="M508">
        <v>8</v>
      </c>
      <c r="N508">
        <v>1</v>
      </c>
      <c r="O508">
        <v>7</v>
      </c>
      <c r="P508">
        <v>1</v>
      </c>
      <c r="Q508">
        <v>0.24074435869883756</v>
      </c>
    </row>
    <row r="509" spans="1:17" x14ac:dyDescent="0.3">
      <c r="A509">
        <v>1778</v>
      </c>
      <c r="B509">
        <v>105</v>
      </c>
      <c r="C509" t="s">
        <v>622</v>
      </c>
      <c r="D509">
        <v>400</v>
      </c>
      <c r="E509" t="s">
        <v>154</v>
      </c>
      <c r="F509" t="s">
        <v>1484</v>
      </c>
      <c r="G509">
        <v>20474</v>
      </c>
      <c r="H509">
        <v>9</v>
      </c>
      <c r="I509">
        <v>994</v>
      </c>
      <c r="J509">
        <v>1.9536973722770343E-2</v>
      </c>
      <c r="K509">
        <v>0.4024144869215292</v>
      </c>
      <c r="L509">
        <v>0.27996483344729906</v>
      </c>
      <c r="M509">
        <v>9</v>
      </c>
      <c r="N509">
        <v>1</v>
      </c>
      <c r="O509">
        <v>8</v>
      </c>
      <c r="P509">
        <v>1</v>
      </c>
      <c r="Q509">
        <v>0.2604278597245287</v>
      </c>
    </row>
    <row r="510" spans="1:17" x14ac:dyDescent="0.3">
      <c r="A510">
        <v>2458</v>
      </c>
      <c r="B510">
        <v>105</v>
      </c>
      <c r="C510" t="s">
        <v>448</v>
      </c>
      <c r="D510">
        <v>380</v>
      </c>
      <c r="E510" t="s">
        <v>154</v>
      </c>
      <c r="F510" t="s">
        <v>1484</v>
      </c>
      <c r="G510">
        <v>20474</v>
      </c>
      <c r="H510">
        <v>10</v>
      </c>
      <c r="I510">
        <v>1045</v>
      </c>
      <c r="J510">
        <v>1.8560125036631826E-2</v>
      </c>
      <c r="K510">
        <v>0.36363636363636365</v>
      </c>
      <c r="L510">
        <v>0.2985249584839309</v>
      </c>
      <c r="M510">
        <v>10</v>
      </c>
      <c r="N510">
        <v>1</v>
      </c>
      <c r="O510">
        <v>9</v>
      </c>
      <c r="P510">
        <v>1</v>
      </c>
      <c r="Q510">
        <v>0.27996483344729906</v>
      </c>
    </row>
    <row r="511" spans="1:17" x14ac:dyDescent="0.3">
      <c r="A511">
        <v>2081</v>
      </c>
      <c r="B511">
        <v>105</v>
      </c>
      <c r="C511" t="s">
        <v>614</v>
      </c>
      <c r="D511">
        <v>368</v>
      </c>
      <c r="E511" t="s">
        <v>154</v>
      </c>
      <c r="F511" t="s">
        <v>1480</v>
      </c>
      <c r="G511">
        <v>20474</v>
      </c>
      <c r="H511">
        <v>11</v>
      </c>
      <c r="I511">
        <v>1866</v>
      </c>
      <c r="J511">
        <v>1.7974015824948716E-2</v>
      </c>
      <c r="K511">
        <v>0.19721329046087888</v>
      </c>
      <c r="L511">
        <v>0.31649897430887963</v>
      </c>
      <c r="M511">
        <v>11</v>
      </c>
      <c r="N511">
        <v>1</v>
      </c>
      <c r="O511">
        <v>10</v>
      </c>
      <c r="P511">
        <v>1</v>
      </c>
      <c r="Q511">
        <v>0.2985249584839309</v>
      </c>
    </row>
    <row r="512" spans="1:17" x14ac:dyDescent="0.3">
      <c r="A512">
        <v>2452</v>
      </c>
      <c r="B512">
        <v>105</v>
      </c>
      <c r="C512" t="s">
        <v>615</v>
      </c>
      <c r="D512">
        <v>363</v>
      </c>
      <c r="E512" t="s">
        <v>154</v>
      </c>
      <c r="F512" t="s">
        <v>1484</v>
      </c>
      <c r="G512">
        <v>20474</v>
      </c>
      <c r="H512">
        <v>12</v>
      </c>
      <c r="I512">
        <v>1136</v>
      </c>
      <c r="J512">
        <v>1.7729803653414086E-2</v>
      </c>
      <c r="K512">
        <v>0.31954225352112675</v>
      </c>
      <c r="L512">
        <v>0.33422877796229372</v>
      </c>
      <c r="M512">
        <v>12</v>
      </c>
      <c r="N512">
        <v>1</v>
      </c>
      <c r="O512">
        <v>11</v>
      </c>
      <c r="P512">
        <v>1</v>
      </c>
      <c r="Q512">
        <v>0.31649897430887963</v>
      </c>
    </row>
    <row r="513" spans="1:17" x14ac:dyDescent="0.3">
      <c r="A513">
        <v>2492</v>
      </c>
      <c r="B513">
        <v>105</v>
      </c>
      <c r="C513" t="s">
        <v>441</v>
      </c>
      <c r="D513">
        <v>355</v>
      </c>
      <c r="E513" t="s">
        <v>154</v>
      </c>
      <c r="F513" t="s">
        <v>1480</v>
      </c>
      <c r="G513">
        <v>20474</v>
      </c>
      <c r="H513">
        <v>13</v>
      </c>
      <c r="I513">
        <v>1587</v>
      </c>
      <c r="J513">
        <v>1.7339064178958679E-2</v>
      </c>
      <c r="K513">
        <v>0.2236925015752993</v>
      </c>
      <c r="L513">
        <v>0.35156784214125242</v>
      </c>
      <c r="M513">
        <v>13</v>
      </c>
      <c r="N513">
        <v>1</v>
      </c>
      <c r="O513">
        <v>12</v>
      </c>
      <c r="P513">
        <v>1</v>
      </c>
      <c r="Q513">
        <v>0.33422877796229372</v>
      </c>
    </row>
    <row r="514" spans="1:17" x14ac:dyDescent="0.3">
      <c r="A514">
        <v>1702</v>
      </c>
      <c r="B514">
        <v>105</v>
      </c>
      <c r="C514" t="s">
        <v>318</v>
      </c>
      <c r="D514">
        <v>351</v>
      </c>
      <c r="E514" t="s">
        <v>154</v>
      </c>
      <c r="F514" t="s">
        <v>1484</v>
      </c>
      <c r="G514">
        <v>20474</v>
      </c>
      <c r="H514">
        <v>14</v>
      </c>
      <c r="I514">
        <v>3945</v>
      </c>
      <c r="J514">
        <v>1.7143694441730976E-2</v>
      </c>
      <c r="K514">
        <v>8.8973384030418254E-2</v>
      </c>
      <c r="L514">
        <v>0.36871153658298339</v>
      </c>
      <c r="M514">
        <v>14</v>
      </c>
      <c r="N514">
        <v>1</v>
      </c>
      <c r="O514">
        <v>13</v>
      </c>
      <c r="P514">
        <v>1</v>
      </c>
      <c r="Q514">
        <v>0.35156784214125242</v>
      </c>
    </row>
    <row r="515" spans="1:17" x14ac:dyDescent="0.3">
      <c r="A515">
        <v>2459</v>
      </c>
      <c r="B515">
        <v>105</v>
      </c>
      <c r="C515" t="s">
        <v>449</v>
      </c>
      <c r="D515">
        <v>347</v>
      </c>
      <c r="E515" t="s">
        <v>154</v>
      </c>
      <c r="F515" t="s">
        <v>1484</v>
      </c>
      <c r="G515">
        <v>20474</v>
      </c>
      <c r="H515">
        <v>15</v>
      </c>
      <c r="I515">
        <v>1146</v>
      </c>
      <c r="J515">
        <v>1.6948324704503272E-2</v>
      </c>
      <c r="K515">
        <v>0.30279232111692844</v>
      </c>
      <c r="L515">
        <v>0.38565986128748664</v>
      </c>
      <c r="M515">
        <v>15</v>
      </c>
      <c r="N515">
        <v>1</v>
      </c>
      <c r="O515">
        <v>14</v>
      </c>
      <c r="P515">
        <v>1</v>
      </c>
      <c r="Q515">
        <v>0.36871153658298339</v>
      </c>
    </row>
    <row r="516" spans="1:17" x14ac:dyDescent="0.3">
      <c r="A516">
        <v>1085</v>
      </c>
      <c r="B516">
        <v>106</v>
      </c>
      <c r="C516" t="s">
        <v>657</v>
      </c>
      <c r="D516">
        <v>1559</v>
      </c>
      <c r="E516" t="s">
        <v>154</v>
      </c>
      <c r="F516" t="s">
        <v>1472</v>
      </c>
      <c r="G516">
        <v>3321</v>
      </c>
      <c r="H516">
        <v>1</v>
      </c>
      <c r="I516">
        <v>4479</v>
      </c>
      <c r="J516">
        <v>0.46943691659138814</v>
      </c>
      <c r="K516">
        <v>0.34806876534940834</v>
      </c>
      <c r="L516">
        <v>0.46943691659138814</v>
      </c>
      <c r="M516">
        <v>1</v>
      </c>
      <c r="N516">
        <v>1</v>
      </c>
      <c r="O516">
        <v>600</v>
      </c>
      <c r="P516">
        <v>0</v>
      </c>
      <c r="Q516">
        <v>0.99853472697078449</v>
      </c>
    </row>
    <row r="517" spans="1:17" x14ac:dyDescent="0.3">
      <c r="A517">
        <v>1077</v>
      </c>
      <c r="B517">
        <v>106</v>
      </c>
      <c r="C517" t="s">
        <v>581</v>
      </c>
      <c r="D517">
        <v>334</v>
      </c>
      <c r="E517" t="s">
        <v>154</v>
      </c>
      <c r="F517" t="s">
        <v>1472</v>
      </c>
      <c r="G517">
        <v>3321</v>
      </c>
      <c r="H517">
        <v>2</v>
      </c>
      <c r="I517">
        <v>977</v>
      </c>
      <c r="J517">
        <v>0.10057211683227943</v>
      </c>
      <c r="K517">
        <v>0.34186284544524054</v>
      </c>
      <c r="L517">
        <v>0.5700090334236676</v>
      </c>
      <c r="M517">
        <v>2</v>
      </c>
      <c r="N517">
        <v>1</v>
      </c>
      <c r="O517">
        <v>1</v>
      </c>
      <c r="P517">
        <v>1</v>
      </c>
      <c r="Q517">
        <v>0.46943691659138814</v>
      </c>
    </row>
    <row r="518" spans="1:17" x14ac:dyDescent="0.3">
      <c r="A518">
        <v>1089</v>
      </c>
      <c r="B518">
        <v>106</v>
      </c>
      <c r="C518" t="s">
        <v>649</v>
      </c>
      <c r="D518">
        <v>160</v>
      </c>
      <c r="E518" t="s">
        <v>154</v>
      </c>
      <c r="F518" t="s">
        <v>1472</v>
      </c>
      <c r="G518">
        <v>3321</v>
      </c>
      <c r="H518">
        <v>3</v>
      </c>
      <c r="I518">
        <v>3182</v>
      </c>
      <c r="J518">
        <v>4.8178259560373381E-2</v>
      </c>
      <c r="K518">
        <v>5.02828409805154E-2</v>
      </c>
      <c r="L518">
        <v>0.61818729298404096</v>
      </c>
      <c r="M518">
        <v>3</v>
      </c>
      <c r="N518">
        <v>1</v>
      </c>
      <c r="O518">
        <v>2</v>
      </c>
      <c r="P518">
        <v>1</v>
      </c>
      <c r="Q518">
        <v>0.5700090334236676</v>
      </c>
    </row>
    <row r="519" spans="1:17" x14ac:dyDescent="0.3">
      <c r="A519">
        <v>1001</v>
      </c>
      <c r="B519">
        <v>106</v>
      </c>
      <c r="C519" t="s">
        <v>167</v>
      </c>
      <c r="D519">
        <v>153</v>
      </c>
      <c r="E519" t="s">
        <v>154</v>
      </c>
      <c r="F519" t="s">
        <v>1472</v>
      </c>
      <c r="G519">
        <v>3321</v>
      </c>
      <c r="H519">
        <v>4</v>
      </c>
      <c r="I519">
        <v>2295</v>
      </c>
      <c r="J519">
        <v>4.6070460704607047E-2</v>
      </c>
      <c r="K519">
        <v>6.6666666666666666E-2</v>
      </c>
      <c r="L519">
        <v>0.66425775368864803</v>
      </c>
      <c r="M519">
        <v>4</v>
      </c>
      <c r="N519">
        <v>1</v>
      </c>
      <c r="O519">
        <v>3</v>
      </c>
      <c r="P519">
        <v>1</v>
      </c>
      <c r="Q519">
        <v>0.61818729298404096</v>
      </c>
    </row>
    <row r="520" spans="1:17" x14ac:dyDescent="0.3">
      <c r="A520">
        <v>1030</v>
      </c>
      <c r="B520">
        <v>106</v>
      </c>
      <c r="C520" t="s">
        <v>312</v>
      </c>
      <c r="D520">
        <v>145</v>
      </c>
      <c r="E520" t="s">
        <v>154</v>
      </c>
      <c r="F520" t="s">
        <v>1472</v>
      </c>
      <c r="G520">
        <v>3321</v>
      </c>
      <c r="H520">
        <v>5</v>
      </c>
      <c r="I520">
        <v>1125</v>
      </c>
      <c r="J520">
        <v>4.3661547726588375E-2</v>
      </c>
      <c r="K520">
        <v>0.12888888888888889</v>
      </c>
      <c r="L520">
        <v>0.7079193014152364</v>
      </c>
      <c r="M520">
        <v>5</v>
      </c>
      <c r="N520">
        <v>1</v>
      </c>
      <c r="O520">
        <v>4</v>
      </c>
      <c r="P520">
        <v>1</v>
      </c>
      <c r="Q520">
        <v>0.66425775368864803</v>
      </c>
    </row>
    <row r="521" spans="1:17" x14ac:dyDescent="0.3">
      <c r="A521">
        <v>1071</v>
      </c>
      <c r="B521">
        <v>106</v>
      </c>
      <c r="C521" t="s">
        <v>534</v>
      </c>
      <c r="D521">
        <v>61</v>
      </c>
      <c r="E521" t="s">
        <v>154</v>
      </c>
      <c r="F521" t="s">
        <v>1472</v>
      </c>
      <c r="G521">
        <v>3321</v>
      </c>
      <c r="H521">
        <v>6</v>
      </c>
      <c r="I521">
        <v>185</v>
      </c>
      <c r="J521">
        <v>1.8367961457392352E-2</v>
      </c>
      <c r="K521">
        <v>0.32972972972972975</v>
      </c>
      <c r="L521">
        <v>0.72628726287262879</v>
      </c>
      <c r="M521">
        <v>6</v>
      </c>
      <c r="N521">
        <v>1</v>
      </c>
      <c r="O521">
        <v>5</v>
      </c>
      <c r="P521">
        <v>1</v>
      </c>
      <c r="Q521">
        <v>0.7079193014152364</v>
      </c>
    </row>
    <row r="522" spans="1:17" x14ac:dyDescent="0.3">
      <c r="A522">
        <v>1034</v>
      </c>
      <c r="B522">
        <v>106</v>
      </c>
      <c r="C522" t="s">
        <v>329</v>
      </c>
      <c r="D522">
        <v>50</v>
      </c>
      <c r="E522" t="s">
        <v>154</v>
      </c>
      <c r="F522" t="s">
        <v>1472</v>
      </c>
      <c r="G522">
        <v>3321</v>
      </c>
      <c r="H522">
        <v>7</v>
      </c>
      <c r="I522">
        <v>148</v>
      </c>
      <c r="J522">
        <v>1.5055706112616682E-2</v>
      </c>
      <c r="K522">
        <v>0.33783783783783783</v>
      </c>
      <c r="L522">
        <v>0.74134296898524543</v>
      </c>
      <c r="M522">
        <v>7</v>
      </c>
      <c r="N522">
        <v>1</v>
      </c>
      <c r="O522">
        <v>6</v>
      </c>
      <c r="P522">
        <v>1</v>
      </c>
      <c r="Q522">
        <v>0.72628726287262879</v>
      </c>
    </row>
    <row r="523" spans="1:17" x14ac:dyDescent="0.3">
      <c r="A523">
        <v>1050</v>
      </c>
      <c r="B523">
        <v>106</v>
      </c>
      <c r="C523" t="s">
        <v>366</v>
      </c>
      <c r="D523">
        <v>48</v>
      </c>
      <c r="E523" t="s">
        <v>154</v>
      </c>
      <c r="F523" t="s">
        <v>1485</v>
      </c>
      <c r="G523">
        <v>3321</v>
      </c>
      <c r="H523">
        <v>8</v>
      </c>
      <c r="I523">
        <v>232</v>
      </c>
      <c r="J523">
        <v>1.4453477868112014E-2</v>
      </c>
      <c r="K523">
        <v>0.20689655172413793</v>
      </c>
      <c r="L523">
        <v>0.75579644685335745</v>
      </c>
      <c r="M523">
        <v>8</v>
      </c>
      <c r="N523">
        <v>1</v>
      </c>
      <c r="O523">
        <v>7</v>
      </c>
      <c r="P523">
        <v>1</v>
      </c>
      <c r="Q523">
        <v>0.74134296898524543</v>
      </c>
    </row>
    <row r="524" spans="1:17" x14ac:dyDescent="0.3">
      <c r="A524">
        <v>1040</v>
      </c>
      <c r="B524">
        <v>106</v>
      </c>
      <c r="C524" t="s">
        <v>358</v>
      </c>
      <c r="D524">
        <v>47</v>
      </c>
      <c r="E524" t="s">
        <v>154</v>
      </c>
      <c r="F524" t="s">
        <v>1472</v>
      </c>
      <c r="G524">
        <v>3321</v>
      </c>
      <c r="H524">
        <v>9</v>
      </c>
      <c r="I524">
        <v>5158</v>
      </c>
      <c r="J524">
        <v>1.4152363745859681E-2</v>
      </c>
      <c r="K524">
        <v>9.1120589375727028E-3</v>
      </c>
      <c r="L524">
        <v>0.76994881059921716</v>
      </c>
      <c r="M524">
        <v>9</v>
      </c>
      <c r="N524">
        <v>0</v>
      </c>
      <c r="O524">
        <v>8</v>
      </c>
      <c r="P524">
        <v>0</v>
      </c>
      <c r="Q524">
        <v>0.75579644685335745</v>
      </c>
    </row>
    <row r="525" spans="1:17" x14ac:dyDescent="0.3">
      <c r="A525">
        <v>1011</v>
      </c>
      <c r="B525">
        <v>106</v>
      </c>
      <c r="C525" t="s">
        <v>252</v>
      </c>
      <c r="D525">
        <v>44</v>
      </c>
      <c r="E525" t="s">
        <v>154</v>
      </c>
      <c r="F525" t="s">
        <v>1472</v>
      </c>
      <c r="G525">
        <v>3321</v>
      </c>
      <c r="H525">
        <v>10</v>
      </c>
      <c r="I525">
        <v>133</v>
      </c>
      <c r="J525">
        <v>1.324902137910268E-2</v>
      </c>
      <c r="K525">
        <v>0.33082706766917291</v>
      </c>
      <c r="L525">
        <v>0.78319783197831983</v>
      </c>
      <c r="M525">
        <v>10</v>
      </c>
      <c r="N525">
        <v>0</v>
      </c>
      <c r="O525">
        <v>9</v>
      </c>
      <c r="P525">
        <v>0</v>
      </c>
      <c r="Q525">
        <v>0.76994881059921716</v>
      </c>
    </row>
    <row r="526" spans="1:17" x14ac:dyDescent="0.3">
      <c r="A526">
        <v>1008</v>
      </c>
      <c r="B526">
        <v>106</v>
      </c>
      <c r="C526" t="s">
        <v>213</v>
      </c>
      <c r="D526">
        <v>41</v>
      </c>
      <c r="E526" t="s">
        <v>154</v>
      </c>
      <c r="F526" t="s">
        <v>1472</v>
      </c>
      <c r="G526">
        <v>3321</v>
      </c>
      <c r="H526">
        <v>11</v>
      </c>
      <c r="I526">
        <v>152</v>
      </c>
      <c r="J526">
        <v>1.2345679012345678E-2</v>
      </c>
      <c r="K526">
        <v>0.26973684210526316</v>
      </c>
      <c r="L526">
        <v>0.79554351099066545</v>
      </c>
      <c r="M526">
        <v>11</v>
      </c>
      <c r="N526">
        <v>0</v>
      </c>
      <c r="O526">
        <v>10</v>
      </c>
      <c r="P526">
        <v>0</v>
      </c>
      <c r="Q526">
        <v>0.78319783197831983</v>
      </c>
    </row>
    <row r="527" spans="1:17" x14ac:dyDescent="0.3">
      <c r="A527">
        <v>1108</v>
      </c>
      <c r="B527">
        <v>106</v>
      </c>
      <c r="C527" t="s">
        <v>583</v>
      </c>
      <c r="D527">
        <v>39</v>
      </c>
      <c r="E527" t="s">
        <v>154</v>
      </c>
      <c r="F527" t="s">
        <v>1472</v>
      </c>
      <c r="G527">
        <v>3321</v>
      </c>
      <c r="H527">
        <v>12</v>
      </c>
      <c r="I527">
        <v>3435</v>
      </c>
      <c r="J527">
        <v>1.1743450767841012E-2</v>
      </c>
      <c r="K527">
        <v>1.1353711790393014E-2</v>
      </c>
      <c r="L527">
        <v>0.80728696175850645</v>
      </c>
      <c r="M527">
        <v>12</v>
      </c>
      <c r="N527">
        <v>0</v>
      </c>
      <c r="O527">
        <v>11</v>
      </c>
      <c r="P527">
        <v>0</v>
      </c>
      <c r="Q527">
        <v>0.79554351099066545</v>
      </c>
    </row>
    <row r="528" spans="1:17" x14ac:dyDescent="0.3">
      <c r="A528">
        <v>1020</v>
      </c>
      <c r="B528">
        <v>106</v>
      </c>
      <c r="C528" t="s">
        <v>255</v>
      </c>
      <c r="D528">
        <v>38</v>
      </c>
      <c r="E528" t="s">
        <v>154</v>
      </c>
      <c r="F528" t="s">
        <v>1472</v>
      </c>
      <c r="G528">
        <v>3321</v>
      </c>
      <c r="H528">
        <v>13</v>
      </c>
      <c r="I528">
        <v>3746</v>
      </c>
      <c r="J528">
        <v>1.1442336645588679E-2</v>
      </c>
      <c r="K528">
        <v>1.014415376401495E-2</v>
      </c>
      <c r="L528">
        <v>0.81872929840409514</v>
      </c>
      <c r="M528">
        <v>13</v>
      </c>
      <c r="N528">
        <v>0</v>
      </c>
      <c r="O528">
        <v>12</v>
      </c>
      <c r="P528">
        <v>0</v>
      </c>
      <c r="Q528">
        <v>0.80728696175850645</v>
      </c>
    </row>
    <row r="529" spans="1:17" x14ac:dyDescent="0.3">
      <c r="A529">
        <v>1105</v>
      </c>
      <c r="B529">
        <v>106</v>
      </c>
      <c r="C529" t="s">
        <v>583</v>
      </c>
      <c r="D529">
        <v>32</v>
      </c>
      <c r="E529" t="s">
        <v>154</v>
      </c>
      <c r="F529" t="s">
        <v>1472</v>
      </c>
      <c r="G529">
        <v>3321</v>
      </c>
      <c r="H529">
        <v>15</v>
      </c>
      <c r="I529">
        <v>1957</v>
      </c>
      <c r="J529">
        <v>9.6356519120746765E-3</v>
      </c>
      <c r="K529">
        <v>1.6351558507920288E-2</v>
      </c>
      <c r="L529">
        <v>0.82836495031616986</v>
      </c>
      <c r="M529">
        <v>14</v>
      </c>
      <c r="N529">
        <v>0</v>
      </c>
      <c r="O529">
        <v>13</v>
      </c>
      <c r="P529">
        <v>0</v>
      </c>
      <c r="Q529">
        <v>0.81872929840409514</v>
      </c>
    </row>
    <row r="530" spans="1:17" x14ac:dyDescent="0.3">
      <c r="A530">
        <v>1109</v>
      </c>
      <c r="B530">
        <v>106</v>
      </c>
      <c r="C530" t="s">
        <v>583</v>
      </c>
      <c r="D530">
        <v>32</v>
      </c>
      <c r="E530" t="s">
        <v>154</v>
      </c>
      <c r="F530" t="s">
        <v>1472</v>
      </c>
      <c r="G530">
        <v>3321</v>
      </c>
      <c r="H530">
        <v>15</v>
      </c>
      <c r="I530">
        <v>3779</v>
      </c>
      <c r="J530">
        <v>9.6356519120746765E-3</v>
      </c>
      <c r="K530">
        <v>8.4678486372056095E-3</v>
      </c>
      <c r="L530">
        <v>0.83800060222824457</v>
      </c>
      <c r="M530">
        <v>15</v>
      </c>
      <c r="N530">
        <v>0</v>
      </c>
      <c r="O530">
        <v>15</v>
      </c>
      <c r="P530">
        <v>0</v>
      </c>
      <c r="Q530">
        <v>0.82836495031616986</v>
      </c>
    </row>
    <row r="531" spans="1:17" x14ac:dyDescent="0.3">
      <c r="A531">
        <v>1199</v>
      </c>
      <c r="B531">
        <v>106</v>
      </c>
      <c r="C531" t="s">
        <v>583</v>
      </c>
      <c r="D531">
        <v>32</v>
      </c>
      <c r="E531" t="s">
        <v>154</v>
      </c>
      <c r="F531" t="s">
        <v>1472</v>
      </c>
      <c r="G531">
        <v>3321</v>
      </c>
      <c r="H531">
        <v>15</v>
      </c>
      <c r="I531">
        <v>450</v>
      </c>
      <c r="J531">
        <v>9.6356519120746765E-3</v>
      </c>
      <c r="K531">
        <v>7.1111111111111111E-2</v>
      </c>
      <c r="L531">
        <v>0.84763625414031929</v>
      </c>
      <c r="M531">
        <v>16</v>
      </c>
      <c r="N531">
        <v>0</v>
      </c>
      <c r="O531">
        <v>15</v>
      </c>
      <c r="P531">
        <v>0</v>
      </c>
      <c r="Q531">
        <v>0.83800060222824457</v>
      </c>
    </row>
    <row r="532" spans="1:17" x14ac:dyDescent="0.3">
      <c r="A532">
        <v>2721</v>
      </c>
      <c r="B532">
        <v>114</v>
      </c>
      <c r="C532" t="s">
        <v>186</v>
      </c>
      <c r="D532">
        <v>1937</v>
      </c>
      <c r="E532" t="s">
        <v>154</v>
      </c>
      <c r="F532" t="s">
        <v>1482</v>
      </c>
      <c r="G532">
        <v>9378</v>
      </c>
      <c r="H532">
        <v>1</v>
      </c>
      <c r="I532">
        <v>4036</v>
      </c>
      <c r="J532">
        <v>0.20654723821710386</v>
      </c>
      <c r="K532">
        <v>0.47993062438057482</v>
      </c>
      <c r="L532">
        <v>0.20654723821710386</v>
      </c>
      <c r="M532">
        <v>1</v>
      </c>
      <c r="N532">
        <v>1</v>
      </c>
      <c r="O532">
        <v>106.5</v>
      </c>
      <c r="P532">
        <v>0</v>
      </c>
      <c r="Q532">
        <v>0.99939777175549316</v>
      </c>
    </row>
    <row r="533" spans="1:17" x14ac:dyDescent="0.3">
      <c r="A533">
        <v>2720</v>
      </c>
      <c r="B533">
        <v>114</v>
      </c>
      <c r="C533" t="s">
        <v>186</v>
      </c>
      <c r="D533">
        <v>1093</v>
      </c>
      <c r="E533" t="s">
        <v>154</v>
      </c>
      <c r="F533" t="s">
        <v>1482</v>
      </c>
      <c r="G533">
        <v>9378</v>
      </c>
      <c r="H533">
        <v>2</v>
      </c>
      <c r="I533">
        <v>3983</v>
      </c>
      <c r="J533">
        <v>0.11654937086798892</v>
      </c>
      <c r="K533">
        <v>0.27441626914386141</v>
      </c>
      <c r="L533">
        <v>0.32309660908509275</v>
      </c>
      <c r="M533">
        <v>2</v>
      </c>
      <c r="N533">
        <v>1</v>
      </c>
      <c r="O533">
        <v>1</v>
      </c>
      <c r="P533">
        <v>1</v>
      </c>
      <c r="Q533">
        <v>0.20654723821710386</v>
      </c>
    </row>
    <row r="534" spans="1:17" x14ac:dyDescent="0.3">
      <c r="A534">
        <v>2724</v>
      </c>
      <c r="B534">
        <v>114</v>
      </c>
      <c r="C534" t="s">
        <v>186</v>
      </c>
      <c r="D534">
        <v>1060</v>
      </c>
      <c r="E534" t="s">
        <v>154</v>
      </c>
      <c r="F534" t="s">
        <v>1482</v>
      </c>
      <c r="G534">
        <v>9378</v>
      </c>
      <c r="H534">
        <v>3</v>
      </c>
      <c r="I534">
        <v>2315</v>
      </c>
      <c r="J534">
        <v>0.11303049690765622</v>
      </c>
      <c r="K534">
        <v>0.45788336933045354</v>
      </c>
      <c r="L534">
        <v>0.43612710599274895</v>
      </c>
      <c r="M534">
        <v>3</v>
      </c>
      <c r="N534">
        <v>1</v>
      </c>
      <c r="O534">
        <v>2</v>
      </c>
      <c r="P534">
        <v>1</v>
      </c>
      <c r="Q534">
        <v>0.32309660908509275</v>
      </c>
    </row>
    <row r="535" spans="1:17" x14ac:dyDescent="0.3">
      <c r="A535">
        <v>2723</v>
      </c>
      <c r="B535">
        <v>114</v>
      </c>
      <c r="C535" t="s">
        <v>186</v>
      </c>
      <c r="D535">
        <v>764</v>
      </c>
      <c r="E535" t="s">
        <v>154</v>
      </c>
      <c r="F535" t="s">
        <v>1482</v>
      </c>
      <c r="G535">
        <v>9378</v>
      </c>
      <c r="H535">
        <v>4</v>
      </c>
      <c r="I535">
        <v>2232</v>
      </c>
      <c r="J535">
        <v>8.1467263808914475E-2</v>
      </c>
      <c r="K535">
        <v>0.34229390681003585</v>
      </c>
      <c r="L535">
        <v>0.5175943698016634</v>
      </c>
      <c r="M535">
        <v>4</v>
      </c>
      <c r="N535">
        <v>1</v>
      </c>
      <c r="O535">
        <v>3</v>
      </c>
      <c r="P535">
        <v>1</v>
      </c>
      <c r="Q535">
        <v>0.43612710599274895</v>
      </c>
    </row>
    <row r="536" spans="1:17" x14ac:dyDescent="0.3">
      <c r="A536">
        <v>2878</v>
      </c>
      <c r="B536">
        <v>114</v>
      </c>
      <c r="C536" t="s">
        <v>1357</v>
      </c>
      <c r="D536">
        <v>493</v>
      </c>
      <c r="E536" t="s">
        <v>1506</v>
      </c>
      <c r="F536" t="s">
        <v>1507</v>
      </c>
      <c r="G536">
        <v>9378</v>
      </c>
      <c r="H536">
        <v>5</v>
      </c>
      <c r="I536">
        <v>1212</v>
      </c>
      <c r="J536">
        <v>5.2569844316485391E-2</v>
      </c>
      <c r="K536">
        <v>0.40676567656765678</v>
      </c>
      <c r="L536">
        <v>0.57016421411814877</v>
      </c>
      <c r="M536">
        <v>5</v>
      </c>
      <c r="N536">
        <v>1</v>
      </c>
      <c r="O536">
        <v>4</v>
      </c>
      <c r="P536">
        <v>1</v>
      </c>
      <c r="Q536">
        <v>0.5175943698016634</v>
      </c>
    </row>
    <row r="537" spans="1:17" x14ac:dyDescent="0.3">
      <c r="A537">
        <v>2790</v>
      </c>
      <c r="B537">
        <v>114</v>
      </c>
      <c r="C537" t="s">
        <v>661</v>
      </c>
      <c r="D537">
        <v>468</v>
      </c>
      <c r="E537" t="s">
        <v>154</v>
      </c>
      <c r="F537" t="s">
        <v>1482</v>
      </c>
      <c r="G537">
        <v>9378</v>
      </c>
      <c r="H537">
        <v>6</v>
      </c>
      <c r="I537">
        <v>1775</v>
      </c>
      <c r="J537">
        <v>4.9904030710172742E-2</v>
      </c>
      <c r="K537">
        <v>0.26366197183098594</v>
      </c>
      <c r="L537">
        <v>0.62006824482832146</v>
      </c>
      <c r="M537">
        <v>6</v>
      </c>
      <c r="N537">
        <v>1</v>
      </c>
      <c r="O537">
        <v>5</v>
      </c>
      <c r="P537">
        <v>1</v>
      </c>
      <c r="Q537">
        <v>0.57016421411814877</v>
      </c>
    </row>
    <row r="538" spans="1:17" x14ac:dyDescent="0.3">
      <c r="A538">
        <v>2726</v>
      </c>
      <c r="B538">
        <v>114</v>
      </c>
      <c r="C538" t="s">
        <v>556</v>
      </c>
      <c r="D538">
        <v>411</v>
      </c>
      <c r="E538" t="s">
        <v>154</v>
      </c>
      <c r="F538" t="s">
        <v>1482</v>
      </c>
      <c r="G538">
        <v>9378</v>
      </c>
      <c r="H538">
        <v>7</v>
      </c>
      <c r="I538">
        <v>1573</v>
      </c>
      <c r="J538">
        <v>4.3825975687779913E-2</v>
      </c>
      <c r="K538">
        <v>0.26128417037507945</v>
      </c>
      <c r="L538">
        <v>0.66389422051610136</v>
      </c>
      <c r="M538">
        <v>7</v>
      </c>
      <c r="N538">
        <v>1</v>
      </c>
      <c r="O538">
        <v>6</v>
      </c>
      <c r="P538">
        <v>1</v>
      </c>
      <c r="Q538">
        <v>0.62006824482832146</v>
      </c>
    </row>
    <row r="539" spans="1:17" x14ac:dyDescent="0.3">
      <c r="A539">
        <v>2777</v>
      </c>
      <c r="B539">
        <v>114</v>
      </c>
      <c r="C539" t="s">
        <v>595</v>
      </c>
      <c r="D539">
        <v>400</v>
      </c>
      <c r="E539" t="s">
        <v>154</v>
      </c>
      <c r="F539" t="s">
        <v>1482</v>
      </c>
      <c r="G539">
        <v>9378</v>
      </c>
      <c r="H539">
        <v>8</v>
      </c>
      <c r="I539">
        <v>1517</v>
      </c>
      <c r="J539">
        <v>4.2653017701002348E-2</v>
      </c>
      <c r="K539">
        <v>0.26367831245880025</v>
      </c>
      <c r="L539">
        <v>0.70654723821710375</v>
      </c>
      <c r="M539">
        <v>8</v>
      </c>
      <c r="N539">
        <v>1</v>
      </c>
      <c r="O539">
        <v>7</v>
      </c>
      <c r="P539">
        <v>1</v>
      </c>
      <c r="Q539">
        <v>0.66389422051610136</v>
      </c>
    </row>
    <row r="540" spans="1:17" x14ac:dyDescent="0.3">
      <c r="A540">
        <v>2740</v>
      </c>
      <c r="B540">
        <v>114</v>
      </c>
      <c r="C540" t="s">
        <v>162</v>
      </c>
      <c r="D540">
        <v>352</v>
      </c>
      <c r="E540" t="s">
        <v>154</v>
      </c>
      <c r="F540" t="s">
        <v>1482</v>
      </c>
      <c r="G540">
        <v>9378</v>
      </c>
      <c r="H540">
        <v>9</v>
      </c>
      <c r="I540">
        <v>5708</v>
      </c>
      <c r="J540">
        <v>3.7534655576882063E-2</v>
      </c>
      <c r="K540">
        <v>6.1667834618079891E-2</v>
      </c>
      <c r="L540">
        <v>0.74408189379398582</v>
      </c>
      <c r="M540">
        <v>9</v>
      </c>
      <c r="N540">
        <v>1</v>
      </c>
      <c r="O540">
        <v>8</v>
      </c>
      <c r="P540">
        <v>1</v>
      </c>
      <c r="Q540">
        <v>0.70654723821710375</v>
      </c>
    </row>
    <row r="541" spans="1:17" x14ac:dyDescent="0.3">
      <c r="A541">
        <v>2747</v>
      </c>
      <c r="B541">
        <v>114</v>
      </c>
      <c r="C541" t="s">
        <v>465</v>
      </c>
      <c r="D541">
        <v>326</v>
      </c>
      <c r="E541" t="s">
        <v>154</v>
      </c>
      <c r="F541" t="s">
        <v>1482</v>
      </c>
      <c r="G541">
        <v>9378</v>
      </c>
      <c r="H541">
        <v>10</v>
      </c>
      <c r="I541">
        <v>1898</v>
      </c>
      <c r="J541">
        <v>3.4762209426316915E-2</v>
      </c>
      <c r="K541">
        <v>0.17175974710221287</v>
      </c>
      <c r="L541">
        <v>0.77884410322030273</v>
      </c>
      <c r="M541">
        <v>10</v>
      </c>
      <c r="N541">
        <v>1</v>
      </c>
      <c r="O541">
        <v>9</v>
      </c>
      <c r="P541">
        <v>1</v>
      </c>
      <c r="Q541">
        <v>0.74408189379398582</v>
      </c>
    </row>
    <row r="542" spans="1:17" x14ac:dyDescent="0.3">
      <c r="A542">
        <v>2745</v>
      </c>
      <c r="B542">
        <v>114</v>
      </c>
      <c r="C542" t="s">
        <v>162</v>
      </c>
      <c r="D542">
        <v>226</v>
      </c>
      <c r="E542" t="s">
        <v>154</v>
      </c>
      <c r="F542" t="s">
        <v>1482</v>
      </c>
      <c r="G542">
        <v>9378</v>
      </c>
      <c r="H542">
        <v>11</v>
      </c>
      <c r="I542">
        <v>2590</v>
      </c>
      <c r="J542">
        <v>2.4098955001066326E-2</v>
      </c>
      <c r="K542">
        <v>8.7258687258687254E-2</v>
      </c>
      <c r="L542">
        <v>0.80294305822136902</v>
      </c>
      <c r="M542">
        <v>11</v>
      </c>
      <c r="N542">
        <v>0</v>
      </c>
      <c r="O542">
        <v>10</v>
      </c>
      <c r="P542">
        <v>0</v>
      </c>
      <c r="Q542">
        <v>0.77884410322030273</v>
      </c>
    </row>
    <row r="543" spans="1:17" x14ac:dyDescent="0.3">
      <c r="A543">
        <v>2748</v>
      </c>
      <c r="B543">
        <v>114</v>
      </c>
      <c r="C543" t="s">
        <v>561</v>
      </c>
      <c r="D543">
        <v>176</v>
      </c>
      <c r="E543" t="s">
        <v>154</v>
      </c>
      <c r="F543" t="s">
        <v>1482</v>
      </c>
      <c r="G543">
        <v>9378</v>
      </c>
      <c r="H543">
        <v>12</v>
      </c>
      <c r="I543">
        <v>1262</v>
      </c>
      <c r="J543">
        <v>1.8767327788441032E-2</v>
      </c>
      <c r="K543">
        <v>0.13946117274167988</v>
      </c>
      <c r="L543">
        <v>0.82171038600981006</v>
      </c>
      <c r="M543">
        <v>12</v>
      </c>
      <c r="N543">
        <v>0</v>
      </c>
      <c r="O543">
        <v>11</v>
      </c>
      <c r="P543">
        <v>0</v>
      </c>
      <c r="Q543">
        <v>0.80294305822136902</v>
      </c>
    </row>
    <row r="544" spans="1:17" x14ac:dyDescent="0.3">
      <c r="A544">
        <v>2725</v>
      </c>
      <c r="B544">
        <v>114</v>
      </c>
      <c r="C544" t="s">
        <v>556</v>
      </c>
      <c r="D544">
        <v>133</v>
      </c>
      <c r="E544" t="s">
        <v>154</v>
      </c>
      <c r="F544" t="s">
        <v>1482</v>
      </c>
      <c r="G544">
        <v>9378</v>
      </c>
      <c r="H544">
        <v>13</v>
      </c>
      <c r="I544">
        <v>383</v>
      </c>
      <c r="J544">
        <v>1.4182128385583279E-2</v>
      </c>
      <c r="K544">
        <v>0.3472584856396867</v>
      </c>
      <c r="L544">
        <v>0.83589251439539336</v>
      </c>
      <c r="M544">
        <v>13</v>
      </c>
      <c r="N544">
        <v>0</v>
      </c>
      <c r="O544">
        <v>12</v>
      </c>
      <c r="P544">
        <v>0</v>
      </c>
      <c r="Q544">
        <v>0.82171038600981006</v>
      </c>
    </row>
    <row r="545" spans="1:17" x14ac:dyDescent="0.3">
      <c r="A545">
        <v>2719</v>
      </c>
      <c r="B545">
        <v>114</v>
      </c>
      <c r="C545" t="s">
        <v>309</v>
      </c>
      <c r="D545">
        <v>114</v>
      </c>
      <c r="E545" t="s">
        <v>154</v>
      </c>
      <c r="F545" t="s">
        <v>1482</v>
      </c>
      <c r="G545">
        <v>9378</v>
      </c>
      <c r="H545">
        <v>14</v>
      </c>
      <c r="I545">
        <v>1811</v>
      </c>
      <c r="J545">
        <v>1.2156110044785669E-2</v>
      </c>
      <c r="K545">
        <v>6.2948647156267259E-2</v>
      </c>
      <c r="L545">
        <v>0.84804862444017903</v>
      </c>
      <c r="M545">
        <v>14</v>
      </c>
      <c r="N545">
        <v>0</v>
      </c>
      <c r="O545">
        <v>13</v>
      </c>
      <c r="P545">
        <v>0</v>
      </c>
      <c r="Q545">
        <v>0.83589251439539336</v>
      </c>
    </row>
    <row r="546" spans="1:17" x14ac:dyDescent="0.3">
      <c r="A546">
        <v>2746</v>
      </c>
      <c r="B546">
        <v>114</v>
      </c>
      <c r="C546" t="s">
        <v>162</v>
      </c>
      <c r="D546">
        <v>107</v>
      </c>
      <c r="E546" t="s">
        <v>154</v>
      </c>
      <c r="F546" t="s">
        <v>1482</v>
      </c>
      <c r="G546">
        <v>9378</v>
      </c>
      <c r="H546">
        <v>15</v>
      </c>
      <c r="I546">
        <v>2050</v>
      </c>
      <c r="J546">
        <v>1.1409682235018127E-2</v>
      </c>
      <c r="K546">
        <v>5.219512195121951E-2</v>
      </c>
      <c r="L546">
        <v>0.85945830667519718</v>
      </c>
      <c r="M546">
        <v>15</v>
      </c>
      <c r="N546">
        <v>0</v>
      </c>
      <c r="O546">
        <v>14</v>
      </c>
      <c r="P546">
        <v>0</v>
      </c>
      <c r="Q546">
        <v>0.84804862444017903</v>
      </c>
    </row>
    <row r="547" spans="1:17" x14ac:dyDescent="0.3">
      <c r="A547">
        <v>1902</v>
      </c>
      <c r="B547">
        <v>116</v>
      </c>
      <c r="C547" t="s">
        <v>395</v>
      </c>
      <c r="D547">
        <v>3769</v>
      </c>
      <c r="E547" t="s">
        <v>154</v>
      </c>
      <c r="F547" t="s">
        <v>1467</v>
      </c>
      <c r="G547">
        <v>18075</v>
      </c>
      <c r="H547">
        <v>1</v>
      </c>
      <c r="I547">
        <v>6197</v>
      </c>
      <c r="J547">
        <v>0.20852005532503456</v>
      </c>
      <c r="K547">
        <v>0.60819751492657737</v>
      </c>
      <c r="L547">
        <v>0.20852005532503456</v>
      </c>
      <c r="M547">
        <v>1</v>
      </c>
      <c r="N547">
        <v>1</v>
      </c>
      <c r="O547">
        <v>149.5</v>
      </c>
      <c r="P547">
        <v>0</v>
      </c>
      <c r="Q547">
        <v>0.99968010236724003</v>
      </c>
    </row>
    <row r="548" spans="1:17" x14ac:dyDescent="0.3">
      <c r="A548">
        <v>1970</v>
      </c>
      <c r="B548">
        <v>116</v>
      </c>
      <c r="C548" t="s">
        <v>538</v>
      </c>
      <c r="D548">
        <v>2698</v>
      </c>
      <c r="E548" t="s">
        <v>154</v>
      </c>
      <c r="F548" t="s">
        <v>1467</v>
      </c>
      <c r="G548">
        <v>18075</v>
      </c>
      <c r="H548">
        <v>2</v>
      </c>
      <c r="I548">
        <v>4798</v>
      </c>
      <c r="J548">
        <v>0.14926694329183957</v>
      </c>
      <c r="K548">
        <v>0.5623176323468112</v>
      </c>
      <c r="L548">
        <v>0.35778699861687413</v>
      </c>
      <c r="M548">
        <v>2</v>
      </c>
      <c r="N548">
        <v>1</v>
      </c>
      <c r="O548">
        <v>1</v>
      </c>
      <c r="P548">
        <v>1</v>
      </c>
      <c r="Q548">
        <v>0.20852005532503456</v>
      </c>
    </row>
    <row r="549" spans="1:17" x14ac:dyDescent="0.3">
      <c r="A549">
        <v>1960</v>
      </c>
      <c r="B549">
        <v>116</v>
      </c>
      <c r="C549" t="s">
        <v>501</v>
      </c>
      <c r="D549">
        <v>2278</v>
      </c>
      <c r="E549" t="s">
        <v>154</v>
      </c>
      <c r="F549" t="s">
        <v>1467</v>
      </c>
      <c r="G549">
        <v>18075</v>
      </c>
      <c r="H549">
        <v>3</v>
      </c>
      <c r="I549">
        <v>7056</v>
      </c>
      <c r="J549">
        <v>0.12603042876901799</v>
      </c>
      <c r="K549">
        <v>0.32284580498866211</v>
      </c>
      <c r="L549">
        <v>0.48381742738589212</v>
      </c>
      <c r="M549">
        <v>3</v>
      </c>
      <c r="N549">
        <v>1</v>
      </c>
      <c r="O549">
        <v>2</v>
      </c>
      <c r="P549">
        <v>1</v>
      </c>
      <c r="Q549">
        <v>0.35778699861687413</v>
      </c>
    </row>
    <row r="550" spans="1:17" x14ac:dyDescent="0.3">
      <c r="A550">
        <v>1905</v>
      </c>
      <c r="B550">
        <v>116</v>
      </c>
      <c r="C550" t="s">
        <v>395</v>
      </c>
      <c r="D550">
        <v>1650</v>
      </c>
      <c r="E550" t="s">
        <v>154</v>
      </c>
      <c r="F550" t="s">
        <v>1467</v>
      </c>
      <c r="G550">
        <v>18075</v>
      </c>
      <c r="H550">
        <v>4</v>
      </c>
      <c r="I550">
        <v>3145</v>
      </c>
      <c r="J550">
        <v>9.1286307053941904E-2</v>
      </c>
      <c r="K550">
        <v>0.5246422893481717</v>
      </c>
      <c r="L550">
        <v>0.57510373443983398</v>
      </c>
      <c r="M550">
        <v>4</v>
      </c>
      <c r="N550">
        <v>1</v>
      </c>
      <c r="O550">
        <v>3</v>
      </c>
      <c r="P550">
        <v>1</v>
      </c>
      <c r="Q550">
        <v>0.48381742738589212</v>
      </c>
    </row>
    <row r="551" spans="1:17" x14ac:dyDescent="0.3">
      <c r="A551">
        <v>1904</v>
      </c>
      <c r="B551">
        <v>116</v>
      </c>
      <c r="C551" t="s">
        <v>395</v>
      </c>
      <c r="D551">
        <v>1169</v>
      </c>
      <c r="E551" t="s">
        <v>154</v>
      </c>
      <c r="F551" t="s">
        <v>1467</v>
      </c>
      <c r="G551">
        <v>18075</v>
      </c>
      <c r="H551">
        <v>5</v>
      </c>
      <c r="I551">
        <v>2267</v>
      </c>
      <c r="J551">
        <v>6.4674965421853386E-2</v>
      </c>
      <c r="K551">
        <v>0.51565946184384648</v>
      </c>
      <c r="L551">
        <v>0.63977869986168734</v>
      </c>
      <c r="M551">
        <v>5</v>
      </c>
      <c r="N551">
        <v>1</v>
      </c>
      <c r="O551">
        <v>4</v>
      </c>
      <c r="P551">
        <v>1</v>
      </c>
      <c r="Q551">
        <v>0.57510373443983398</v>
      </c>
    </row>
    <row r="552" spans="1:17" x14ac:dyDescent="0.3">
      <c r="A552">
        <v>1945</v>
      </c>
      <c r="B552">
        <v>116</v>
      </c>
      <c r="C552" t="s">
        <v>402</v>
      </c>
      <c r="D552">
        <v>927</v>
      </c>
      <c r="E552" t="s">
        <v>154</v>
      </c>
      <c r="F552" t="s">
        <v>1467</v>
      </c>
      <c r="G552">
        <v>18075</v>
      </c>
      <c r="H552">
        <v>6</v>
      </c>
      <c r="I552">
        <v>1730</v>
      </c>
      <c r="J552">
        <v>5.128630705394191E-2</v>
      </c>
      <c r="K552">
        <v>0.53583815028901738</v>
      </c>
      <c r="L552">
        <v>0.69106500691562922</v>
      </c>
      <c r="M552">
        <v>6</v>
      </c>
      <c r="N552">
        <v>1</v>
      </c>
      <c r="O552">
        <v>5</v>
      </c>
      <c r="P552">
        <v>1</v>
      </c>
      <c r="Q552">
        <v>0.63977869986168734</v>
      </c>
    </row>
    <row r="553" spans="1:17" x14ac:dyDescent="0.3">
      <c r="A553">
        <v>1907</v>
      </c>
      <c r="B553">
        <v>116</v>
      </c>
      <c r="C553" t="s">
        <v>594</v>
      </c>
      <c r="D553">
        <v>791</v>
      </c>
      <c r="E553" t="s">
        <v>154</v>
      </c>
      <c r="F553" t="s">
        <v>1467</v>
      </c>
      <c r="G553">
        <v>18075</v>
      </c>
      <c r="H553">
        <v>7</v>
      </c>
      <c r="I553">
        <v>1388</v>
      </c>
      <c r="J553">
        <v>4.3762102351313968E-2</v>
      </c>
      <c r="K553">
        <v>0.56988472622478381</v>
      </c>
      <c r="L553">
        <v>0.73482710926694317</v>
      </c>
      <c r="M553">
        <v>7</v>
      </c>
      <c r="N553">
        <v>1</v>
      </c>
      <c r="O553">
        <v>6</v>
      </c>
      <c r="P553">
        <v>1</v>
      </c>
      <c r="Q553">
        <v>0.69106500691562922</v>
      </c>
    </row>
    <row r="554" spans="1:17" x14ac:dyDescent="0.3">
      <c r="A554">
        <v>1923</v>
      </c>
      <c r="B554">
        <v>116</v>
      </c>
      <c r="C554" t="s">
        <v>267</v>
      </c>
      <c r="D554">
        <v>623</v>
      </c>
      <c r="E554" t="s">
        <v>154</v>
      </c>
      <c r="F554" t="s">
        <v>1467</v>
      </c>
      <c r="G554">
        <v>18075</v>
      </c>
      <c r="H554">
        <v>8</v>
      </c>
      <c r="I554">
        <v>3455</v>
      </c>
      <c r="J554">
        <v>3.4467496542185339E-2</v>
      </c>
      <c r="K554">
        <v>0.18031837916063675</v>
      </c>
      <c r="L554">
        <v>0.76929460580912856</v>
      </c>
      <c r="M554">
        <v>8</v>
      </c>
      <c r="N554">
        <v>1</v>
      </c>
      <c r="O554">
        <v>7</v>
      </c>
      <c r="P554">
        <v>1</v>
      </c>
      <c r="Q554">
        <v>0.73482710926694317</v>
      </c>
    </row>
    <row r="555" spans="1:17" x14ac:dyDescent="0.3">
      <c r="A555">
        <v>1915</v>
      </c>
      <c r="B555">
        <v>116</v>
      </c>
      <c r="C555" t="s">
        <v>209</v>
      </c>
      <c r="D555">
        <v>470</v>
      </c>
      <c r="E555" t="s">
        <v>154</v>
      </c>
      <c r="F555" t="s">
        <v>1467</v>
      </c>
      <c r="G555">
        <v>18075</v>
      </c>
      <c r="H555">
        <v>9</v>
      </c>
      <c r="I555">
        <v>4932</v>
      </c>
      <c r="J555">
        <v>2.6002766251728909E-2</v>
      </c>
      <c r="K555">
        <v>9.5296025952960259E-2</v>
      </c>
      <c r="L555">
        <v>0.79529737206085749</v>
      </c>
      <c r="M555">
        <v>9</v>
      </c>
      <c r="N555">
        <v>0</v>
      </c>
      <c r="O555">
        <v>8</v>
      </c>
      <c r="P555">
        <v>0</v>
      </c>
      <c r="Q555">
        <v>0.76929460580912856</v>
      </c>
    </row>
    <row r="556" spans="1:17" x14ac:dyDescent="0.3">
      <c r="A556">
        <v>1906</v>
      </c>
      <c r="B556">
        <v>116</v>
      </c>
      <c r="C556" t="s">
        <v>542</v>
      </c>
      <c r="D556">
        <v>418</v>
      </c>
      <c r="E556" t="s">
        <v>154</v>
      </c>
      <c r="F556" t="s">
        <v>1467</v>
      </c>
      <c r="G556">
        <v>18075</v>
      </c>
      <c r="H556">
        <v>10</v>
      </c>
      <c r="I556">
        <v>3381</v>
      </c>
      <c r="J556">
        <v>2.3125864453665282E-2</v>
      </c>
      <c r="K556">
        <v>0.12363206152026028</v>
      </c>
      <c r="L556">
        <v>0.81842323651452276</v>
      </c>
      <c r="M556">
        <v>10</v>
      </c>
      <c r="N556">
        <v>0</v>
      </c>
      <c r="O556">
        <v>9</v>
      </c>
      <c r="P556">
        <v>0</v>
      </c>
      <c r="Q556">
        <v>0.79529737206085749</v>
      </c>
    </row>
    <row r="557" spans="1:17" x14ac:dyDescent="0.3">
      <c r="A557">
        <v>1901</v>
      </c>
      <c r="B557">
        <v>116</v>
      </c>
      <c r="C557" t="s">
        <v>395</v>
      </c>
      <c r="D557">
        <v>340</v>
      </c>
      <c r="E557" t="s">
        <v>154</v>
      </c>
      <c r="F557" t="s">
        <v>1467</v>
      </c>
      <c r="G557">
        <v>18075</v>
      </c>
      <c r="H557">
        <v>11</v>
      </c>
      <c r="I557">
        <v>609</v>
      </c>
      <c r="J557">
        <v>1.8810511756569847E-2</v>
      </c>
      <c r="K557">
        <v>0.55829228243021345</v>
      </c>
      <c r="L557">
        <v>0.83723374827109265</v>
      </c>
      <c r="M557">
        <v>11</v>
      </c>
      <c r="N557">
        <v>0</v>
      </c>
      <c r="O557">
        <v>10</v>
      </c>
      <c r="P557">
        <v>0</v>
      </c>
      <c r="Q557">
        <v>0.81842323651452276</v>
      </c>
    </row>
    <row r="558" spans="1:17" x14ac:dyDescent="0.3">
      <c r="A558">
        <v>1940</v>
      </c>
      <c r="B558">
        <v>116</v>
      </c>
      <c r="C558" t="s">
        <v>396</v>
      </c>
      <c r="D558">
        <v>198</v>
      </c>
      <c r="E558" t="s">
        <v>154</v>
      </c>
      <c r="F558" t="s">
        <v>1467</v>
      </c>
      <c r="G558">
        <v>18075</v>
      </c>
      <c r="H558">
        <v>12</v>
      </c>
      <c r="I558">
        <v>1232</v>
      </c>
      <c r="J558">
        <v>1.0954356846473029E-2</v>
      </c>
      <c r="K558">
        <v>0.16071428571428573</v>
      </c>
      <c r="L558">
        <v>0.8481881051175657</v>
      </c>
      <c r="M558">
        <v>12</v>
      </c>
      <c r="N558">
        <v>0</v>
      </c>
      <c r="O558">
        <v>11</v>
      </c>
      <c r="P558">
        <v>0</v>
      </c>
      <c r="Q558">
        <v>0.83723374827109265</v>
      </c>
    </row>
    <row r="559" spans="1:17" x14ac:dyDescent="0.3">
      <c r="A559">
        <v>1908</v>
      </c>
      <c r="B559">
        <v>116</v>
      </c>
      <c r="C559" t="s">
        <v>438</v>
      </c>
      <c r="D559">
        <v>176</v>
      </c>
      <c r="E559" t="s">
        <v>154</v>
      </c>
      <c r="F559" t="s">
        <v>1467</v>
      </c>
      <c r="G559">
        <v>18075</v>
      </c>
      <c r="H559">
        <v>13</v>
      </c>
      <c r="I559">
        <v>328</v>
      </c>
      <c r="J559">
        <v>9.7372060857538034E-3</v>
      </c>
      <c r="K559">
        <v>0.53658536585365857</v>
      </c>
      <c r="L559">
        <v>0.8579253112033195</v>
      </c>
      <c r="M559">
        <v>13</v>
      </c>
      <c r="N559">
        <v>0</v>
      </c>
      <c r="O559">
        <v>12</v>
      </c>
      <c r="P559">
        <v>0</v>
      </c>
      <c r="Q559">
        <v>0.8481881051175657</v>
      </c>
    </row>
    <row r="560" spans="1:17" x14ac:dyDescent="0.3">
      <c r="A560">
        <v>2151</v>
      </c>
      <c r="B560">
        <v>116</v>
      </c>
      <c r="C560" t="s">
        <v>522</v>
      </c>
      <c r="D560">
        <v>164</v>
      </c>
      <c r="E560" t="s">
        <v>154</v>
      </c>
      <c r="F560" t="s">
        <v>1479</v>
      </c>
      <c r="G560">
        <v>18075</v>
      </c>
      <c r="H560">
        <v>14</v>
      </c>
      <c r="I560">
        <v>5888</v>
      </c>
      <c r="J560">
        <v>9.0733056708160436E-3</v>
      </c>
      <c r="K560">
        <v>2.7853260869565216E-2</v>
      </c>
      <c r="L560">
        <v>0.86699861687413549</v>
      </c>
      <c r="M560">
        <v>14</v>
      </c>
      <c r="N560">
        <v>0</v>
      </c>
      <c r="O560">
        <v>13</v>
      </c>
      <c r="P560">
        <v>0</v>
      </c>
      <c r="Q560">
        <v>0.8579253112033195</v>
      </c>
    </row>
    <row r="561" spans="1:17" x14ac:dyDescent="0.3">
      <c r="A561">
        <v>1949</v>
      </c>
      <c r="B561">
        <v>116</v>
      </c>
      <c r="C561" t="s">
        <v>422</v>
      </c>
      <c r="D561">
        <v>128</v>
      </c>
      <c r="E561" t="s">
        <v>154</v>
      </c>
      <c r="F561" t="s">
        <v>1467</v>
      </c>
      <c r="G561">
        <v>18075</v>
      </c>
      <c r="H561">
        <v>15</v>
      </c>
      <c r="I561">
        <v>943</v>
      </c>
      <c r="J561">
        <v>7.0816044260027661E-3</v>
      </c>
      <c r="K561">
        <v>0.1357370095440085</v>
      </c>
      <c r="L561">
        <v>0.87408022130013829</v>
      </c>
      <c r="M561">
        <v>15</v>
      </c>
      <c r="N561">
        <v>0</v>
      </c>
      <c r="O561">
        <v>14</v>
      </c>
      <c r="P561">
        <v>0</v>
      </c>
      <c r="Q561">
        <v>0.86699861687413549</v>
      </c>
    </row>
    <row r="562" spans="1:17" x14ac:dyDescent="0.3">
      <c r="A562">
        <v>2169</v>
      </c>
      <c r="B562">
        <v>122</v>
      </c>
      <c r="C562" t="s">
        <v>515</v>
      </c>
      <c r="D562">
        <v>2409</v>
      </c>
      <c r="E562" t="s">
        <v>154</v>
      </c>
      <c r="F562" t="s">
        <v>1480</v>
      </c>
      <c r="G562">
        <v>29757</v>
      </c>
      <c r="H562">
        <v>1</v>
      </c>
      <c r="I562">
        <v>6680</v>
      </c>
      <c r="J562">
        <v>8.0955741506200218E-2</v>
      </c>
      <c r="K562">
        <v>0.36062874251497007</v>
      </c>
      <c r="L562">
        <v>8.0955741506200218E-2</v>
      </c>
      <c r="M562">
        <v>1</v>
      </c>
      <c r="N562">
        <v>1</v>
      </c>
      <c r="O562">
        <v>321</v>
      </c>
      <c r="P562">
        <v>0</v>
      </c>
      <c r="Q562">
        <v>0.99839557399723977</v>
      </c>
    </row>
    <row r="563" spans="1:17" x14ac:dyDescent="0.3">
      <c r="A563">
        <v>2184</v>
      </c>
      <c r="B563">
        <v>122</v>
      </c>
      <c r="C563" t="s">
        <v>220</v>
      </c>
      <c r="D563">
        <v>2179</v>
      </c>
      <c r="E563" t="s">
        <v>154</v>
      </c>
      <c r="F563" t="s">
        <v>1480</v>
      </c>
      <c r="G563">
        <v>29757</v>
      </c>
      <c r="H563">
        <v>2</v>
      </c>
      <c r="I563">
        <v>4193</v>
      </c>
      <c r="J563">
        <v>7.3226467721880573E-2</v>
      </c>
      <c r="K563">
        <v>0.51967564989267823</v>
      </c>
      <c r="L563">
        <v>0.15418220922808079</v>
      </c>
      <c r="M563">
        <v>2</v>
      </c>
      <c r="N563">
        <v>1</v>
      </c>
      <c r="O563">
        <v>1</v>
      </c>
      <c r="P563">
        <v>1</v>
      </c>
      <c r="Q563">
        <v>8.0955741506200218E-2</v>
      </c>
    </row>
    <row r="564" spans="1:17" x14ac:dyDescent="0.3">
      <c r="A564">
        <v>2190</v>
      </c>
      <c r="B564">
        <v>122</v>
      </c>
      <c r="C564" t="s">
        <v>575</v>
      </c>
      <c r="D564">
        <v>1664</v>
      </c>
      <c r="E564" t="s">
        <v>154</v>
      </c>
      <c r="F564" t="s">
        <v>1480</v>
      </c>
      <c r="G564">
        <v>29757</v>
      </c>
      <c r="H564">
        <v>3</v>
      </c>
      <c r="I564">
        <v>2362</v>
      </c>
      <c r="J564">
        <v>5.5919615552643076E-2</v>
      </c>
      <c r="K564">
        <v>0.70448772226926337</v>
      </c>
      <c r="L564">
        <v>0.21010182478072387</v>
      </c>
      <c r="M564">
        <v>3</v>
      </c>
      <c r="N564">
        <v>1</v>
      </c>
      <c r="O564">
        <v>2</v>
      </c>
      <c r="P564">
        <v>1</v>
      </c>
      <c r="Q564">
        <v>0.15418220922808079</v>
      </c>
    </row>
    <row r="565" spans="1:17" x14ac:dyDescent="0.3">
      <c r="A565">
        <v>2043</v>
      </c>
      <c r="B565">
        <v>122</v>
      </c>
      <c r="C565" t="s">
        <v>352</v>
      </c>
      <c r="D565">
        <v>1591</v>
      </c>
      <c r="E565" t="s">
        <v>154</v>
      </c>
      <c r="F565" t="s">
        <v>1481</v>
      </c>
      <c r="G565">
        <v>29757</v>
      </c>
      <c r="H565">
        <v>4</v>
      </c>
      <c r="I565">
        <v>2509</v>
      </c>
      <c r="J565">
        <v>5.3466411264576401E-2</v>
      </c>
      <c r="K565">
        <v>0.63411717815862889</v>
      </c>
      <c r="L565">
        <v>0.26356823604530027</v>
      </c>
      <c r="M565">
        <v>4</v>
      </c>
      <c r="N565">
        <v>1</v>
      </c>
      <c r="O565">
        <v>3</v>
      </c>
      <c r="P565">
        <v>1</v>
      </c>
      <c r="Q565">
        <v>0.21010182478072387</v>
      </c>
    </row>
    <row r="566" spans="1:17" x14ac:dyDescent="0.3">
      <c r="A566">
        <v>2370</v>
      </c>
      <c r="B566">
        <v>122</v>
      </c>
      <c r="C566" t="s">
        <v>526</v>
      </c>
      <c r="D566">
        <v>1560</v>
      </c>
      <c r="E566" t="s">
        <v>154</v>
      </c>
      <c r="F566" t="s">
        <v>1481</v>
      </c>
      <c r="G566">
        <v>29757</v>
      </c>
      <c r="H566">
        <v>5</v>
      </c>
      <c r="I566">
        <v>2399</v>
      </c>
      <c r="J566">
        <v>5.242463958060288E-2</v>
      </c>
      <c r="K566">
        <v>0.65027094622759485</v>
      </c>
      <c r="L566">
        <v>0.31599287562590317</v>
      </c>
      <c r="M566">
        <v>5</v>
      </c>
      <c r="N566">
        <v>1</v>
      </c>
      <c r="O566">
        <v>4</v>
      </c>
      <c r="P566">
        <v>1</v>
      </c>
      <c r="Q566">
        <v>0.26356823604530027</v>
      </c>
    </row>
    <row r="567" spans="1:17" x14ac:dyDescent="0.3">
      <c r="A567">
        <v>2050</v>
      </c>
      <c r="B567">
        <v>122</v>
      </c>
      <c r="C567" t="s">
        <v>405</v>
      </c>
      <c r="D567">
        <v>1396</v>
      </c>
      <c r="E567" t="s">
        <v>154</v>
      </c>
      <c r="F567" t="s">
        <v>1481</v>
      </c>
      <c r="G567">
        <v>29757</v>
      </c>
      <c r="H567">
        <v>6</v>
      </c>
      <c r="I567">
        <v>2567</v>
      </c>
      <c r="J567">
        <v>4.6913331317001039E-2</v>
      </c>
      <c r="K567">
        <v>0.54382547721075181</v>
      </c>
      <c r="L567">
        <v>0.36290620694290421</v>
      </c>
      <c r="M567">
        <v>6</v>
      </c>
      <c r="N567">
        <v>1</v>
      </c>
      <c r="O567">
        <v>5</v>
      </c>
      <c r="P567">
        <v>1</v>
      </c>
      <c r="Q567">
        <v>0.31599287562590317</v>
      </c>
    </row>
    <row r="568" spans="1:17" x14ac:dyDescent="0.3">
      <c r="A568">
        <v>2188</v>
      </c>
      <c r="B568">
        <v>122</v>
      </c>
      <c r="C568" t="s">
        <v>664</v>
      </c>
      <c r="D568">
        <v>1394</v>
      </c>
      <c r="E568" t="s">
        <v>154</v>
      </c>
      <c r="F568" t="s">
        <v>1480</v>
      </c>
      <c r="G568">
        <v>29757</v>
      </c>
      <c r="H568">
        <v>7</v>
      </c>
      <c r="I568">
        <v>2099</v>
      </c>
      <c r="J568">
        <v>4.684612024061565E-2</v>
      </c>
      <c r="K568">
        <v>0.66412577417818008</v>
      </c>
      <c r="L568">
        <v>0.40975232718351984</v>
      </c>
      <c r="M568">
        <v>7</v>
      </c>
      <c r="N568">
        <v>1</v>
      </c>
      <c r="O568">
        <v>6</v>
      </c>
      <c r="P568">
        <v>1</v>
      </c>
      <c r="Q568">
        <v>0.36290620694290421</v>
      </c>
    </row>
    <row r="569" spans="1:17" x14ac:dyDescent="0.3">
      <c r="A569">
        <v>2066</v>
      </c>
      <c r="B569">
        <v>122</v>
      </c>
      <c r="C569" t="s">
        <v>544</v>
      </c>
      <c r="D569">
        <v>1195</v>
      </c>
      <c r="E569" t="s">
        <v>154</v>
      </c>
      <c r="F569" t="s">
        <v>1481</v>
      </c>
      <c r="G569">
        <v>29757</v>
      </c>
      <c r="H569">
        <v>8</v>
      </c>
      <c r="I569">
        <v>1794</v>
      </c>
      <c r="J569">
        <v>4.0158618140269518E-2</v>
      </c>
      <c r="K569">
        <v>0.66610925306577484</v>
      </c>
      <c r="L569">
        <v>0.44991094532378934</v>
      </c>
      <c r="M569">
        <v>8</v>
      </c>
      <c r="N569">
        <v>1</v>
      </c>
      <c r="O569">
        <v>7</v>
      </c>
      <c r="P569">
        <v>1</v>
      </c>
      <c r="Q569">
        <v>0.40975232718351984</v>
      </c>
    </row>
    <row r="570" spans="1:17" x14ac:dyDescent="0.3">
      <c r="A570">
        <v>2189</v>
      </c>
      <c r="B570">
        <v>122</v>
      </c>
      <c r="C570" t="s">
        <v>300</v>
      </c>
      <c r="D570">
        <v>1113</v>
      </c>
      <c r="E570" t="s">
        <v>154</v>
      </c>
      <c r="F570" t="s">
        <v>1480</v>
      </c>
      <c r="G570">
        <v>29757</v>
      </c>
      <c r="H570">
        <v>9</v>
      </c>
      <c r="I570">
        <v>1778</v>
      </c>
      <c r="J570">
        <v>3.7402964008468598E-2</v>
      </c>
      <c r="K570">
        <v>0.62598425196850394</v>
      </c>
      <c r="L570">
        <v>0.48731390933225793</v>
      </c>
      <c r="M570">
        <v>9</v>
      </c>
      <c r="N570">
        <v>1</v>
      </c>
      <c r="O570">
        <v>8</v>
      </c>
      <c r="P570">
        <v>1</v>
      </c>
      <c r="Q570">
        <v>0.44991094532378934</v>
      </c>
    </row>
    <row r="571" spans="1:17" x14ac:dyDescent="0.3">
      <c r="A571">
        <v>2359</v>
      </c>
      <c r="B571">
        <v>122</v>
      </c>
      <c r="C571" t="s">
        <v>502</v>
      </c>
      <c r="D571">
        <v>1096</v>
      </c>
      <c r="E571" t="s">
        <v>154</v>
      </c>
      <c r="F571" t="s">
        <v>1481</v>
      </c>
      <c r="G571">
        <v>29757</v>
      </c>
      <c r="H571">
        <v>10</v>
      </c>
      <c r="I571">
        <v>1969</v>
      </c>
      <c r="J571">
        <v>3.6831669859192798E-2</v>
      </c>
      <c r="K571">
        <v>0.5566277298120873</v>
      </c>
      <c r="L571">
        <v>0.52414557919145077</v>
      </c>
      <c r="M571">
        <v>10</v>
      </c>
      <c r="N571">
        <v>1</v>
      </c>
      <c r="O571">
        <v>9</v>
      </c>
      <c r="P571">
        <v>1</v>
      </c>
      <c r="Q571">
        <v>0.48731390933225793</v>
      </c>
    </row>
    <row r="572" spans="1:17" x14ac:dyDescent="0.3">
      <c r="A572">
        <v>2351</v>
      </c>
      <c r="B572">
        <v>122</v>
      </c>
      <c r="C572" t="s">
        <v>153</v>
      </c>
      <c r="D572">
        <v>1013</v>
      </c>
      <c r="E572" t="s">
        <v>154</v>
      </c>
      <c r="F572" t="s">
        <v>1481</v>
      </c>
      <c r="G572">
        <v>29757</v>
      </c>
      <c r="H572">
        <v>11</v>
      </c>
      <c r="I572">
        <v>1965</v>
      </c>
      <c r="J572">
        <v>3.4042410189199179E-2</v>
      </c>
      <c r="K572">
        <v>0.51552162849872774</v>
      </c>
      <c r="L572">
        <v>0.55818798938064995</v>
      </c>
      <c r="M572">
        <v>11</v>
      </c>
      <c r="N572">
        <v>1</v>
      </c>
      <c r="O572">
        <v>10</v>
      </c>
      <c r="P572">
        <v>1</v>
      </c>
      <c r="Q572">
        <v>0.52414557919145077</v>
      </c>
    </row>
    <row r="573" spans="1:17" x14ac:dyDescent="0.3">
      <c r="A573">
        <v>2339</v>
      </c>
      <c r="B573">
        <v>122</v>
      </c>
      <c r="C573" t="s">
        <v>340</v>
      </c>
      <c r="D573">
        <v>911</v>
      </c>
      <c r="E573" t="s">
        <v>154</v>
      </c>
      <c r="F573" t="s">
        <v>1481</v>
      </c>
      <c r="G573">
        <v>29757</v>
      </c>
      <c r="H573">
        <v>12</v>
      </c>
      <c r="I573">
        <v>1376</v>
      </c>
      <c r="J573">
        <v>3.0614645293544376E-2</v>
      </c>
      <c r="K573">
        <v>0.6620639534883721</v>
      </c>
      <c r="L573">
        <v>0.58880263467419436</v>
      </c>
      <c r="M573">
        <v>12</v>
      </c>
      <c r="N573">
        <v>1</v>
      </c>
      <c r="O573">
        <v>11</v>
      </c>
      <c r="P573">
        <v>1</v>
      </c>
      <c r="Q573">
        <v>0.55818798938064995</v>
      </c>
    </row>
    <row r="574" spans="1:17" x14ac:dyDescent="0.3">
      <c r="A574">
        <v>2045</v>
      </c>
      <c r="B574">
        <v>122</v>
      </c>
      <c r="C574" t="s">
        <v>364</v>
      </c>
      <c r="D574">
        <v>873</v>
      </c>
      <c r="E574" t="s">
        <v>154</v>
      </c>
      <c r="F574" t="s">
        <v>1481</v>
      </c>
      <c r="G574">
        <v>29757</v>
      </c>
      <c r="H574">
        <v>13</v>
      </c>
      <c r="I574">
        <v>1305</v>
      </c>
      <c r="J574">
        <v>2.9337634842221998E-2</v>
      </c>
      <c r="K574">
        <v>0.66896551724137931</v>
      </c>
      <c r="L574">
        <v>0.61814026951641632</v>
      </c>
      <c r="M574">
        <v>13</v>
      </c>
      <c r="N574">
        <v>1</v>
      </c>
      <c r="O574">
        <v>12</v>
      </c>
      <c r="P574">
        <v>1</v>
      </c>
      <c r="Q574">
        <v>0.58880263467419436</v>
      </c>
    </row>
    <row r="575" spans="1:17" x14ac:dyDescent="0.3">
      <c r="A575">
        <v>2360</v>
      </c>
      <c r="B575">
        <v>122</v>
      </c>
      <c r="C575" t="s">
        <v>509</v>
      </c>
      <c r="D575">
        <v>772</v>
      </c>
      <c r="E575" t="s">
        <v>154</v>
      </c>
      <c r="F575" t="s">
        <v>1481</v>
      </c>
      <c r="G575">
        <v>29757</v>
      </c>
      <c r="H575">
        <v>14</v>
      </c>
      <c r="I575">
        <v>7394</v>
      </c>
      <c r="J575">
        <v>2.5943475484759889E-2</v>
      </c>
      <c r="K575">
        <v>0.10440898025426021</v>
      </c>
      <c r="L575">
        <v>0.64408374500117616</v>
      </c>
      <c r="M575">
        <v>14</v>
      </c>
      <c r="N575">
        <v>1</v>
      </c>
      <c r="O575">
        <v>13</v>
      </c>
      <c r="P575">
        <v>1</v>
      </c>
      <c r="Q575">
        <v>0.61814026951641632</v>
      </c>
    </row>
    <row r="576" spans="1:17" x14ac:dyDescent="0.3">
      <c r="A576">
        <v>2382</v>
      </c>
      <c r="B576">
        <v>122</v>
      </c>
      <c r="C576" t="s">
        <v>669</v>
      </c>
      <c r="D576">
        <v>740</v>
      </c>
      <c r="E576" t="s">
        <v>154</v>
      </c>
      <c r="F576" t="s">
        <v>1481</v>
      </c>
      <c r="G576">
        <v>29757</v>
      </c>
      <c r="H576">
        <v>15</v>
      </c>
      <c r="I576">
        <v>1839</v>
      </c>
      <c r="J576">
        <v>2.4868098262593674E-2</v>
      </c>
      <c r="K576">
        <v>0.4023926046764546</v>
      </c>
      <c r="L576">
        <v>0.66895184326376977</v>
      </c>
      <c r="M576">
        <v>15</v>
      </c>
      <c r="N576">
        <v>1</v>
      </c>
      <c r="O576">
        <v>14</v>
      </c>
      <c r="P576">
        <v>1</v>
      </c>
      <c r="Q576">
        <v>0.64408374500117616</v>
      </c>
    </row>
    <row r="577" spans="1:17" x14ac:dyDescent="0.3">
      <c r="A577">
        <v>2135</v>
      </c>
      <c r="B577">
        <v>126</v>
      </c>
      <c r="C577" t="s">
        <v>224</v>
      </c>
      <c r="D577">
        <v>1296</v>
      </c>
      <c r="E577" t="s">
        <v>154</v>
      </c>
      <c r="F577" t="s">
        <v>1479</v>
      </c>
      <c r="G577">
        <v>12760</v>
      </c>
      <c r="H577">
        <v>1</v>
      </c>
      <c r="I577">
        <v>3096</v>
      </c>
      <c r="J577">
        <v>0.10156739811912226</v>
      </c>
      <c r="K577">
        <v>0.41860465116279072</v>
      </c>
      <c r="L577">
        <v>0.10156739811912226</v>
      </c>
      <c r="M577">
        <v>1</v>
      </c>
      <c r="N577">
        <v>1</v>
      </c>
      <c r="O577">
        <v>392</v>
      </c>
      <c r="P577">
        <v>0</v>
      </c>
      <c r="Q577">
        <v>0.99976476123264035</v>
      </c>
    </row>
    <row r="578" spans="1:17" x14ac:dyDescent="0.3">
      <c r="A578">
        <v>2780</v>
      </c>
      <c r="B578">
        <v>126</v>
      </c>
      <c r="C578" t="s">
        <v>596</v>
      </c>
      <c r="D578">
        <v>534</v>
      </c>
      <c r="E578" t="s">
        <v>154</v>
      </c>
      <c r="F578" t="s">
        <v>1482</v>
      </c>
      <c r="G578">
        <v>12760</v>
      </c>
      <c r="H578">
        <v>2</v>
      </c>
      <c r="I578">
        <v>6932</v>
      </c>
      <c r="J578">
        <v>4.1849529780564262E-2</v>
      </c>
      <c r="K578">
        <v>7.7034045008655516E-2</v>
      </c>
      <c r="L578">
        <v>0.14341692789968652</v>
      </c>
      <c r="M578">
        <v>2</v>
      </c>
      <c r="N578">
        <v>1</v>
      </c>
      <c r="O578">
        <v>1</v>
      </c>
      <c r="P578">
        <v>1</v>
      </c>
      <c r="Q578">
        <v>0.10156739811912226</v>
      </c>
    </row>
    <row r="579" spans="1:17" x14ac:dyDescent="0.3">
      <c r="A579">
        <v>2301</v>
      </c>
      <c r="B579">
        <v>126</v>
      </c>
      <c r="C579" t="s">
        <v>226</v>
      </c>
      <c r="D579">
        <v>465</v>
      </c>
      <c r="E579" t="s">
        <v>154</v>
      </c>
      <c r="F579" t="s">
        <v>1481</v>
      </c>
      <c r="G579">
        <v>12760</v>
      </c>
      <c r="H579">
        <v>3</v>
      </c>
      <c r="I579">
        <v>9904</v>
      </c>
      <c r="J579">
        <v>3.6442006269592479E-2</v>
      </c>
      <c r="K579">
        <v>4.6950726978998387E-2</v>
      </c>
      <c r="L579">
        <v>0.17985893416927901</v>
      </c>
      <c r="M579">
        <v>3</v>
      </c>
      <c r="N579">
        <v>1</v>
      </c>
      <c r="O579">
        <v>2</v>
      </c>
      <c r="P579">
        <v>1</v>
      </c>
      <c r="Q579">
        <v>0.14341692789968652</v>
      </c>
    </row>
    <row r="580" spans="1:17" x14ac:dyDescent="0.3">
      <c r="A580">
        <v>2134</v>
      </c>
      <c r="B580">
        <v>126</v>
      </c>
      <c r="C580" t="s">
        <v>169</v>
      </c>
      <c r="D580">
        <v>322</v>
      </c>
      <c r="E580" t="s">
        <v>154</v>
      </c>
      <c r="F580" t="s">
        <v>1479</v>
      </c>
      <c r="G580">
        <v>12760</v>
      </c>
      <c r="H580">
        <v>4</v>
      </c>
      <c r="I580">
        <v>986</v>
      </c>
      <c r="J580">
        <v>2.523510971786834E-2</v>
      </c>
      <c r="K580">
        <v>0.32657200811359027</v>
      </c>
      <c r="L580">
        <v>0.20509404388714736</v>
      </c>
      <c r="M580">
        <v>4</v>
      </c>
      <c r="N580">
        <v>1</v>
      </c>
      <c r="O580">
        <v>3</v>
      </c>
      <c r="P580">
        <v>1</v>
      </c>
      <c r="Q580">
        <v>0.17985893416927901</v>
      </c>
    </row>
    <row r="581" spans="1:17" x14ac:dyDescent="0.3">
      <c r="A581">
        <v>2472</v>
      </c>
      <c r="B581">
        <v>126</v>
      </c>
      <c r="C581" t="s">
        <v>620</v>
      </c>
      <c r="D581">
        <v>282</v>
      </c>
      <c r="E581" t="s">
        <v>154</v>
      </c>
      <c r="F581" t="s">
        <v>1484</v>
      </c>
      <c r="G581">
        <v>12760</v>
      </c>
      <c r="H581">
        <v>5</v>
      </c>
      <c r="I581">
        <v>3353</v>
      </c>
      <c r="J581">
        <v>2.2100313479623823E-2</v>
      </c>
      <c r="K581">
        <v>8.4103787652848191E-2</v>
      </c>
      <c r="L581">
        <v>0.22719435736677118</v>
      </c>
      <c r="M581">
        <v>5</v>
      </c>
      <c r="N581">
        <v>1</v>
      </c>
      <c r="O581">
        <v>4</v>
      </c>
      <c r="P581">
        <v>1</v>
      </c>
      <c r="Q581">
        <v>0.20509404388714736</v>
      </c>
    </row>
    <row r="582" spans="1:17" x14ac:dyDescent="0.3">
      <c r="A582">
        <v>1844</v>
      </c>
      <c r="B582">
        <v>126</v>
      </c>
      <c r="C582" t="s">
        <v>419</v>
      </c>
      <c r="D582">
        <v>252</v>
      </c>
      <c r="E582" t="s">
        <v>154</v>
      </c>
      <c r="F582" t="s">
        <v>1467</v>
      </c>
      <c r="G582">
        <v>12760</v>
      </c>
      <c r="H582">
        <v>6</v>
      </c>
      <c r="I582">
        <v>5641</v>
      </c>
      <c r="J582">
        <v>1.9749216300940439E-2</v>
      </c>
      <c r="K582">
        <v>4.4672930331501506E-2</v>
      </c>
      <c r="L582">
        <v>0.24694357366771164</v>
      </c>
      <c r="M582">
        <v>6</v>
      </c>
      <c r="N582">
        <v>1</v>
      </c>
      <c r="O582">
        <v>5</v>
      </c>
      <c r="P582">
        <v>1</v>
      </c>
      <c r="Q582">
        <v>0.22719435736677118</v>
      </c>
    </row>
    <row r="583" spans="1:17" x14ac:dyDescent="0.3">
      <c r="A583">
        <v>2124</v>
      </c>
      <c r="B583">
        <v>126</v>
      </c>
      <c r="C583" t="s">
        <v>276</v>
      </c>
      <c r="D583">
        <v>249</v>
      </c>
      <c r="E583" t="s">
        <v>154</v>
      </c>
      <c r="F583" t="s">
        <v>1479</v>
      </c>
      <c r="G583">
        <v>12760</v>
      </c>
      <c r="H583">
        <v>7</v>
      </c>
      <c r="I583">
        <v>6068</v>
      </c>
      <c r="J583">
        <v>1.9514106583072101E-2</v>
      </c>
      <c r="K583">
        <v>4.1034937376400793E-2</v>
      </c>
      <c r="L583">
        <v>0.26645768025078376</v>
      </c>
      <c r="M583">
        <v>7</v>
      </c>
      <c r="N583">
        <v>1</v>
      </c>
      <c r="O583">
        <v>6</v>
      </c>
      <c r="P583">
        <v>1</v>
      </c>
      <c r="Q583">
        <v>0.24694357366771164</v>
      </c>
    </row>
    <row r="584" spans="1:17" x14ac:dyDescent="0.3">
      <c r="A584">
        <v>2062</v>
      </c>
      <c r="B584">
        <v>126</v>
      </c>
      <c r="C584" t="s">
        <v>488</v>
      </c>
      <c r="D584">
        <v>244</v>
      </c>
      <c r="E584" t="s">
        <v>154</v>
      </c>
      <c r="F584" t="s">
        <v>1480</v>
      </c>
      <c r="G584">
        <v>12760</v>
      </c>
      <c r="H584">
        <v>8</v>
      </c>
      <c r="I584">
        <v>3526</v>
      </c>
      <c r="J584">
        <v>1.9122257053291535E-2</v>
      </c>
      <c r="K584">
        <v>6.9200226885989785E-2</v>
      </c>
      <c r="L584">
        <v>0.28557993730407527</v>
      </c>
      <c r="M584">
        <v>8</v>
      </c>
      <c r="N584">
        <v>1</v>
      </c>
      <c r="O584">
        <v>7</v>
      </c>
      <c r="P584">
        <v>1</v>
      </c>
      <c r="Q584">
        <v>0.26645768025078376</v>
      </c>
    </row>
    <row r="585" spans="1:17" x14ac:dyDescent="0.3">
      <c r="A585">
        <v>2453</v>
      </c>
      <c r="B585">
        <v>126</v>
      </c>
      <c r="C585" t="s">
        <v>615</v>
      </c>
      <c r="D585">
        <v>181</v>
      </c>
      <c r="E585" t="s">
        <v>154</v>
      </c>
      <c r="F585" t="s">
        <v>1484</v>
      </c>
      <c r="G585">
        <v>12760</v>
      </c>
      <c r="H585">
        <v>9</v>
      </c>
      <c r="I585">
        <v>2562</v>
      </c>
      <c r="J585">
        <v>1.4184952978056426E-2</v>
      </c>
      <c r="K585">
        <v>7.0647931303669004E-2</v>
      </c>
      <c r="L585">
        <v>0.29976489028213171</v>
      </c>
      <c r="M585">
        <v>9</v>
      </c>
      <c r="N585">
        <v>1</v>
      </c>
      <c r="O585">
        <v>8</v>
      </c>
      <c r="P585">
        <v>1</v>
      </c>
      <c r="Q585">
        <v>0.28557993730407527</v>
      </c>
    </row>
    <row r="586" spans="1:17" x14ac:dyDescent="0.3">
      <c r="A586">
        <v>1830</v>
      </c>
      <c r="B586">
        <v>126</v>
      </c>
      <c r="C586" t="s">
        <v>349</v>
      </c>
      <c r="D586">
        <v>180</v>
      </c>
      <c r="E586" t="s">
        <v>154</v>
      </c>
      <c r="F586" t="s">
        <v>1467</v>
      </c>
      <c r="G586">
        <v>12760</v>
      </c>
      <c r="H586">
        <v>10</v>
      </c>
      <c r="I586">
        <v>4026</v>
      </c>
      <c r="J586">
        <v>1.4106583072100314E-2</v>
      </c>
      <c r="K586">
        <v>4.4709388971684055E-2</v>
      </c>
      <c r="L586">
        <v>0.31387147335423204</v>
      </c>
      <c r="M586">
        <v>10</v>
      </c>
      <c r="N586">
        <v>1</v>
      </c>
      <c r="O586">
        <v>9</v>
      </c>
      <c r="P586">
        <v>1</v>
      </c>
      <c r="Q586">
        <v>0.29976489028213171</v>
      </c>
    </row>
    <row r="587" spans="1:17" x14ac:dyDescent="0.3">
      <c r="A587">
        <v>2072</v>
      </c>
      <c r="B587">
        <v>126</v>
      </c>
      <c r="C587" t="s">
        <v>588</v>
      </c>
      <c r="D587">
        <v>178</v>
      </c>
      <c r="E587" t="s">
        <v>154</v>
      </c>
      <c r="F587" t="s">
        <v>1480</v>
      </c>
      <c r="G587">
        <v>12760</v>
      </c>
      <c r="H587">
        <v>11</v>
      </c>
      <c r="I587">
        <v>3540</v>
      </c>
      <c r="J587">
        <v>1.3949843260188088E-2</v>
      </c>
      <c r="K587">
        <v>5.0282485875706218E-2</v>
      </c>
      <c r="L587">
        <v>0.32782131661442016</v>
      </c>
      <c r="M587">
        <v>11</v>
      </c>
      <c r="N587">
        <v>1</v>
      </c>
      <c r="O587">
        <v>10</v>
      </c>
      <c r="P587">
        <v>1</v>
      </c>
      <c r="Q587">
        <v>0.31387147335423204</v>
      </c>
    </row>
    <row r="588" spans="1:17" x14ac:dyDescent="0.3">
      <c r="A588">
        <v>1841</v>
      </c>
      <c r="B588">
        <v>126</v>
      </c>
      <c r="C588" t="s">
        <v>379</v>
      </c>
      <c r="D588">
        <v>174</v>
      </c>
      <c r="E588" t="s">
        <v>154</v>
      </c>
      <c r="F588" t="s">
        <v>1467</v>
      </c>
      <c r="G588">
        <v>12760</v>
      </c>
      <c r="H588">
        <v>12</v>
      </c>
      <c r="I588">
        <v>5708</v>
      </c>
      <c r="J588">
        <v>1.3636363636363636E-2</v>
      </c>
      <c r="K588">
        <v>3.0483531885073582E-2</v>
      </c>
      <c r="L588">
        <v>0.34145768025078377</v>
      </c>
      <c r="M588">
        <v>12</v>
      </c>
      <c r="N588">
        <v>1</v>
      </c>
      <c r="O588">
        <v>11</v>
      </c>
      <c r="P588">
        <v>1</v>
      </c>
      <c r="Q588">
        <v>0.32782131661442016</v>
      </c>
    </row>
    <row r="589" spans="1:17" x14ac:dyDescent="0.3">
      <c r="A589">
        <v>2169</v>
      </c>
      <c r="B589">
        <v>126</v>
      </c>
      <c r="C589" t="s">
        <v>515</v>
      </c>
      <c r="D589">
        <v>144</v>
      </c>
      <c r="E589" t="s">
        <v>154</v>
      </c>
      <c r="F589" t="s">
        <v>1480</v>
      </c>
      <c r="G589">
        <v>12760</v>
      </c>
      <c r="H589">
        <v>13</v>
      </c>
      <c r="I589">
        <v>6680</v>
      </c>
      <c r="J589">
        <v>1.128526645768025E-2</v>
      </c>
      <c r="K589">
        <v>2.1556886227544911E-2</v>
      </c>
      <c r="L589">
        <v>0.35274294670846401</v>
      </c>
      <c r="M589">
        <v>13</v>
      </c>
      <c r="N589">
        <v>1</v>
      </c>
      <c r="O589">
        <v>12</v>
      </c>
      <c r="P589">
        <v>1</v>
      </c>
      <c r="Q589">
        <v>0.34145768025078377</v>
      </c>
    </row>
    <row r="590" spans="1:17" x14ac:dyDescent="0.3">
      <c r="A590">
        <v>2721</v>
      </c>
      <c r="B590">
        <v>126</v>
      </c>
      <c r="C590" t="s">
        <v>186</v>
      </c>
      <c r="D590">
        <v>143</v>
      </c>
      <c r="E590" t="s">
        <v>154</v>
      </c>
      <c r="F590" t="s">
        <v>1482</v>
      </c>
      <c r="G590">
        <v>12760</v>
      </c>
      <c r="H590">
        <v>14</v>
      </c>
      <c r="I590">
        <v>4036</v>
      </c>
      <c r="J590">
        <v>1.1206896551724138E-2</v>
      </c>
      <c r="K590">
        <v>3.5431119920713579E-2</v>
      </c>
      <c r="L590">
        <v>0.36394984326018814</v>
      </c>
      <c r="M590">
        <v>14</v>
      </c>
      <c r="N590">
        <v>1</v>
      </c>
      <c r="O590">
        <v>13</v>
      </c>
      <c r="P590">
        <v>1</v>
      </c>
      <c r="Q590">
        <v>0.35274294670846401</v>
      </c>
    </row>
    <row r="591" spans="1:17" x14ac:dyDescent="0.3">
      <c r="A591">
        <v>2458</v>
      </c>
      <c r="B591">
        <v>126</v>
      </c>
      <c r="C591" t="s">
        <v>448</v>
      </c>
      <c r="D591">
        <v>132</v>
      </c>
      <c r="E591" t="s">
        <v>154</v>
      </c>
      <c r="F591" t="s">
        <v>1484</v>
      </c>
      <c r="G591">
        <v>12760</v>
      </c>
      <c r="H591">
        <v>15</v>
      </c>
      <c r="I591">
        <v>1045</v>
      </c>
      <c r="J591">
        <v>1.0344827586206896E-2</v>
      </c>
      <c r="K591">
        <v>0.12631578947368421</v>
      </c>
      <c r="L591">
        <v>0.37429467084639506</v>
      </c>
      <c r="M591">
        <v>15</v>
      </c>
      <c r="N591">
        <v>1</v>
      </c>
      <c r="O591">
        <v>14</v>
      </c>
      <c r="P591">
        <v>1</v>
      </c>
      <c r="Q591">
        <v>0.36394984326018814</v>
      </c>
    </row>
    <row r="592" spans="1:17" x14ac:dyDescent="0.3">
      <c r="A592">
        <v>1604</v>
      </c>
      <c r="B592">
        <v>127</v>
      </c>
      <c r="C592" t="s">
        <v>682</v>
      </c>
      <c r="D592">
        <v>1098</v>
      </c>
      <c r="E592" t="s">
        <v>154</v>
      </c>
      <c r="F592" t="s">
        <v>1470</v>
      </c>
      <c r="G592">
        <v>14733</v>
      </c>
      <c r="H592">
        <v>1</v>
      </c>
      <c r="I592">
        <v>4209</v>
      </c>
      <c r="J592">
        <v>7.4526572999389126E-2</v>
      </c>
      <c r="K592">
        <v>0.2608695652173913</v>
      </c>
      <c r="L592">
        <v>7.4526572999389126E-2</v>
      </c>
      <c r="M592">
        <v>1</v>
      </c>
      <c r="N592">
        <v>1</v>
      </c>
      <c r="O592">
        <v>511</v>
      </c>
      <c r="P592">
        <v>0</v>
      </c>
      <c r="Q592">
        <v>0.99937304075234701</v>
      </c>
    </row>
    <row r="593" spans="1:17" x14ac:dyDescent="0.3">
      <c r="A593">
        <v>1610</v>
      </c>
      <c r="B593">
        <v>127</v>
      </c>
      <c r="C593" t="s">
        <v>682</v>
      </c>
      <c r="D593">
        <v>738</v>
      </c>
      <c r="E593" t="s">
        <v>154</v>
      </c>
      <c r="F593" t="s">
        <v>1470</v>
      </c>
      <c r="G593">
        <v>14733</v>
      </c>
      <c r="H593">
        <v>2</v>
      </c>
      <c r="I593">
        <v>2716</v>
      </c>
      <c r="J593">
        <v>5.0091631032376301E-2</v>
      </c>
      <c r="K593">
        <v>0.27172312223858613</v>
      </c>
      <c r="L593">
        <v>0.12461820403176543</v>
      </c>
      <c r="M593">
        <v>2</v>
      </c>
      <c r="N593">
        <v>1</v>
      </c>
      <c r="O593">
        <v>1</v>
      </c>
      <c r="P593">
        <v>1</v>
      </c>
      <c r="Q593">
        <v>7.4526572999389126E-2</v>
      </c>
    </row>
    <row r="594" spans="1:17" x14ac:dyDescent="0.3">
      <c r="A594">
        <v>1605</v>
      </c>
      <c r="B594">
        <v>127</v>
      </c>
      <c r="C594" t="s">
        <v>682</v>
      </c>
      <c r="D594">
        <v>693</v>
      </c>
      <c r="E594" t="s">
        <v>154</v>
      </c>
      <c r="F594" t="s">
        <v>1470</v>
      </c>
      <c r="G594">
        <v>14733</v>
      </c>
      <c r="H594">
        <v>3</v>
      </c>
      <c r="I594">
        <v>3467</v>
      </c>
      <c r="J594">
        <v>4.7037263286499695E-2</v>
      </c>
      <c r="K594">
        <v>0.19988462647822325</v>
      </c>
      <c r="L594">
        <v>0.17165546731826514</v>
      </c>
      <c r="M594">
        <v>3</v>
      </c>
      <c r="N594">
        <v>1</v>
      </c>
      <c r="O594">
        <v>2</v>
      </c>
      <c r="P594">
        <v>1</v>
      </c>
      <c r="Q594">
        <v>0.12461820403176543</v>
      </c>
    </row>
    <row r="595" spans="1:17" x14ac:dyDescent="0.3">
      <c r="A595">
        <v>1501</v>
      </c>
      <c r="B595">
        <v>127</v>
      </c>
      <c r="C595" t="s">
        <v>191</v>
      </c>
      <c r="D595">
        <v>670</v>
      </c>
      <c r="E595" t="s">
        <v>154</v>
      </c>
      <c r="F595" t="s">
        <v>1470</v>
      </c>
      <c r="G595">
        <v>14733</v>
      </c>
      <c r="H595">
        <v>4</v>
      </c>
      <c r="I595">
        <v>1838</v>
      </c>
      <c r="J595">
        <v>4.5476141994162764E-2</v>
      </c>
      <c r="K595">
        <v>0.36452665941240481</v>
      </c>
      <c r="L595">
        <v>0.21713160931242792</v>
      </c>
      <c r="M595">
        <v>4</v>
      </c>
      <c r="N595">
        <v>1</v>
      </c>
      <c r="O595">
        <v>3</v>
      </c>
      <c r="P595">
        <v>1</v>
      </c>
      <c r="Q595">
        <v>0.17165546731826514</v>
      </c>
    </row>
    <row r="596" spans="1:17" x14ac:dyDescent="0.3">
      <c r="A596">
        <v>1603</v>
      </c>
      <c r="B596">
        <v>127</v>
      </c>
      <c r="C596" t="s">
        <v>682</v>
      </c>
      <c r="D596">
        <v>630</v>
      </c>
      <c r="E596" t="s">
        <v>154</v>
      </c>
      <c r="F596" t="s">
        <v>1470</v>
      </c>
      <c r="G596">
        <v>14733</v>
      </c>
      <c r="H596">
        <v>5</v>
      </c>
      <c r="I596">
        <v>2327</v>
      </c>
      <c r="J596">
        <v>4.2761148442272447E-2</v>
      </c>
      <c r="K596">
        <v>0.27073485174043832</v>
      </c>
      <c r="L596">
        <v>0.25989275775470039</v>
      </c>
      <c r="M596">
        <v>5</v>
      </c>
      <c r="N596">
        <v>1</v>
      </c>
      <c r="O596">
        <v>4</v>
      </c>
      <c r="P596">
        <v>1</v>
      </c>
      <c r="Q596">
        <v>0.21713160931242792</v>
      </c>
    </row>
    <row r="597" spans="1:17" x14ac:dyDescent="0.3">
      <c r="A597">
        <v>1606</v>
      </c>
      <c r="B597">
        <v>127</v>
      </c>
      <c r="C597" t="s">
        <v>682</v>
      </c>
      <c r="D597">
        <v>596</v>
      </c>
      <c r="E597" t="s">
        <v>154</v>
      </c>
      <c r="F597" t="s">
        <v>1470</v>
      </c>
      <c r="G597">
        <v>14733</v>
      </c>
      <c r="H597">
        <v>6</v>
      </c>
      <c r="I597">
        <v>2141</v>
      </c>
      <c r="J597">
        <v>4.0453403923165682E-2</v>
      </c>
      <c r="K597">
        <v>0.27837459131247083</v>
      </c>
      <c r="L597">
        <v>0.3003461616778661</v>
      </c>
      <c r="M597">
        <v>6</v>
      </c>
      <c r="N597">
        <v>1</v>
      </c>
      <c r="O597">
        <v>5</v>
      </c>
      <c r="P597">
        <v>1</v>
      </c>
      <c r="Q597">
        <v>0.25989275775470039</v>
      </c>
    </row>
    <row r="598" spans="1:17" x14ac:dyDescent="0.3">
      <c r="A598">
        <v>1609</v>
      </c>
      <c r="B598">
        <v>127</v>
      </c>
      <c r="C598" t="s">
        <v>682</v>
      </c>
      <c r="D598">
        <v>556</v>
      </c>
      <c r="E598" t="s">
        <v>154</v>
      </c>
      <c r="F598" t="s">
        <v>1470</v>
      </c>
      <c r="G598">
        <v>14733</v>
      </c>
      <c r="H598">
        <v>7</v>
      </c>
      <c r="I598">
        <v>1980</v>
      </c>
      <c r="J598">
        <v>3.7738410371275372E-2</v>
      </c>
      <c r="K598">
        <v>0.28080808080808078</v>
      </c>
      <c r="L598">
        <v>0.33808457204914144</v>
      </c>
      <c r="M598">
        <v>7</v>
      </c>
      <c r="N598">
        <v>1</v>
      </c>
      <c r="O598">
        <v>6</v>
      </c>
      <c r="P598">
        <v>1</v>
      </c>
      <c r="Q598">
        <v>0.3003461616778661</v>
      </c>
    </row>
    <row r="599" spans="1:17" x14ac:dyDescent="0.3">
      <c r="A599">
        <v>1602</v>
      </c>
      <c r="B599">
        <v>127</v>
      </c>
      <c r="C599" t="s">
        <v>682</v>
      </c>
      <c r="D599">
        <v>541</v>
      </c>
      <c r="E599" t="s">
        <v>154</v>
      </c>
      <c r="F599" t="s">
        <v>1470</v>
      </c>
      <c r="G599">
        <v>14733</v>
      </c>
      <c r="H599">
        <v>8</v>
      </c>
      <c r="I599">
        <v>2193</v>
      </c>
      <c r="J599">
        <v>3.6720287789316498E-2</v>
      </c>
      <c r="K599">
        <v>0.24669402644778843</v>
      </c>
      <c r="L599">
        <v>0.37480485983845796</v>
      </c>
      <c r="M599">
        <v>8</v>
      </c>
      <c r="N599">
        <v>1</v>
      </c>
      <c r="O599">
        <v>7</v>
      </c>
      <c r="P599">
        <v>1</v>
      </c>
      <c r="Q599">
        <v>0.33808457204914144</v>
      </c>
    </row>
    <row r="600" spans="1:17" x14ac:dyDescent="0.3">
      <c r="A600">
        <v>1545</v>
      </c>
      <c r="B600">
        <v>127</v>
      </c>
      <c r="C600" t="s">
        <v>552</v>
      </c>
      <c r="D600">
        <v>469</v>
      </c>
      <c r="E600" t="s">
        <v>154</v>
      </c>
      <c r="F600" t="s">
        <v>1470</v>
      </c>
      <c r="G600">
        <v>14733</v>
      </c>
      <c r="H600">
        <v>9</v>
      </c>
      <c r="I600">
        <v>2884</v>
      </c>
      <c r="J600">
        <v>3.1833299395913936E-2</v>
      </c>
      <c r="K600">
        <v>0.16262135922330098</v>
      </c>
      <c r="L600">
        <v>0.40663815923437191</v>
      </c>
      <c r="M600">
        <v>9</v>
      </c>
      <c r="N600">
        <v>1</v>
      </c>
      <c r="O600">
        <v>8</v>
      </c>
      <c r="P600">
        <v>1</v>
      </c>
      <c r="Q600">
        <v>0.37480485983845796</v>
      </c>
    </row>
    <row r="601" spans="1:17" x14ac:dyDescent="0.3">
      <c r="A601">
        <v>1527</v>
      </c>
      <c r="B601">
        <v>127</v>
      </c>
      <c r="C601" t="s">
        <v>425</v>
      </c>
      <c r="D601">
        <v>416</v>
      </c>
      <c r="E601" t="s">
        <v>154</v>
      </c>
      <c r="F601" t="s">
        <v>1470</v>
      </c>
      <c r="G601">
        <v>14733</v>
      </c>
      <c r="H601">
        <v>10</v>
      </c>
      <c r="I601">
        <v>1376</v>
      </c>
      <c r="J601">
        <v>2.8235932939659269E-2</v>
      </c>
      <c r="K601">
        <v>0.30232558139534882</v>
      </c>
      <c r="L601">
        <v>0.43487409217403117</v>
      </c>
      <c r="M601">
        <v>10</v>
      </c>
      <c r="N601">
        <v>1</v>
      </c>
      <c r="O601">
        <v>9</v>
      </c>
      <c r="P601">
        <v>1</v>
      </c>
      <c r="Q601">
        <v>0.40663815923437191</v>
      </c>
    </row>
    <row r="602" spans="1:17" x14ac:dyDescent="0.3">
      <c r="A602">
        <v>1562</v>
      </c>
      <c r="B602">
        <v>127</v>
      </c>
      <c r="C602" t="s">
        <v>582</v>
      </c>
      <c r="D602">
        <v>381</v>
      </c>
      <c r="E602" t="s">
        <v>154</v>
      </c>
      <c r="F602" t="s">
        <v>1470</v>
      </c>
      <c r="G602">
        <v>14733</v>
      </c>
      <c r="H602">
        <v>11</v>
      </c>
      <c r="I602">
        <v>1339</v>
      </c>
      <c r="J602">
        <v>2.5860313581755244E-2</v>
      </c>
      <c r="K602">
        <v>0.28454070201643017</v>
      </c>
      <c r="L602">
        <v>0.46073440575578639</v>
      </c>
      <c r="M602">
        <v>11</v>
      </c>
      <c r="N602">
        <v>1</v>
      </c>
      <c r="O602">
        <v>10</v>
      </c>
      <c r="P602">
        <v>1</v>
      </c>
      <c r="Q602">
        <v>0.43487409217403117</v>
      </c>
    </row>
    <row r="603" spans="1:17" x14ac:dyDescent="0.3">
      <c r="A603">
        <v>1570</v>
      </c>
      <c r="B603">
        <v>127</v>
      </c>
      <c r="C603" t="s">
        <v>623</v>
      </c>
      <c r="D603">
        <v>373</v>
      </c>
      <c r="E603" t="s">
        <v>154</v>
      </c>
      <c r="F603" t="s">
        <v>1470</v>
      </c>
      <c r="G603">
        <v>14733</v>
      </c>
      <c r="H603">
        <v>12</v>
      </c>
      <c r="I603">
        <v>2294</v>
      </c>
      <c r="J603">
        <v>2.5317314871377179E-2</v>
      </c>
      <c r="K603">
        <v>0.16259808195292066</v>
      </c>
      <c r="L603">
        <v>0.48605172062716356</v>
      </c>
      <c r="M603">
        <v>12</v>
      </c>
      <c r="N603">
        <v>1</v>
      </c>
      <c r="O603">
        <v>11</v>
      </c>
      <c r="P603">
        <v>1</v>
      </c>
      <c r="Q603">
        <v>0.46073440575578639</v>
      </c>
    </row>
    <row r="604" spans="1:17" x14ac:dyDescent="0.3">
      <c r="A604">
        <v>1540</v>
      </c>
      <c r="B604">
        <v>127</v>
      </c>
      <c r="C604" t="s">
        <v>498</v>
      </c>
      <c r="D604">
        <v>340</v>
      </c>
      <c r="E604" t="s">
        <v>154</v>
      </c>
      <c r="F604" t="s">
        <v>1470</v>
      </c>
      <c r="G604">
        <v>14733</v>
      </c>
      <c r="H604">
        <v>13</v>
      </c>
      <c r="I604">
        <v>1173</v>
      </c>
      <c r="J604">
        <v>2.3077445191067671E-2</v>
      </c>
      <c r="K604">
        <v>0.28985507246376813</v>
      </c>
      <c r="L604">
        <v>0.5091291658182312</v>
      </c>
      <c r="M604">
        <v>13</v>
      </c>
      <c r="N604">
        <v>1</v>
      </c>
      <c r="O604">
        <v>12</v>
      </c>
      <c r="P604">
        <v>1</v>
      </c>
      <c r="Q604">
        <v>0.48605172062716356</v>
      </c>
    </row>
    <row r="605" spans="1:17" x14ac:dyDescent="0.3">
      <c r="A605">
        <v>1520</v>
      </c>
      <c r="B605">
        <v>127</v>
      </c>
      <c r="C605" t="s">
        <v>355</v>
      </c>
      <c r="D605">
        <v>334</v>
      </c>
      <c r="E605" t="s">
        <v>154</v>
      </c>
      <c r="F605" t="s">
        <v>1470</v>
      </c>
      <c r="G605">
        <v>14733</v>
      </c>
      <c r="H605">
        <v>14</v>
      </c>
      <c r="I605">
        <v>1357</v>
      </c>
      <c r="J605">
        <v>2.2670196158284125E-2</v>
      </c>
      <c r="K605">
        <v>0.24613117170228446</v>
      </c>
      <c r="L605">
        <v>0.53179936197651534</v>
      </c>
      <c r="M605">
        <v>14</v>
      </c>
      <c r="N605">
        <v>1</v>
      </c>
      <c r="O605">
        <v>13</v>
      </c>
      <c r="P605">
        <v>1</v>
      </c>
      <c r="Q605">
        <v>0.5091291658182312</v>
      </c>
    </row>
    <row r="606" spans="1:17" x14ac:dyDescent="0.3">
      <c r="A606">
        <v>1607</v>
      </c>
      <c r="B606">
        <v>127</v>
      </c>
      <c r="C606" t="s">
        <v>682</v>
      </c>
      <c r="D606">
        <v>303</v>
      </c>
      <c r="E606" t="s">
        <v>154</v>
      </c>
      <c r="F606" t="s">
        <v>1470</v>
      </c>
      <c r="G606">
        <v>14733</v>
      </c>
      <c r="H606">
        <v>15</v>
      </c>
      <c r="I606">
        <v>980</v>
      </c>
      <c r="J606">
        <v>2.056607615556913E-2</v>
      </c>
      <c r="K606">
        <v>0.30918367346938774</v>
      </c>
      <c r="L606">
        <v>0.5523654381320845</v>
      </c>
      <c r="M606">
        <v>15</v>
      </c>
      <c r="N606">
        <v>1</v>
      </c>
      <c r="O606">
        <v>14</v>
      </c>
      <c r="P606">
        <v>1</v>
      </c>
      <c r="Q606">
        <v>0.53179936197651534</v>
      </c>
    </row>
    <row r="607" spans="1:17" x14ac:dyDescent="0.3">
      <c r="A607">
        <v>2703</v>
      </c>
      <c r="B607">
        <v>129</v>
      </c>
      <c r="C607" t="s">
        <v>188</v>
      </c>
      <c r="D607">
        <v>2469</v>
      </c>
      <c r="E607" t="s">
        <v>154</v>
      </c>
      <c r="F607" t="s">
        <v>1482</v>
      </c>
      <c r="G607">
        <v>7243</v>
      </c>
      <c r="H607">
        <v>1</v>
      </c>
      <c r="I607">
        <v>3920</v>
      </c>
      <c r="J607">
        <v>0.34088085047632194</v>
      </c>
      <c r="K607">
        <v>0.62984693877551023</v>
      </c>
      <c r="L607">
        <v>0.34088085047632194</v>
      </c>
      <c r="M607">
        <v>1</v>
      </c>
      <c r="N607">
        <v>1</v>
      </c>
      <c r="O607">
        <v>287</v>
      </c>
      <c r="P607">
        <v>0</v>
      </c>
      <c r="Q607">
        <v>0.94719337541572945</v>
      </c>
    </row>
    <row r="608" spans="1:17" x14ac:dyDescent="0.3">
      <c r="A608">
        <v>2760</v>
      </c>
      <c r="B608">
        <v>129</v>
      </c>
      <c r="C608" t="s">
        <v>459</v>
      </c>
      <c r="D608">
        <v>1021</v>
      </c>
      <c r="E608" t="s">
        <v>154</v>
      </c>
      <c r="F608" t="s">
        <v>1482</v>
      </c>
      <c r="G608">
        <v>7243</v>
      </c>
      <c r="H608">
        <v>2</v>
      </c>
      <c r="I608">
        <v>1945</v>
      </c>
      <c r="J608">
        <v>0.14096368907911086</v>
      </c>
      <c r="K608">
        <v>0.5249357326478149</v>
      </c>
      <c r="L608">
        <v>0.48184453955543283</v>
      </c>
      <c r="M608">
        <v>2</v>
      </c>
      <c r="N608">
        <v>1</v>
      </c>
      <c r="O608">
        <v>1</v>
      </c>
      <c r="P608">
        <v>1</v>
      </c>
      <c r="Q608">
        <v>0.34088085047632194</v>
      </c>
    </row>
    <row r="609" spans="1:17" x14ac:dyDescent="0.3">
      <c r="A609">
        <v>2766</v>
      </c>
      <c r="B609">
        <v>129</v>
      </c>
      <c r="C609" t="s">
        <v>486</v>
      </c>
      <c r="D609">
        <v>530</v>
      </c>
      <c r="E609" t="s">
        <v>154</v>
      </c>
      <c r="F609" t="s">
        <v>1482</v>
      </c>
      <c r="G609">
        <v>7243</v>
      </c>
      <c r="H609">
        <v>3</v>
      </c>
      <c r="I609">
        <v>1616</v>
      </c>
      <c r="J609">
        <v>7.3174099130194667E-2</v>
      </c>
      <c r="K609">
        <v>0.32797029702970298</v>
      </c>
      <c r="L609">
        <v>0.55501863868562751</v>
      </c>
      <c r="M609">
        <v>3</v>
      </c>
      <c r="N609">
        <v>1</v>
      </c>
      <c r="O609">
        <v>2</v>
      </c>
      <c r="P609">
        <v>1</v>
      </c>
      <c r="Q609">
        <v>0.48184453955543283</v>
      </c>
    </row>
    <row r="610" spans="1:17" x14ac:dyDescent="0.3">
      <c r="A610">
        <v>2048</v>
      </c>
      <c r="B610">
        <v>129</v>
      </c>
      <c r="C610" t="s">
        <v>401</v>
      </c>
      <c r="D610">
        <v>508</v>
      </c>
      <c r="E610" t="s">
        <v>154</v>
      </c>
      <c r="F610" t="s">
        <v>1482</v>
      </c>
      <c r="G610">
        <v>7243</v>
      </c>
      <c r="H610">
        <v>4</v>
      </c>
      <c r="I610">
        <v>1904</v>
      </c>
      <c r="J610">
        <v>7.0136683694601687E-2</v>
      </c>
      <c r="K610">
        <v>0.26680672268907563</v>
      </c>
      <c r="L610">
        <v>0.62515532238022919</v>
      </c>
      <c r="M610">
        <v>4</v>
      </c>
      <c r="N610">
        <v>1</v>
      </c>
      <c r="O610">
        <v>3</v>
      </c>
      <c r="P610">
        <v>1</v>
      </c>
      <c r="Q610">
        <v>0.55501863868562751</v>
      </c>
    </row>
    <row r="611" spans="1:17" x14ac:dyDescent="0.3">
      <c r="A611">
        <v>2762</v>
      </c>
      <c r="B611">
        <v>129</v>
      </c>
      <c r="C611" t="s">
        <v>508</v>
      </c>
      <c r="D611">
        <v>333</v>
      </c>
      <c r="E611" t="s">
        <v>154</v>
      </c>
      <c r="F611" t="s">
        <v>1480</v>
      </c>
      <c r="G611">
        <v>7243</v>
      </c>
      <c r="H611">
        <v>5</v>
      </c>
      <c r="I611">
        <v>791</v>
      </c>
      <c r="J611">
        <v>4.5975424547839296E-2</v>
      </c>
      <c r="K611">
        <v>0.42098609355246525</v>
      </c>
      <c r="L611">
        <v>0.67113074692806851</v>
      </c>
      <c r="M611">
        <v>5</v>
      </c>
      <c r="N611">
        <v>1</v>
      </c>
      <c r="O611">
        <v>4</v>
      </c>
      <c r="P611">
        <v>1</v>
      </c>
      <c r="Q611">
        <v>0.62515532238022919</v>
      </c>
    </row>
    <row r="612" spans="1:17" x14ac:dyDescent="0.3">
      <c r="A612">
        <v>2035</v>
      </c>
      <c r="B612">
        <v>129</v>
      </c>
      <c r="C612" t="s">
        <v>317</v>
      </c>
      <c r="D612">
        <v>322</v>
      </c>
      <c r="E612" t="s">
        <v>154</v>
      </c>
      <c r="F612" t="s">
        <v>1480</v>
      </c>
      <c r="G612">
        <v>7243</v>
      </c>
      <c r="H612">
        <v>6.5</v>
      </c>
      <c r="I612">
        <v>1595</v>
      </c>
      <c r="J612">
        <v>4.4456716830042799E-2</v>
      </c>
      <c r="K612">
        <v>0.20188087774294672</v>
      </c>
      <c r="L612">
        <v>0.71558746375811133</v>
      </c>
      <c r="M612">
        <v>6</v>
      </c>
      <c r="N612">
        <v>1</v>
      </c>
      <c r="O612">
        <v>5</v>
      </c>
      <c r="P612">
        <v>1</v>
      </c>
      <c r="Q612">
        <v>0.67113074692806851</v>
      </c>
    </row>
    <row r="613" spans="1:17" x14ac:dyDescent="0.3">
      <c r="A613">
        <v>2093</v>
      </c>
      <c r="B613">
        <v>129</v>
      </c>
      <c r="C613" t="s">
        <v>685</v>
      </c>
      <c r="D613">
        <v>322</v>
      </c>
      <c r="E613" t="s">
        <v>154</v>
      </c>
      <c r="F613" t="s">
        <v>1480</v>
      </c>
      <c r="G613">
        <v>7243</v>
      </c>
      <c r="H613">
        <v>6.5</v>
      </c>
      <c r="I613">
        <v>1200</v>
      </c>
      <c r="J613">
        <v>4.4456716830042799E-2</v>
      </c>
      <c r="K613">
        <v>0.26833333333333331</v>
      </c>
      <c r="L613">
        <v>0.76004418058815415</v>
      </c>
      <c r="M613">
        <v>7</v>
      </c>
      <c r="N613">
        <v>1</v>
      </c>
      <c r="O613">
        <v>6.5</v>
      </c>
      <c r="P613">
        <v>1</v>
      </c>
      <c r="Q613">
        <v>0.71558746375811133</v>
      </c>
    </row>
    <row r="614" spans="1:17" x14ac:dyDescent="0.3">
      <c r="A614">
        <v>2769</v>
      </c>
      <c r="B614">
        <v>129</v>
      </c>
      <c r="C614" t="s">
        <v>521</v>
      </c>
      <c r="D614">
        <v>266</v>
      </c>
      <c r="E614" t="s">
        <v>154</v>
      </c>
      <c r="F614" t="s">
        <v>1482</v>
      </c>
      <c r="G614">
        <v>7243</v>
      </c>
      <c r="H614">
        <v>8</v>
      </c>
      <c r="I614">
        <v>651</v>
      </c>
      <c r="J614">
        <v>3.6725113903078838E-2</v>
      </c>
      <c r="K614">
        <v>0.40860215053763443</v>
      </c>
      <c r="L614">
        <v>0.79676929449123302</v>
      </c>
      <c r="M614">
        <v>8</v>
      </c>
      <c r="N614">
        <v>0</v>
      </c>
      <c r="O614">
        <v>6.5</v>
      </c>
      <c r="P614">
        <v>0</v>
      </c>
      <c r="Q614">
        <v>0.76004418058815415</v>
      </c>
    </row>
    <row r="615" spans="1:17" x14ac:dyDescent="0.3">
      <c r="A615">
        <v>2771</v>
      </c>
      <c r="B615">
        <v>129</v>
      </c>
      <c r="C615" t="s">
        <v>545</v>
      </c>
      <c r="D615">
        <v>215</v>
      </c>
      <c r="E615" t="s">
        <v>154</v>
      </c>
      <c r="F615" t="s">
        <v>1482</v>
      </c>
      <c r="G615">
        <v>7243</v>
      </c>
      <c r="H615">
        <v>9</v>
      </c>
      <c r="I615">
        <v>447</v>
      </c>
      <c r="J615">
        <v>2.9683832666022366E-2</v>
      </c>
      <c r="K615">
        <v>0.48098434004474272</v>
      </c>
      <c r="L615">
        <v>0.82645312715725538</v>
      </c>
      <c r="M615">
        <v>9</v>
      </c>
      <c r="N615">
        <v>0</v>
      </c>
      <c r="O615">
        <v>8</v>
      </c>
      <c r="P615">
        <v>0</v>
      </c>
      <c r="Q615">
        <v>0.79676929449123302</v>
      </c>
    </row>
    <row r="616" spans="1:17" x14ac:dyDescent="0.3">
      <c r="A616">
        <v>2780</v>
      </c>
      <c r="B616">
        <v>129</v>
      </c>
      <c r="C616" t="s">
        <v>596</v>
      </c>
      <c r="D616">
        <v>126</v>
      </c>
      <c r="E616" t="s">
        <v>154</v>
      </c>
      <c r="F616" t="s">
        <v>1482</v>
      </c>
      <c r="G616">
        <v>7243</v>
      </c>
      <c r="H616">
        <v>10</v>
      </c>
      <c r="I616">
        <v>6932</v>
      </c>
      <c r="J616">
        <v>1.7396106585668921E-2</v>
      </c>
      <c r="K616">
        <v>1.8176572417772648E-2</v>
      </c>
      <c r="L616">
        <v>0.84384923374292431</v>
      </c>
      <c r="M616">
        <v>10</v>
      </c>
      <c r="N616">
        <v>0</v>
      </c>
      <c r="O616">
        <v>9</v>
      </c>
      <c r="P616">
        <v>0</v>
      </c>
      <c r="Q616">
        <v>0.82645312715725538</v>
      </c>
    </row>
    <row r="617" spans="1:17" x14ac:dyDescent="0.3">
      <c r="A617">
        <v>2864</v>
      </c>
      <c r="B617">
        <v>129</v>
      </c>
      <c r="C617" t="s">
        <v>1395</v>
      </c>
      <c r="D617">
        <v>113</v>
      </c>
      <c r="E617" t="s">
        <v>1506</v>
      </c>
      <c r="F617" t="s">
        <v>1508</v>
      </c>
      <c r="G617">
        <v>7243</v>
      </c>
      <c r="H617">
        <v>11</v>
      </c>
      <c r="I617">
        <v>372</v>
      </c>
      <c r="J617">
        <v>1.560127019190943E-2</v>
      </c>
      <c r="K617">
        <v>0.30376344086021506</v>
      </c>
      <c r="L617">
        <v>0.85945050393483369</v>
      </c>
      <c r="M617">
        <v>11</v>
      </c>
      <c r="N617">
        <v>0</v>
      </c>
      <c r="O617">
        <v>10</v>
      </c>
      <c r="P617">
        <v>0</v>
      </c>
      <c r="Q617">
        <v>0.84384923374292431</v>
      </c>
    </row>
    <row r="618" spans="1:17" x14ac:dyDescent="0.3">
      <c r="A618">
        <v>2861</v>
      </c>
      <c r="B618">
        <v>129</v>
      </c>
      <c r="C618" t="s">
        <v>1393</v>
      </c>
      <c r="D618">
        <v>96</v>
      </c>
      <c r="E618" t="s">
        <v>1506</v>
      </c>
      <c r="F618" t="s">
        <v>1508</v>
      </c>
      <c r="G618">
        <v>7243</v>
      </c>
      <c r="H618">
        <v>12</v>
      </c>
      <c r="I618">
        <v>223</v>
      </c>
      <c r="J618">
        <v>1.3254176446223941E-2</v>
      </c>
      <c r="K618">
        <v>0.43049327354260092</v>
      </c>
      <c r="L618">
        <v>0.87270468038105764</v>
      </c>
      <c r="M618">
        <v>12</v>
      </c>
      <c r="N618">
        <v>0</v>
      </c>
      <c r="O618">
        <v>11</v>
      </c>
      <c r="P618">
        <v>0</v>
      </c>
      <c r="Q618">
        <v>0.85945050393483369</v>
      </c>
    </row>
    <row r="619" spans="1:17" x14ac:dyDescent="0.3">
      <c r="A619">
        <v>2763</v>
      </c>
      <c r="B619">
        <v>129</v>
      </c>
      <c r="C619" t="s">
        <v>190</v>
      </c>
      <c r="D619">
        <v>95</v>
      </c>
      <c r="E619" t="s">
        <v>154</v>
      </c>
      <c r="F619" t="s">
        <v>1482</v>
      </c>
      <c r="G619">
        <v>7243</v>
      </c>
      <c r="H619">
        <v>13</v>
      </c>
      <c r="I619">
        <v>173</v>
      </c>
      <c r="J619">
        <v>1.311611210824244E-2</v>
      </c>
      <c r="K619">
        <v>0.54913294797687862</v>
      </c>
      <c r="L619">
        <v>0.88582079248930012</v>
      </c>
      <c r="M619">
        <v>13</v>
      </c>
      <c r="N619">
        <v>0</v>
      </c>
      <c r="O619">
        <v>12</v>
      </c>
      <c r="P619">
        <v>0</v>
      </c>
      <c r="Q619">
        <v>0.87270468038105764</v>
      </c>
    </row>
    <row r="620" spans="1:17" x14ac:dyDescent="0.3">
      <c r="A620">
        <v>2860</v>
      </c>
      <c r="B620">
        <v>129</v>
      </c>
      <c r="C620" t="s">
        <v>1393</v>
      </c>
      <c r="D620">
        <v>46</v>
      </c>
      <c r="E620" t="s">
        <v>1506</v>
      </c>
      <c r="F620" t="s">
        <v>1508</v>
      </c>
      <c r="G620">
        <v>7243</v>
      </c>
      <c r="H620">
        <v>14</v>
      </c>
      <c r="I620">
        <v>205</v>
      </c>
      <c r="J620">
        <v>6.3509595471489717E-3</v>
      </c>
      <c r="K620">
        <v>0.22439024390243903</v>
      </c>
      <c r="L620">
        <v>0.89217175203644905</v>
      </c>
      <c r="M620">
        <v>14</v>
      </c>
      <c r="N620">
        <v>0</v>
      </c>
      <c r="O620">
        <v>13</v>
      </c>
      <c r="P620">
        <v>0</v>
      </c>
      <c r="Q620">
        <v>0.88582079248930012</v>
      </c>
    </row>
    <row r="621" spans="1:17" x14ac:dyDescent="0.3">
      <c r="A621">
        <v>2038</v>
      </c>
      <c r="B621">
        <v>129</v>
      </c>
      <c r="C621" t="s">
        <v>319</v>
      </c>
      <c r="D621">
        <v>44</v>
      </c>
      <c r="E621" t="s">
        <v>154</v>
      </c>
      <c r="F621" t="s">
        <v>1480</v>
      </c>
      <c r="G621">
        <v>7243</v>
      </c>
      <c r="H621">
        <v>15</v>
      </c>
      <c r="I621">
        <v>2466</v>
      </c>
      <c r="J621">
        <v>6.074830871185973E-3</v>
      </c>
      <c r="K621">
        <v>1.7842660178426603E-2</v>
      </c>
      <c r="L621">
        <v>0.89824658290763504</v>
      </c>
      <c r="M621">
        <v>15</v>
      </c>
      <c r="N621">
        <v>0</v>
      </c>
      <c r="O621">
        <v>14</v>
      </c>
      <c r="P621">
        <v>0</v>
      </c>
      <c r="Q621">
        <v>0.89217175203644905</v>
      </c>
    </row>
    <row r="622" spans="1:17" x14ac:dyDescent="0.3">
      <c r="A622">
        <v>1752</v>
      </c>
      <c r="B622">
        <v>133</v>
      </c>
      <c r="C622" t="s">
        <v>404</v>
      </c>
      <c r="D622">
        <v>1397</v>
      </c>
      <c r="E622" t="s">
        <v>154</v>
      </c>
      <c r="F622" t="s">
        <v>1484</v>
      </c>
      <c r="G622">
        <v>3002</v>
      </c>
      <c r="H622">
        <v>1</v>
      </c>
      <c r="I622">
        <v>4096</v>
      </c>
      <c r="J622">
        <v>0.46535642904730179</v>
      </c>
      <c r="K622">
        <v>0.341064453125</v>
      </c>
      <c r="L622">
        <v>0.46535642904730179</v>
      </c>
      <c r="M622">
        <v>1</v>
      </c>
      <c r="N622">
        <v>1</v>
      </c>
      <c r="O622">
        <v>187.5</v>
      </c>
      <c r="P622">
        <v>0</v>
      </c>
      <c r="Q622">
        <v>0.99999999999999878</v>
      </c>
    </row>
    <row r="623" spans="1:17" x14ac:dyDescent="0.3">
      <c r="A623">
        <v>1749</v>
      </c>
      <c r="B623">
        <v>133</v>
      </c>
      <c r="C623" t="s">
        <v>363</v>
      </c>
      <c r="D623">
        <v>549</v>
      </c>
      <c r="E623" t="s">
        <v>154</v>
      </c>
      <c r="F623" t="s">
        <v>1484</v>
      </c>
      <c r="G623">
        <v>3002</v>
      </c>
      <c r="H623">
        <v>2</v>
      </c>
      <c r="I623">
        <v>1757</v>
      </c>
      <c r="J623">
        <v>0.18287808127914723</v>
      </c>
      <c r="K623">
        <v>0.31246442800227658</v>
      </c>
      <c r="L623">
        <v>0.64823451032644908</v>
      </c>
      <c r="M623">
        <v>2</v>
      </c>
      <c r="N623">
        <v>1</v>
      </c>
      <c r="O623">
        <v>1</v>
      </c>
      <c r="P623">
        <v>1</v>
      </c>
      <c r="Q623">
        <v>0.46535642904730179</v>
      </c>
    </row>
    <row r="624" spans="1:17" x14ac:dyDescent="0.3">
      <c r="A624">
        <v>1532</v>
      </c>
      <c r="B624">
        <v>133</v>
      </c>
      <c r="C624" t="s">
        <v>483</v>
      </c>
      <c r="D624">
        <v>183</v>
      </c>
      <c r="E624" t="s">
        <v>154</v>
      </c>
      <c r="F624" t="s">
        <v>1470</v>
      </c>
      <c r="G624">
        <v>3002</v>
      </c>
      <c r="H624">
        <v>3</v>
      </c>
      <c r="I624">
        <v>1179</v>
      </c>
      <c r="J624">
        <v>6.0959360426382413E-2</v>
      </c>
      <c r="K624">
        <v>0.15521628498727735</v>
      </c>
      <c r="L624">
        <v>0.70919387075283147</v>
      </c>
      <c r="M624">
        <v>3</v>
      </c>
      <c r="N624">
        <v>1</v>
      </c>
      <c r="O624">
        <v>2</v>
      </c>
      <c r="P624">
        <v>1</v>
      </c>
      <c r="Q624">
        <v>0.64823451032644908</v>
      </c>
    </row>
    <row r="625" spans="1:17" x14ac:dyDescent="0.3">
      <c r="A625">
        <v>1581</v>
      </c>
      <c r="B625">
        <v>133</v>
      </c>
      <c r="C625" t="s">
        <v>656</v>
      </c>
      <c r="D625">
        <v>89</v>
      </c>
      <c r="E625" t="s">
        <v>154</v>
      </c>
      <c r="F625" t="s">
        <v>1470</v>
      </c>
      <c r="G625">
        <v>3002</v>
      </c>
      <c r="H625">
        <v>4</v>
      </c>
      <c r="I625">
        <v>1525</v>
      </c>
      <c r="J625">
        <v>2.9646902065289808E-2</v>
      </c>
      <c r="K625">
        <v>5.8360655737704915E-2</v>
      </c>
      <c r="L625">
        <v>0.73884077281812133</v>
      </c>
      <c r="M625">
        <v>4</v>
      </c>
      <c r="N625">
        <v>1</v>
      </c>
      <c r="O625">
        <v>3</v>
      </c>
      <c r="P625">
        <v>1</v>
      </c>
      <c r="Q625">
        <v>0.70919387075283147</v>
      </c>
    </row>
    <row r="626" spans="1:17" x14ac:dyDescent="0.3">
      <c r="A626">
        <v>1503</v>
      </c>
      <c r="B626">
        <v>133</v>
      </c>
      <c r="C626" t="s">
        <v>207</v>
      </c>
      <c r="D626">
        <v>61</v>
      </c>
      <c r="E626" t="s">
        <v>154</v>
      </c>
      <c r="F626" t="s">
        <v>1470</v>
      </c>
      <c r="G626">
        <v>3002</v>
      </c>
      <c r="H626">
        <v>5</v>
      </c>
      <c r="I626">
        <v>292</v>
      </c>
      <c r="J626">
        <v>2.0319786808794139E-2</v>
      </c>
      <c r="K626">
        <v>0.2089041095890411</v>
      </c>
      <c r="L626">
        <v>0.75916055962691542</v>
      </c>
      <c r="M626">
        <v>5</v>
      </c>
      <c r="N626">
        <v>1</v>
      </c>
      <c r="O626">
        <v>4</v>
      </c>
      <c r="P626">
        <v>1</v>
      </c>
      <c r="Q626">
        <v>0.73884077281812133</v>
      </c>
    </row>
    <row r="627" spans="1:17" x14ac:dyDescent="0.3">
      <c r="A627">
        <v>1772</v>
      </c>
      <c r="B627">
        <v>133</v>
      </c>
      <c r="C627" t="s">
        <v>578</v>
      </c>
      <c r="D627">
        <v>60</v>
      </c>
      <c r="E627" t="s">
        <v>154</v>
      </c>
      <c r="F627" t="s">
        <v>1470</v>
      </c>
      <c r="G627">
        <v>3002</v>
      </c>
      <c r="H627">
        <v>6</v>
      </c>
      <c r="I627">
        <v>592</v>
      </c>
      <c r="J627">
        <v>1.9986675549633577E-2</v>
      </c>
      <c r="K627">
        <v>0.10135135135135136</v>
      </c>
      <c r="L627">
        <v>0.77914723517654905</v>
      </c>
      <c r="M627">
        <v>6</v>
      </c>
      <c r="N627">
        <v>0</v>
      </c>
      <c r="O627">
        <v>5</v>
      </c>
      <c r="P627">
        <v>0</v>
      </c>
      <c r="Q627">
        <v>0.75916055962691542</v>
      </c>
    </row>
    <row r="628" spans="1:17" x14ac:dyDescent="0.3">
      <c r="A628">
        <v>1510</v>
      </c>
      <c r="B628">
        <v>133</v>
      </c>
      <c r="C628" t="s">
        <v>257</v>
      </c>
      <c r="D628">
        <v>39</v>
      </c>
      <c r="E628" t="s">
        <v>154</v>
      </c>
      <c r="F628" t="s">
        <v>1470</v>
      </c>
      <c r="G628">
        <v>3002</v>
      </c>
      <c r="H628">
        <v>7</v>
      </c>
      <c r="I628">
        <v>1494</v>
      </c>
      <c r="J628">
        <v>1.2991339107261825E-2</v>
      </c>
      <c r="K628">
        <v>2.6104417670682729E-2</v>
      </c>
      <c r="L628">
        <v>0.79213857428381085</v>
      </c>
      <c r="M628">
        <v>7</v>
      </c>
      <c r="N628">
        <v>0</v>
      </c>
      <c r="O628">
        <v>6</v>
      </c>
      <c r="P628">
        <v>0</v>
      </c>
      <c r="Q628">
        <v>0.77914723517654905</v>
      </c>
    </row>
    <row r="629" spans="1:17" x14ac:dyDescent="0.3">
      <c r="A629">
        <v>1702</v>
      </c>
      <c r="B629">
        <v>133</v>
      </c>
      <c r="C629" t="s">
        <v>318</v>
      </c>
      <c r="D629">
        <v>35</v>
      </c>
      <c r="E629" t="s">
        <v>154</v>
      </c>
      <c r="F629" t="s">
        <v>1484</v>
      </c>
      <c r="G629">
        <v>3002</v>
      </c>
      <c r="H629">
        <v>8</v>
      </c>
      <c r="I629">
        <v>3945</v>
      </c>
      <c r="J629">
        <v>1.1658894070619586E-2</v>
      </c>
      <c r="K629">
        <v>8.8719898605830166E-3</v>
      </c>
      <c r="L629">
        <v>0.80379746835443044</v>
      </c>
      <c r="M629">
        <v>8</v>
      </c>
      <c r="N629">
        <v>0</v>
      </c>
      <c r="O629">
        <v>7</v>
      </c>
      <c r="P629">
        <v>0</v>
      </c>
      <c r="Q629">
        <v>0.79213857428381085</v>
      </c>
    </row>
    <row r="630" spans="1:17" x14ac:dyDescent="0.3">
      <c r="A630">
        <v>1545</v>
      </c>
      <c r="B630">
        <v>133</v>
      </c>
      <c r="C630" t="s">
        <v>552</v>
      </c>
      <c r="D630">
        <v>28</v>
      </c>
      <c r="E630" t="s">
        <v>154</v>
      </c>
      <c r="F630" t="s">
        <v>1470</v>
      </c>
      <c r="G630">
        <v>3002</v>
      </c>
      <c r="H630">
        <v>9</v>
      </c>
      <c r="I630">
        <v>2884</v>
      </c>
      <c r="J630">
        <v>9.3271152564956689E-3</v>
      </c>
      <c r="K630">
        <v>9.7087378640776691E-3</v>
      </c>
      <c r="L630">
        <v>0.8131245836109261</v>
      </c>
      <c r="M630">
        <v>9</v>
      </c>
      <c r="N630">
        <v>0</v>
      </c>
      <c r="O630">
        <v>8</v>
      </c>
      <c r="P630">
        <v>0</v>
      </c>
      <c r="Q630">
        <v>0.80379746835443044</v>
      </c>
    </row>
    <row r="631" spans="1:17" x14ac:dyDescent="0.3">
      <c r="A631">
        <v>1604</v>
      </c>
      <c r="B631">
        <v>133</v>
      </c>
      <c r="C631" t="s">
        <v>682</v>
      </c>
      <c r="D631">
        <v>27</v>
      </c>
      <c r="E631" t="s">
        <v>154</v>
      </c>
      <c r="F631" t="s">
        <v>1470</v>
      </c>
      <c r="G631">
        <v>3002</v>
      </c>
      <c r="H631">
        <v>10.5</v>
      </c>
      <c r="I631">
        <v>4209</v>
      </c>
      <c r="J631">
        <v>8.9940039973351107E-3</v>
      </c>
      <c r="K631">
        <v>6.4148253741981472E-3</v>
      </c>
      <c r="L631">
        <v>0.82211858760826118</v>
      </c>
      <c r="M631">
        <v>10</v>
      </c>
      <c r="N631">
        <v>0</v>
      </c>
      <c r="O631">
        <v>9</v>
      </c>
      <c r="P631">
        <v>0</v>
      </c>
      <c r="Q631">
        <v>0.8131245836109261</v>
      </c>
    </row>
    <row r="632" spans="1:17" x14ac:dyDescent="0.3">
      <c r="A632">
        <v>1740</v>
      </c>
      <c r="B632">
        <v>133</v>
      </c>
      <c r="C632" t="s">
        <v>214</v>
      </c>
      <c r="D632">
        <v>27</v>
      </c>
      <c r="E632" t="s">
        <v>154</v>
      </c>
      <c r="F632" t="s">
        <v>1470</v>
      </c>
      <c r="G632">
        <v>3002</v>
      </c>
      <c r="H632">
        <v>10.5</v>
      </c>
      <c r="I632">
        <v>376</v>
      </c>
      <c r="J632">
        <v>8.9940039973351107E-3</v>
      </c>
      <c r="K632">
        <v>7.1808510638297879E-2</v>
      </c>
      <c r="L632">
        <v>0.83111259160559625</v>
      </c>
      <c r="M632">
        <v>11</v>
      </c>
      <c r="N632">
        <v>0</v>
      </c>
      <c r="O632">
        <v>10.5</v>
      </c>
      <c r="P632">
        <v>0</v>
      </c>
      <c r="Q632">
        <v>0.82211858760826118</v>
      </c>
    </row>
    <row r="633" spans="1:17" x14ac:dyDescent="0.3">
      <c r="A633">
        <v>1701</v>
      </c>
      <c r="B633">
        <v>133</v>
      </c>
      <c r="C633" t="s">
        <v>318</v>
      </c>
      <c r="D633">
        <v>25</v>
      </c>
      <c r="E633" t="s">
        <v>154</v>
      </c>
      <c r="F633" t="s">
        <v>1484</v>
      </c>
      <c r="G633">
        <v>3002</v>
      </c>
      <c r="H633">
        <v>12</v>
      </c>
      <c r="I633">
        <v>3379</v>
      </c>
      <c r="J633">
        <v>8.327781479013991E-3</v>
      </c>
      <c r="K633">
        <v>7.3986386504883098E-3</v>
      </c>
      <c r="L633">
        <v>0.83944037308461028</v>
      </c>
      <c r="M633">
        <v>12</v>
      </c>
      <c r="N633">
        <v>0</v>
      </c>
      <c r="O633">
        <v>10.5</v>
      </c>
      <c r="P633">
        <v>0</v>
      </c>
      <c r="Q633">
        <v>0.83111259160559625</v>
      </c>
    </row>
    <row r="634" spans="1:17" x14ac:dyDescent="0.3">
      <c r="A634">
        <v>1605</v>
      </c>
      <c r="B634">
        <v>133</v>
      </c>
      <c r="C634" t="s">
        <v>682</v>
      </c>
      <c r="D634">
        <v>19</v>
      </c>
      <c r="E634" t="s">
        <v>154</v>
      </c>
      <c r="F634" t="s">
        <v>1470</v>
      </c>
      <c r="G634">
        <v>3002</v>
      </c>
      <c r="H634">
        <v>13.5</v>
      </c>
      <c r="I634">
        <v>3467</v>
      </c>
      <c r="J634">
        <v>6.3291139240506328E-3</v>
      </c>
      <c r="K634">
        <v>5.4802422843957315E-3</v>
      </c>
      <c r="L634">
        <v>0.84576948700866095</v>
      </c>
      <c r="M634">
        <v>13</v>
      </c>
      <c r="N634">
        <v>0</v>
      </c>
      <c r="O634">
        <v>12</v>
      </c>
      <c r="P634">
        <v>0</v>
      </c>
      <c r="Q634">
        <v>0.83944037308461028</v>
      </c>
    </row>
    <row r="635" spans="1:17" x14ac:dyDescent="0.3">
      <c r="A635">
        <v>1775</v>
      </c>
      <c r="B635">
        <v>133</v>
      </c>
      <c r="C635" t="s">
        <v>589</v>
      </c>
      <c r="D635">
        <v>19</v>
      </c>
      <c r="E635" t="s">
        <v>154</v>
      </c>
      <c r="F635" t="s">
        <v>1484</v>
      </c>
      <c r="G635">
        <v>3002</v>
      </c>
      <c r="H635">
        <v>13.5</v>
      </c>
      <c r="I635">
        <v>485</v>
      </c>
      <c r="J635">
        <v>6.3291139240506328E-3</v>
      </c>
      <c r="K635">
        <v>3.9175257731958762E-2</v>
      </c>
      <c r="L635">
        <v>0.85209860093271161</v>
      </c>
      <c r="M635">
        <v>14</v>
      </c>
      <c r="N635">
        <v>0</v>
      </c>
      <c r="O635">
        <v>13.5</v>
      </c>
      <c r="P635">
        <v>0</v>
      </c>
      <c r="Q635">
        <v>0.84576948700866095</v>
      </c>
    </row>
    <row r="636" spans="1:17" x14ac:dyDescent="0.3">
      <c r="A636">
        <v>1453</v>
      </c>
      <c r="B636">
        <v>133</v>
      </c>
      <c r="C636" t="s">
        <v>385</v>
      </c>
      <c r="D636">
        <v>17</v>
      </c>
      <c r="E636" t="s">
        <v>154</v>
      </c>
      <c r="F636" t="s">
        <v>1470</v>
      </c>
      <c r="G636">
        <v>3002</v>
      </c>
      <c r="H636">
        <v>15</v>
      </c>
      <c r="I636">
        <v>4552</v>
      </c>
      <c r="J636">
        <v>5.662891405729514E-3</v>
      </c>
      <c r="K636">
        <v>3.734622144112478E-3</v>
      </c>
      <c r="L636">
        <v>0.85776149233844112</v>
      </c>
      <c r="M636">
        <v>15</v>
      </c>
      <c r="N636">
        <v>0</v>
      </c>
      <c r="O636">
        <v>13.5</v>
      </c>
      <c r="P636">
        <v>0</v>
      </c>
      <c r="Q636">
        <v>0.85209860093271161</v>
      </c>
    </row>
    <row r="637" spans="1:17" x14ac:dyDescent="0.3">
      <c r="A637">
        <v>1801</v>
      </c>
      <c r="B637">
        <v>138</v>
      </c>
      <c r="C637" t="s">
        <v>679</v>
      </c>
      <c r="D637">
        <v>2037</v>
      </c>
      <c r="E637" t="s">
        <v>154</v>
      </c>
      <c r="F637" t="s">
        <v>1484</v>
      </c>
      <c r="G637">
        <v>14791</v>
      </c>
      <c r="H637">
        <v>1</v>
      </c>
      <c r="I637">
        <v>5076</v>
      </c>
      <c r="J637">
        <v>0.13771888310459063</v>
      </c>
      <c r="K637">
        <v>0.40130023640661938</v>
      </c>
      <c r="L637">
        <v>0.13771888310459063</v>
      </c>
      <c r="M637">
        <v>1</v>
      </c>
      <c r="N637">
        <v>1</v>
      </c>
      <c r="O637">
        <v>143</v>
      </c>
      <c r="P637">
        <v>0</v>
      </c>
      <c r="Q637">
        <v>1.0000000000000027</v>
      </c>
    </row>
    <row r="638" spans="1:17" x14ac:dyDescent="0.3">
      <c r="A638">
        <v>2155</v>
      </c>
      <c r="B638">
        <v>138</v>
      </c>
      <c r="C638" t="s">
        <v>413</v>
      </c>
      <c r="D638">
        <v>1084</v>
      </c>
      <c r="E638" t="s">
        <v>154</v>
      </c>
      <c r="F638" t="s">
        <v>1484</v>
      </c>
      <c r="G638">
        <v>14791</v>
      </c>
      <c r="H638">
        <v>2</v>
      </c>
      <c r="I638">
        <v>5415</v>
      </c>
      <c r="J638">
        <v>7.3287810154823885E-2</v>
      </c>
      <c r="K638">
        <v>0.20018467220683286</v>
      </c>
      <c r="L638">
        <v>0.21100669325941451</v>
      </c>
      <c r="M638">
        <v>2</v>
      </c>
      <c r="N638">
        <v>1</v>
      </c>
      <c r="O638">
        <v>1</v>
      </c>
      <c r="P638">
        <v>1</v>
      </c>
      <c r="Q638">
        <v>0.13771888310459063</v>
      </c>
    </row>
    <row r="639" spans="1:17" x14ac:dyDescent="0.3">
      <c r="A639">
        <v>2180</v>
      </c>
      <c r="B639">
        <v>138</v>
      </c>
      <c r="C639" t="s">
        <v>587</v>
      </c>
      <c r="D639">
        <v>1039</v>
      </c>
      <c r="E639" t="s">
        <v>154</v>
      </c>
      <c r="F639" t="s">
        <v>1484</v>
      </c>
      <c r="G639">
        <v>14791</v>
      </c>
      <c r="H639">
        <v>3</v>
      </c>
      <c r="I639">
        <v>2716</v>
      </c>
      <c r="J639">
        <v>7.0245419511865317E-2</v>
      </c>
      <c r="K639">
        <v>0.38254786450662737</v>
      </c>
      <c r="L639">
        <v>0.28125211277127982</v>
      </c>
      <c r="M639">
        <v>3</v>
      </c>
      <c r="N639">
        <v>1</v>
      </c>
      <c r="O639">
        <v>2</v>
      </c>
      <c r="P639">
        <v>1</v>
      </c>
      <c r="Q639">
        <v>0.21100669325941451</v>
      </c>
    </row>
    <row r="640" spans="1:17" x14ac:dyDescent="0.3">
      <c r="A640">
        <v>1867</v>
      </c>
      <c r="B640">
        <v>138</v>
      </c>
      <c r="C640" t="s">
        <v>519</v>
      </c>
      <c r="D640">
        <v>911</v>
      </c>
      <c r="E640" t="s">
        <v>154</v>
      </c>
      <c r="F640" t="s">
        <v>1484</v>
      </c>
      <c r="G640">
        <v>14791</v>
      </c>
      <c r="H640">
        <v>4</v>
      </c>
      <c r="I640">
        <v>2320</v>
      </c>
      <c r="J640">
        <v>6.15915083496721E-2</v>
      </c>
      <c r="K640">
        <v>0.39267241379310347</v>
      </c>
      <c r="L640">
        <v>0.3428436211209519</v>
      </c>
      <c r="M640">
        <v>4</v>
      </c>
      <c r="N640">
        <v>1</v>
      </c>
      <c r="O640">
        <v>3</v>
      </c>
      <c r="P640">
        <v>1</v>
      </c>
      <c r="Q640">
        <v>0.28125211277127982</v>
      </c>
    </row>
    <row r="641" spans="1:17" x14ac:dyDescent="0.3">
      <c r="A641">
        <v>1887</v>
      </c>
      <c r="B641">
        <v>138</v>
      </c>
      <c r="C641" t="s">
        <v>673</v>
      </c>
      <c r="D641">
        <v>897</v>
      </c>
      <c r="E641" t="s">
        <v>154</v>
      </c>
      <c r="F641" t="s">
        <v>1484</v>
      </c>
      <c r="G641">
        <v>14791</v>
      </c>
      <c r="H641">
        <v>5</v>
      </c>
      <c r="I641">
        <v>2398</v>
      </c>
      <c r="J641">
        <v>6.0644986816307214E-2</v>
      </c>
      <c r="K641">
        <v>0.37406171809841532</v>
      </c>
      <c r="L641">
        <v>0.4034886079372591</v>
      </c>
      <c r="M641">
        <v>5</v>
      </c>
      <c r="N641">
        <v>1</v>
      </c>
      <c r="O641">
        <v>4</v>
      </c>
      <c r="P641">
        <v>1</v>
      </c>
      <c r="Q641">
        <v>0.3428436211209519</v>
      </c>
    </row>
    <row r="642" spans="1:17" x14ac:dyDescent="0.3">
      <c r="A642">
        <v>1890</v>
      </c>
      <c r="B642">
        <v>138</v>
      </c>
      <c r="C642" t="s">
        <v>676</v>
      </c>
      <c r="D642">
        <v>797</v>
      </c>
      <c r="E642" t="s">
        <v>154</v>
      </c>
      <c r="F642" t="s">
        <v>1484</v>
      </c>
      <c r="G642">
        <v>14791</v>
      </c>
      <c r="H642">
        <v>6</v>
      </c>
      <c r="I642">
        <v>1753</v>
      </c>
      <c r="J642">
        <v>5.3884118720843754E-2</v>
      </c>
      <c r="K642">
        <v>0.45464917284654877</v>
      </c>
      <c r="L642">
        <v>0.45737272665810286</v>
      </c>
      <c r="M642">
        <v>6</v>
      </c>
      <c r="N642">
        <v>1</v>
      </c>
      <c r="O642">
        <v>5</v>
      </c>
      <c r="P642">
        <v>1</v>
      </c>
      <c r="Q642">
        <v>0.4034886079372591</v>
      </c>
    </row>
    <row r="643" spans="1:17" x14ac:dyDescent="0.3">
      <c r="A643">
        <v>1880</v>
      </c>
      <c r="B643">
        <v>138</v>
      </c>
      <c r="C643" t="s">
        <v>612</v>
      </c>
      <c r="D643">
        <v>642</v>
      </c>
      <c r="E643" t="s">
        <v>154</v>
      </c>
      <c r="F643" t="s">
        <v>1484</v>
      </c>
      <c r="G643">
        <v>14791</v>
      </c>
      <c r="H643">
        <v>7</v>
      </c>
      <c r="I643">
        <v>2781</v>
      </c>
      <c r="J643">
        <v>4.3404773172875395E-2</v>
      </c>
      <c r="K643">
        <v>0.23085221143473569</v>
      </c>
      <c r="L643">
        <v>0.5007774998309783</v>
      </c>
      <c r="M643">
        <v>7</v>
      </c>
      <c r="N643">
        <v>1</v>
      </c>
      <c r="O643">
        <v>6</v>
      </c>
      <c r="P643">
        <v>1</v>
      </c>
      <c r="Q643">
        <v>0.45737272665810286</v>
      </c>
    </row>
    <row r="644" spans="1:17" x14ac:dyDescent="0.3">
      <c r="A644">
        <v>1876</v>
      </c>
      <c r="B644">
        <v>138</v>
      </c>
      <c r="C644" t="s">
        <v>598</v>
      </c>
      <c r="D644">
        <v>621</v>
      </c>
      <c r="E644" t="s">
        <v>154</v>
      </c>
      <c r="F644" t="s">
        <v>1484</v>
      </c>
      <c r="G644">
        <v>14791</v>
      </c>
      <c r="H644">
        <v>8</v>
      </c>
      <c r="I644">
        <v>3479</v>
      </c>
      <c r="J644">
        <v>4.1984990872828074E-2</v>
      </c>
      <c r="K644">
        <v>0.17849956884162116</v>
      </c>
      <c r="L644">
        <v>0.54276249070380633</v>
      </c>
      <c r="M644">
        <v>8</v>
      </c>
      <c r="N644">
        <v>1</v>
      </c>
      <c r="O644">
        <v>7</v>
      </c>
      <c r="P644">
        <v>1</v>
      </c>
      <c r="Q644">
        <v>0.5007774998309783</v>
      </c>
    </row>
    <row r="645" spans="1:17" x14ac:dyDescent="0.3">
      <c r="A645">
        <v>1864</v>
      </c>
      <c r="B645">
        <v>138</v>
      </c>
      <c r="C645" t="s">
        <v>476</v>
      </c>
      <c r="D645">
        <v>569</v>
      </c>
      <c r="E645" t="s">
        <v>154</v>
      </c>
      <c r="F645" t="s">
        <v>1484</v>
      </c>
      <c r="G645">
        <v>14791</v>
      </c>
      <c r="H645">
        <v>9</v>
      </c>
      <c r="I645">
        <v>1376</v>
      </c>
      <c r="J645">
        <v>3.846933946318707E-2</v>
      </c>
      <c r="K645">
        <v>0.41351744186046513</v>
      </c>
      <c r="L645">
        <v>0.58123183016699342</v>
      </c>
      <c r="M645">
        <v>9</v>
      </c>
      <c r="N645">
        <v>1</v>
      </c>
      <c r="O645">
        <v>8</v>
      </c>
      <c r="P645">
        <v>1</v>
      </c>
      <c r="Q645">
        <v>0.54276249070380633</v>
      </c>
    </row>
    <row r="646" spans="1:17" x14ac:dyDescent="0.3">
      <c r="A646">
        <v>1803</v>
      </c>
      <c r="B646">
        <v>138</v>
      </c>
      <c r="C646" t="s">
        <v>232</v>
      </c>
      <c r="D646">
        <v>531</v>
      </c>
      <c r="E646" t="s">
        <v>154</v>
      </c>
      <c r="F646" t="s">
        <v>1484</v>
      </c>
      <c r="G646">
        <v>14791</v>
      </c>
      <c r="H646">
        <v>10</v>
      </c>
      <c r="I646">
        <v>2460</v>
      </c>
      <c r="J646">
        <v>3.590020958691096E-2</v>
      </c>
      <c r="K646">
        <v>0.21585365853658536</v>
      </c>
      <c r="L646">
        <v>0.6171320397539044</v>
      </c>
      <c r="M646">
        <v>10</v>
      </c>
      <c r="N646">
        <v>1</v>
      </c>
      <c r="O646">
        <v>9</v>
      </c>
      <c r="P646">
        <v>1</v>
      </c>
      <c r="Q646">
        <v>0.58123183016699342</v>
      </c>
    </row>
    <row r="647" spans="1:17" x14ac:dyDescent="0.3">
      <c r="A647">
        <v>1821</v>
      </c>
      <c r="B647">
        <v>138</v>
      </c>
      <c r="C647" t="s">
        <v>211</v>
      </c>
      <c r="D647">
        <v>509</v>
      </c>
      <c r="E647" t="s">
        <v>154</v>
      </c>
      <c r="F647" t="s">
        <v>1484</v>
      </c>
      <c r="G647">
        <v>14791</v>
      </c>
      <c r="H647">
        <v>11</v>
      </c>
      <c r="I647">
        <v>3017</v>
      </c>
      <c r="J647">
        <v>3.4412818605909001E-2</v>
      </c>
      <c r="K647">
        <v>0.16871063970831951</v>
      </c>
      <c r="L647">
        <v>0.65154485835981335</v>
      </c>
      <c r="M647">
        <v>11</v>
      </c>
      <c r="N647">
        <v>1</v>
      </c>
      <c r="O647">
        <v>10</v>
      </c>
      <c r="P647">
        <v>1</v>
      </c>
      <c r="Q647">
        <v>0.6171320397539044</v>
      </c>
    </row>
    <row r="648" spans="1:17" x14ac:dyDescent="0.3">
      <c r="A648">
        <v>2176</v>
      </c>
      <c r="B648">
        <v>138</v>
      </c>
      <c r="C648" t="s">
        <v>415</v>
      </c>
      <c r="D648">
        <v>367</v>
      </c>
      <c r="E648" t="s">
        <v>154</v>
      </c>
      <c r="F648" t="s">
        <v>1484</v>
      </c>
      <c r="G648">
        <v>14791</v>
      </c>
      <c r="H648">
        <v>12</v>
      </c>
      <c r="I648">
        <v>2769</v>
      </c>
      <c r="J648">
        <v>2.4812385910350888E-2</v>
      </c>
      <c r="K648">
        <v>0.13253882267966774</v>
      </c>
      <c r="L648">
        <v>0.67635724427016419</v>
      </c>
      <c r="M648">
        <v>12</v>
      </c>
      <c r="N648">
        <v>1</v>
      </c>
      <c r="O648">
        <v>11</v>
      </c>
      <c r="P648">
        <v>1</v>
      </c>
      <c r="Q648">
        <v>0.65154485835981335</v>
      </c>
    </row>
    <row r="649" spans="1:17" x14ac:dyDescent="0.3">
      <c r="A649">
        <v>2148</v>
      </c>
      <c r="B649">
        <v>138</v>
      </c>
      <c r="C649" t="s">
        <v>397</v>
      </c>
      <c r="D649">
        <v>361</v>
      </c>
      <c r="E649" t="s">
        <v>154</v>
      </c>
      <c r="F649" t="s">
        <v>1484</v>
      </c>
      <c r="G649">
        <v>14791</v>
      </c>
      <c r="H649">
        <v>13</v>
      </c>
      <c r="I649">
        <v>6136</v>
      </c>
      <c r="J649">
        <v>2.4406733824623082E-2</v>
      </c>
      <c r="K649">
        <v>5.8833116036505866E-2</v>
      </c>
      <c r="L649">
        <v>0.7007639780947873</v>
      </c>
      <c r="M649">
        <v>13</v>
      </c>
      <c r="N649">
        <v>1</v>
      </c>
      <c r="O649">
        <v>12</v>
      </c>
      <c r="P649">
        <v>1</v>
      </c>
      <c r="Q649">
        <v>0.67635724427016419</v>
      </c>
    </row>
    <row r="650" spans="1:17" x14ac:dyDescent="0.3">
      <c r="A650">
        <v>1810</v>
      </c>
      <c r="B650">
        <v>138</v>
      </c>
      <c r="C650" t="s">
        <v>174</v>
      </c>
      <c r="D650">
        <v>355</v>
      </c>
      <c r="E650" t="s">
        <v>154</v>
      </c>
      <c r="F650" t="s">
        <v>1467</v>
      </c>
      <c r="G650">
        <v>14791</v>
      </c>
      <c r="H650">
        <v>14</v>
      </c>
      <c r="I650">
        <v>2829</v>
      </c>
      <c r="J650">
        <v>2.4001081738895275E-2</v>
      </c>
      <c r="K650">
        <v>0.12548603746907033</v>
      </c>
      <c r="L650">
        <v>0.72476505983368256</v>
      </c>
      <c r="M650">
        <v>14</v>
      </c>
      <c r="N650">
        <v>1</v>
      </c>
      <c r="O650">
        <v>13</v>
      </c>
      <c r="P650">
        <v>1</v>
      </c>
      <c r="Q650">
        <v>0.7007639780947873</v>
      </c>
    </row>
    <row r="651" spans="1:17" x14ac:dyDescent="0.3">
      <c r="A651">
        <v>1845</v>
      </c>
      <c r="B651">
        <v>138</v>
      </c>
      <c r="C651" t="s">
        <v>458</v>
      </c>
      <c r="D651">
        <v>235</v>
      </c>
      <c r="E651" t="s">
        <v>154</v>
      </c>
      <c r="F651" t="s">
        <v>1467</v>
      </c>
      <c r="G651">
        <v>14791</v>
      </c>
      <c r="H651">
        <v>15</v>
      </c>
      <c r="I651">
        <v>2596</v>
      </c>
      <c r="J651">
        <v>1.5888040024339124E-2</v>
      </c>
      <c r="K651">
        <v>9.0523882896764246E-2</v>
      </c>
      <c r="L651">
        <v>0.74065309985802164</v>
      </c>
      <c r="M651">
        <v>15</v>
      </c>
      <c r="N651">
        <v>1</v>
      </c>
      <c r="O651">
        <v>14</v>
      </c>
      <c r="P651">
        <v>1</v>
      </c>
      <c r="Q651">
        <v>0.72476505983368256</v>
      </c>
    </row>
    <row r="652" spans="1:17" x14ac:dyDescent="0.3">
      <c r="A652">
        <v>2124</v>
      </c>
      <c r="B652">
        <v>3107</v>
      </c>
      <c r="C652" t="s">
        <v>276</v>
      </c>
      <c r="D652">
        <v>1803</v>
      </c>
      <c r="E652" t="s">
        <v>154</v>
      </c>
      <c r="F652" t="s">
        <v>1479</v>
      </c>
      <c r="G652">
        <v>23688</v>
      </c>
      <c r="H652">
        <v>1</v>
      </c>
      <c r="I652">
        <v>6068</v>
      </c>
      <c r="J652">
        <v>7.6114488348530907E-2</v>
      </c>
      <c r="K652">
        <v>0.29713249835201055</v>
      </c>
      <c r="L652">
        <v>7.6114488348530907E-2</v>
      </c>
      <c r="M652">
        <v>1</v>
      </c>
      <c r="N652">
        <v>1</v>
      </c>
      <c r="O652">
        <v>286</v>
      </c>
      <c r="P652">
        <v>0</v>
      </c>
      <c r="Q652">
        <v>0.99993239131904887</v>
      </c>
    </row>
    <row r="653" spans="1:17" x14ac:dyDescent="0.3">
      <c r="A653">
        <v>2118</v>
      </c>
      <c r="B653">
        <v>3107</v>
      </c>
      <c r="C653" t="s">
        <v>216</v>
      </c>
      <c r="D653">
        <v>1504</v>
      </c>
      <c r="E653" t="s">
        <v>154</v>
      </c>
      <c r="F653" t="s">
        <v>1479</v>
      </c>
      <c r="G653">
        <v>23688</v>
      </c>
      <c r="H653">
        <v>2</v>
      </c>
      <c r="I653">
        <v>3391</v>
      </c>
      <c r="J653">
        <v>6.3492063492063489E-2</v>
      </c>
      <c r="K653">
        <v>0.4435269831907992</v>
      </c>
      <c r="L653">
        <v>0.1396065518405944</v>
      </c>
      <c r="M653">
        <v>2</v>
      </c>
      <c r="N653">
        <v>1</v>
      </c>
      <c r="O653">
        <v>1</v>
      </c>
      <c r="P653">
        <v>1</v>
      </c>
      <c r="Q653">
        <v>7.6114488348530907E-2</v>
      </c>
    </row>
    <row r="654" spans="1:17" x14ac:dyDescent="0.3">
      <c r="A654">
        <v>2119</v>
      </c>
      <c r="B654">
        <v>3107</v>
      </c>
      <c r="C654" t="s">
        <v>531</v>
      </c>
      <c r="D654">
        <v>1438</v>
      </c>
      <c r="E654" t="s">
        <v>154</v>
      </c>
      <c r="F654" t="s">
        <v>1479</v>
      </c>
      <c r="G654">
        <v>23688</v>
      </c>
      <c r="H654">
        <v>3</v>
      </c>
      <c r="I654">
        <v>3753</v>
      </c>
      <c r="J654">
        <v>6.0705842620736236E-2</v>
      </c>
      <c r="K654">
        <v>0.38316013855582198</v>
      </c>
      <c r="L654">
        <v>0.20031239446133065</v>
      </c>
      <c r="M654">
        <v>3</v>
      </c>
      <c r="N654">
        <v>1</v>
      </c>
      <c r="O654">
        <v>2</v>
      </c>
      <c r="P654">
        <v>1</v>
      </c>
      <c r="Q654">
        <v>0.1396065518405944</v>
      </c>
    </row>
    <row r="655" spans="1:17" x14ac:dyDescent="0.3">
      <c r="A655">
        <v>2121</v>
      </c>
      <c r="B655">
        <v>3107</v>
      </c>
      <c r="C655" t="s">
        <v>275</v>
      </c>
      <c r="D655">
        <v>1387</v>
      </c>
      <c r="E655" t="s">
        <v>154</v>
      </c>
      <c r="F655" t="s">
        <v>1479</v>
      </c>
      <c r="G655">
        <v>23688</v>
      </c>
      <c r="H655">
        <v>4</v>
      </c>
      <c r="I655">
        <v>3390</v>
      </c>
      <c r="J655">
        <v>5.8552853765619722E-2</v>
      </c>
      <c r="K655">
        <v>0.40914454277286133</v>
      </c>
      <c r="L655">
        <v>0.25886524822695034</v>
      </c>
      <c r="M655">
        <v>4</v>
      </c>
      <c r="N655">
        <v>1</v>
      </c>
      <c r="O655">
        <v>3</v>
      </c>
      <c r="P655">
        <v>1</v>
      </c>
      <c r="Q655">
        <v>0.20031239446133065</v>
      </c>
    </row>
    <row r="656" spans="1:17" x14ac:dyDescent="0.3">
      <c r="A656">
        <v>2125</v>
      </c>
      <c r="B656">
        <v>3107</v>
      </c>
      <c r="C656" t="s">
        <v>275</v>
      </c>
      <c r="D656">
        <v>1215</v>
      </c>
      <c r="E656" t="s">
        <v>154</v>
      </c>
      <c r="F656" t="s">
        <v>1479</v>
      </c>
      <c r="G656">
        <v>23688</v>
      </c>
      <c r="H656">
        <v>5</v>
      </c>
      <c r="I656">
        <v>3089</v>
      </c>
      <c r="J656">
        <v>5.1291793313069906E-2</v>
      </c>
      <c r="K656">
        <v>0.39333117513758498</v>
      </c>
      <c r="L656">
        <v>0.31015704154002022</v>
      </c>
      <c r="M656">
        <v>5</v>
      </c>
      <c r="N656">
        <v>1</v>
      </c>
      <c r="O656">
        <v>4</v>
      </c>
      <c r="P656">
        <v>1</v>
      </c>
      <c r="Q656">
        <v>0.25886524822695034</v>
      </c>
    </row>
    <row r="657" spans="1:17" x14ac:dyDescent="0.3">
      <c r="A657">
        <v>2128</v>
      </c>
      <c r="B657">
        <v>3107</v>
      </c>
      <c r="C657" t="s">
        <v>216</v>
      </c>
      <c r="D657">
        <v>982</v>
      </c>
      <c r="E657" t="s">
        <v>154</v>
      </c>
      <c r="F657" t="s">
        <v>1479</v>
      </c>
      <c r="G657">
        <v>23688</v>
      </c>
      <c r="H657">
        <v>6</v>
      </c>
      <c r="I657">
        <v>3454</v>
      </c>
      <c r="J657">
        <v>4.1455589327929754E-2</v>
      </c>
      <c r="K657">
        <v>0.28430804863925885</v>
      </c>
      <c r="L657">
        <v>0.35161263086794997</v>
      </c>
      <c r="M657">
        <v>6</v>
      </c>
      <c r="N657">
        <v>1</v>
      </c>
      <c r="O657">
        <v>5</v>
      </c>
      <c r="P657">
        <v>1</v>
      </c>
      <c r="Q657">
        <v>0.31015704154002022</v>
      </c>
    </row>
    <row r="658" spans="1:17" x14ac:dyDescent="0.3">
      <c r="A658">
        <v>2126</v>
      </c>
      <c r="B658">
        <v>3107</v>
      </c>
      <c r="C658" t="s">
        <v>409</v>
      </c>
      <c r="D658">
        <v>938</v>
      </c>
      <c r="E658" t="s">
        <v>154</v>
      </c>
      <c r="F658" t="s">
        <v>1479</v>
      </c>
      <c r="G658">
        <v>23688</v>
      </c>
      <c r="H658">
        <v>7</v>
      </c>
      <c r="I658">
        <v>2952</v>
      </c>
      <c r="J658">
        <v>3.9598108747044919E-2</v>
      </c>
      <c r="K658">
        <v>0.31775067750677505</v>
      </c>
      <c r="L658">
        <v>0.39121073961499486</v>
      </c>
      <c r="M658">
        <v>7</v>
      </c>
      <c r="N658">
        <v>1</v>
      </c>
      <c r="O658">
        <v>6</v>
      </c>
      <c r="P658">
        <v>1</v>
      </c>
      <c r="Q658">
        <v>0.35161263086794997</v>
      </c>
    </row>
    <row r="659" spans="1:17" x14ac:dyDescent="0.3">
      <c r="A659">
        <v>2127</v>
      </c>
      <c r="B659">
        <v>3107</v>
      </c>
      <c r="C659" t="s">
        <v>216</v>
      </c>
      <c r="D659">
        <v>707</v>
      </c>
      <c r="E659" t="s">
        <v>154</v>
      </c>
      <c r="F659" t="s">
        <v>1479</v>
      </c>
      <c r="G659">
        <v>23688</v>
      </c>
      <c r="H659">
        <v>8</v>
      </c>
      <c r="I659">
        <v>2931</v>
      </c>
      <c r="J659">
        <v>2.9846335697399529E-2</v>
      </c>
      <c r="K659">
        <v>0.24121460252473559</v>
      </c>
      <c r="L659">
        <v>0.42105707531239439</v>
      </c>
      <c r="M659">
        <v>8</v>
      </c>
      <c r="N659">
        <v>1</v>
      </c>
      <c r="O659">
        <v>7</v>
      </c>
      <c r="P659">
        <v>1</v>
      </c>
      <c r="Q659">
        <v>0.39121073961499486</v>
      </c>
    </row>
    <row r="660" spans="1:17" x14ac:dyDescent="0.3">
      <c r="A660">
        <v>2151</v>
      </c>
      <c r="B660">
        <v>3107</v>
      </c>
      <c r="C660" t="s">
        <v>522</v>
      </c>
      <c r="D660">
        <v>691</v>
      </c>
      <c r="E660" t="s">
        <v>154</v>
      </c>
      <c r="F660" t="s">
        <v>1479</v>
      </c>
      <c r="G660">
        <v>23688</v>
      </c>
      <c r="H660">
        <v>9</v>
      </c>
      <c r="I660">
        <v>5888</v>
      </c>
      <c r="J660">
        <v>2.9170888213441406E-2</v>
      </c>
      <c r="K660">
        <v>0.11735733695652174</v>
      </c>
      <c r="L660">
        <v>0.45022796352583577</v>
      </c>
      <c r="M660">
        <v>9</v>
      </c>
      <c r="N660">
        <v>1</v>
      </c>
      <c r="O660">
        <v>8</v>
      </c>
      <c r="P660">
        <v>1</v>
      </c>
      <c r="Q660">
        <v>0.42105707531239439</v>
      </c>
    </row>
    <row r="661" spans="1:17" x14ac:dyDescent="0.3">
      <c r="A661">
        <v>2150</v>
      </c>
      <c r="B661">
        <v>3107</v>
      </c>
      <c r="C661" t="s">
        <v>249</v>
      </c>
      <c r="D661">
        <v>689</v>
      </c>
      <c r="E661" t="s">
        <v>154</v>
      </c>
      <c r="F661" t="s">
        <v>1479</v>
      </c>
      <c r="G661">
        <v>23688</v>
      </c>
      <c r="H661">
        <v>10</v>
      </c>
      <c r="I661">
        <v>4075</v>
      </c>
      <c r="J661">
        <v>2.9086457277946641E-2</v>
      </c>
      <c r="K661">
        <v>0.16907975460122698</v>
      </c>
      <c r="L661">
        <v>0.47931442080378239</v>
      </c>
      <c r="M661">
        <v>10</v>
      </c>
      <c r="N661">
        <v>1</v>
      </c>
      <c r="O661">
        <v>9</v>
      </c>
      <c r="P661">
        <v>1</v>
      </c>
      <c r="Q661">
        <v>0.45022796352583577</v>
      </c>
    </row>
    <row r="662" spans="1:17" x14ac:dyDescent="0.3">
      <c r="A662">
        <v>2122</v>
      </c>
      <c r="B662">
        <v>3107</v>
      </c>
      <c r="C662" t="s">
        <v>275</v>
      </c>
      <c r="D662">
        <v>672</v>
      </c>
      <c r="E662" t="s">
        <v>154</v>
      </c>
      <c r="F662" t="s">
        <v>1479</v>
      </c>
      <c r="G662">
        <v>23688</v>
      </c>
      <c r="H662">
        <v>11</v>
      </c>
      <c r="I662">
        <v>2422</v>
      </c>
      <c r="J662">
        <v>2.8368794326241134E-2</v>
      </c>
      <c r="K662">
        <v>0.2774566473988439</v>
      </c>
      <c r="L662">
        <v>0.50768321513002357</v>
      </c>
      <c r="M662">
        <v>11</v>
      </c>
      <c r="N662">
        <v>1</v>
      </c>
      <c r="O662">
        <v>10</v>
      </c>
      <c r="P662">
        <v>1</v>
      </c>
      <c r="Q662">
        <v>0.47931442080378239</v>
      </c>
    </row>
    <row r="663" spans="1:17" x14ac:dyDescent="0.3">
      <c r="A663">
        <v>2136</v>
      </c>
      <c r="B663">
        <v>3107</v>
      </c>
      <c r="C663" t="s">
        <v>369</v>
      </c>
      <c r="D663">
        <v>651</v>
      </c>
      <c r="E663" t="s">
        <v>154</v>
      </c>
      <c r="F663" t="s">
        <v>1479</v>
      </c>
      <c r="G663">
        <v>23688</v>
      </c>
      <c r="H663">
        <v>12</v>
      </c>
      <c r="I663">
        <v>3897</v>
      </c>
      <c r="J663">
        <v>2.7482269503546101E-2</v>
      </c>
      <c r="K663">
        <v>0.16705157813702848</v>
      </c>
      <c r="L663">
        <v>0.53516548463356972</v>
      </c>
      <c r="M663">
        <v>12</v>
      </c>
      <c r="N663">
        <v>1</v>
      </c>
      <c r="O663">
        <v>11</v>
      </c>
      <c r="P663">
        <v>1</v>
      </c>
      <c r="Q663">
        <v>0.50768321513002357</v>
      </c>
    </row>
    <row r="664" spans="1:17" x14ac:dyDescent="0.3">
      <c r="A664">
        <v>2301</v>
      </c>
      <c r="B664">
        <v>3107</v>
      </c>
      <c r="C664" t="s">
        <v>226</v>
      </c>
      <c r="D664">
        <v>561</v>
      </c>
      <c r="E664" t="s">
        <v>154</v>
      </c>
      <c r="F664" t="s">
        <v>1481</v>
      </c>
      <c r="G664">
        <v>23688</v>
      </c>
      <c r="H664">
        <v>13</v>
      </c>
      <c r="I664">
        <v>9904</v>
      </c>
      <c r="J664">
        <v>2.3682877406281663E-2</v>
      </c>
      <c r="K664">
        <v>5.6643780290791597E-2</v>
      </c>
      <c r="L664">
        <v>0.55884836203985133</v>
      </c>
      <c r="M664">
        <v>13</v>
      </c>
      <c r="N664">
        <v>1</v>
      </c>
      <c r="O664">
        <v>12</v>
      </c>
      <c r="P664">
        <v>1</v>
      </c>
      <c r="Q664">
        <v>0.53516548463356972</v>
      </c>
    </row>
    <row r="665" spans="1:17" x14ac:dyDescent="0.3">
      <c r="A665">
        <v>2169</v>
      </c>
      <c r="B665">
        <v>3107</v>
      </c>
      <c r="C665" t="s">
        <v>515</v>
      </c>
      <c r="D665">
        <v>467</v>
      </c>
      <c r="E665" t="s">
        <v>154</v>
      </c>
      <c r="F665" t="s">
        <v>1480</v>
      </c>
      <c r="G665">
        <v>23688</v>
      </c>
      <c r="H665">
        <v>14</v>
      </c>
      <c r="I665">
        <v>6680</v>
      </c>
      <c r="J665">
        <v>1.9714623438027695E-2</v>
      </c>
      <c r="K665">
        <v>6.9910179640718564E-2</v>
      </c>
      <c r="L665">
        <v>0.57856298547787899</v>
      </c>
      <c r="M665">
        <v>14</v>
      </c>
      <c r="N665">
        <v>1</v>
      </c>
      <c r="O665">
        <v>13</v>
      </c>
      <c r="P665">
        <v>1</v>
      </c>
      <c r="Q665">
        <v>0.55884836203985133</v>
      </c>
    </row>
    <row r="666" spans="1:17" x14ac:dyDescent="0.3">
      <c r="A666">
        <v>2149</v>
      </c>
      <c r="B666">
        <v>3107</v>
      </c>
      <c r="C666" t="s">
        <v>308</v>
      </c>
      <c r="D666">
        <v>394</v>
      </c>
      <c r="E666" t="s">
        <v>154</v>
      </c>
      <c r="F666" t="s">
        <v>1484</v>
      </c>
      <c r="G666">
        <v>23688</v>
      </c>
      <c r="H666">
        <v>15</v>
      </c>
      <c r="I666">
        <v>4649</v>
      </c>
      <c r="J666">
        <v>1.663289429246876E-2</v>
      </c>
      <c r="K666">
        <v>8.4749408474940849E-2</v>
      </c>
      <c r="L666">
        <v>0.59519587977034771</v>
      </c>
      <c r="M666">
        <v>15</v>
      </c>
      <c r="N666">
        <v>1</v>
      </c>
      <c r="O666">
        <v>14</v>
      </c>
      <c r="P666">
        <v>1</v>
      </c>
      <c r="Q666">
        <v>0.57856298547787899</v>
      </c>
    </row>
    <row r="667" spans="1:17" x14ac:dyDescent="0.3">
      <c r="A667">
        <v>2149</v>
      </c>
      <c r="B667">
        <v>3108</v>
      </c>
      <c r="C667" t="s">
        <v>308</v>
      </c>
      <c r="D667">
        <v>1430</v>
      </c>
      <c r="E667" t="s">
        <v>154</v>
      </c>
      <c r="F667" t="s">
        <v>1484</v>
      </c>
      <c r="G667">
        <v>8976</v>
      </c>
      <c r="H667">
        <v>1</v>
      </c>
      <c r="I667">
        <v>4649</v>
      </c>
      <c r="J667">
        <v>0.15931372549019607</v>
      </c>
      <c r="K667">
        <v>0.30759303075930305</v>
      </c>
      <c r="L667">
        <v>0.15931372549019607</v>
      </c>
      <c r="M667">
        <v>1</v>
      </c>
      <c r="N667">
        <v>1</v>
      </c>
      <c r="O667">
        <v>556.5</v>
      </c>
      <c r="P667">
        <v>0</v>
      </c>
      <c r="Q667">
        <v>0.99915569064506138</v>
      </c>
    </row>
    <row r="668" spans="1:17" x14ac:dyDescent="0.3">
      <c r="A668">
        <v>2148</v>
      </c>
      <c r="B668">
        <v>3108</v>
      </c>
      <c r="C668" t="s">
        <v>397</v>
      </c>
      <c r="D668">
        <v>986</v>
      </c>
      <c r="E668" t="s">
        <v>154</v>
      </c>
      <c r="F668" t="s">
        <v>1484</v>
      </c>
      <c r="G668">
        <v>8976</v>
      </c>
      <c r="H668">
        <v>2</v>
      </c>
      <c r="I668">
        <v>6136</v>
      </c>
      <c r="J668">
        <v>0.10984848484848485</v>
      </c>
      <c r="K668">
        <v>0.16069100391134289</v>
      </c>
      <c r="L668">
        <v>0.26916221033868093</v>
      </c>
      <c r="M668">
        <v>2</v>
      </c>
      <c r="N668">
        <v>1</v>
      </c>
      <c r="O668">
        <v>1</v>
      </c>
      <c r="P668">
        <v>1</v>
      </c>
      <c r="Q668">
        <v>0.15931372549019607</v>
      </c>
    </row>
    <row r="669" spans="1:17" x14ac:dyDescent="0.3">
      <c r="A669">
        <v>2151</v>
      </c>
      <c r="B669">
        <v>3108</v>
      </c>
      <c r="C669" t="s">
        <v>522</v>
      </c>
      <c r="D669">
        <v>907</v>
      </c>
      <c r="E669" t="s">
        <v>154</v>
      </c>
      <c r="F669" t="s">
        <v>1479</v>
      </c>
      <c r="G669">
        <v>8976</v>
      </c>
      <c r="H669">
        <v>3</v>
      </c>
      <c r="I669">
        <v>5888</v>
      </c>
      <c r="J669">
        <v>0.10104723707664884</v>
      </c>
      <c r="K669">
        <v>0.15404211956521738</v>
      </c>
      <c r="L669">
        <v>0.3702094474153298</v>
      </c>
      <c r="M669">
        <v>3</v>
      </c>
      <c r="N669">
        <v>1</v>
      </c>
      <c r="O669">
        <v>2</v>
      </c>
      <c r="P669">
        <v>1</v>
      </c>
      <c r="Q669">
        <v>0.26916221033868093</v>
      </c>
    </row>
    <row r="670" spans="1:17" x14ac:dyDescent="0.3">
      <c r="A670">
        <v>2150</v>
      </c>
      <c r="B670">
        <v>3108</v>
      </c>
      <c r="C670" t="s">
        <v>249</v>
      </c>
      <c r="D670">
        <v>734</v>
      </c>
      <c r="E670" t="s">
        <v>154</v>
      </c>
      <c r="F670" t="s">
        <v>1479</v>
      </c>
      <c r="G670">
        <v>8976</v>
      </c>
      <c r="H670">
        <v>4</v>
      </c>
      <c r="I670">
        <v>4075</v>
      </c>
      <c r="J670">
        <v>8.1773618538324419E-2</v>
      </c>
      <c r="K670">
        <v>0.18012269938650308</v>
      </c>
      <c r="L670">
        <v>0.45198306595365423</v>
      </c>
      <c r="M670">
        <v>4</v>
      </c>
      <c r="N670">
        <v>1</v>
      </c>
      <c r="O670">
        <v>3</v>
      </c>
      <c r="P670">
        <v>1</v>
      </c>
      <c r="Q670">
        <v>0.3702094474153298</v>
      </c>
    </row>
    <row r="671" spans="1:17" x14ac:dyDescent="0.3">
      <c r="A671">
        <v>2145</v>
      </c>
      <c r="B671">
        <v>3108</v>
      </c>
      <c r="C671" t="s">
        <v>557</v>
      </c>
      <c r="D671">
        <v>615</v>
      </c>
      <c r="E671" t="s">
        <v>154</v>
      </c>
      <c r="F671" t="s">
        <v>1484</v>
      </c>
      <c r="G671">
        <v>8976</v>
      </c>
      <c r="H671">
        <v>5</v>
      </c>
      <c r="I671">
        <v>2071</v>
      </c>
      <c r="J671">
        <v>6.8516042780748659E-2</v>
      </c>
      <c r="K671">
        <v>0.29695799130854661</v>
      </c>
      <c r="L671">
        <v>0.52049910873440286</v>
      </c>
      <c r="M671">
        <v>5</v>
      </c>
      <c r="N671">
        <v>1</v>
      </c>
      <c r="O671">
        <v>4</v>
      </c>
      <c r="P671">
        <v>1</v>
      </c>
      <c r="Q671">
        <v>0.45198306595365423</v>
      </c>
    </row>
    <row r="672" spans="1:17" x14ac:dyDescent="0.3">
      <c r="A672">
        <v>2139</v>
      </c>
      <c r="B672">
        <v>3108</v>
      </c>
      <c r="C672" t="s">
        <v>235</v>
      </c>
      <c r="D672">
        <v>528</v>
      </c>
      <c r="E672" t="s">
        <v>154</v>
      </c>
      <c r="F672" t="s">
        <v>1484</v>
      </c>
      <c r="G672">
        <v>8976</v>
      </c>
      <c r="H672">
        <v>6</v>
      </c>
      <c r="I672">
        <v>2425</v>
      </c>
      <c r="J672">
        <v>5.8823529411764705E-2</v>
      </c>
      <c r="K672">
        <v>0.21773195876288659</v>
      </c>
      <c r="L672">
        <v>0.57932263814616758</v>
      </c>
      <c r="M672">
        <v>6</v>
      </c>
      <c r="N672">
        <v>1</v>
      </c>
      <c r="O672">
        <v>5</v>
      </c>
      <c r="P672">
        <v>1</v>
      </c>
      <c r="Q672">
        <v>0.52049910873440286</v>
      </c>
    </row>
    <row r="673" spans="1:17" x14ac:dyDescent="0.3">
      <c r="A673">
        <v>2143</v>
      </c>
      <c r="B673">
        <v>3108</v>
      </c>
      <c r="C673" t="s">
        <v>557</v>
      </c>
      <c r="D673">
        <v>403</v>
      </c>
      <c r="E673" t="s">
        <v>154</v>
      </c>
      <c r="F673" t="s">
        <v>1484</v>
      </c>
      <c r="G673">
        <v>8976</v>
      </c>
      <c r="H673">
        <v>7</v>
      </c>
      <c r="I673">
        <v>1679</v>
      </c>
      <c r="J673">
        <v>4.4897504456327987E-2</v>
      </c>
      <c r="K673">
        <v>0.24002382370458605</v>
      </c>
      <c r="L673">
        <v>0.62422014260249559</v>
      </c>
      <c r="M673">
        <v>7</v>
      </c>
      <c r="N673">
        <v>1</v>
      </c>
      <c r="O673">
        <v>6</v>
      </c>
      <c r="P673">
        <v>1</v>
      </c>
      <c r="Q673">
        <v>0.57932263814616758</v>
      </c>
    </row>
    <row r="674" spans="1:17" x14ac:dyDescent="0.3">
      <c r="A674">
        <v>2155</v>
      </c>
      <c r="B674">
        <v>3108</v>
      </c>
      <c r="C674" t="s">
        <v>413</v>
      </c>
      <c r="D674">
        <v>396</v>
      </c>
      <c r="E674" t="s">
        <v>154</v>
      </c>
      <c r="F674" t="s">
        <v>1484</v>
      </c>
      <c r="G674">
        <v>8976</v>
      </c>
      <c r="H674">
        <v>8</v>
      </c>
      <c r="I674">
        <v>5415</v>
      </c>
      <c r="J674">
        <v>4.4117647058823532E-2</v>
      </c>
      <c r="K674">
        <v>7.3130193905817181E-2</v>
      </c>
      <c r="L674">
        <v>0.66833778966131907</v>
      </c>
      <c r="M674">
        <v>8</v>
      </c>
      <c r="N674">
        <v>1</v>
      </c>
      <c r="O674">
        <v>7</v>
      </c>
      <c r="P674">
        <v>1</v>
      </c>
      <c r="Q674">
        <v>0.62422014260249559</v>
      </c>
    </row>
    <row r="675" spans="1:17" x14ac:dyDescent="0.3">
      <c r="A675">
        <v>2144</v>
      </c>
      <c r="B675">
        <v>3108</v>
      </c>
      <c r="C675" t="s">
        <v>557</v>
      </c>
      <c r="D675">
        <v>236</v>
      </c>
      <c r="E675" t="s">
        <v>154</v>
      </c>
      <c r="F675" t="s">
        <v>1484</v>
      </c>
      <c r="G675">
        <v>8976</v>
      </c>
      <c r="H675">
        <v>9</v>
      </c>
      <c r="I675">
        <v>1445</v>
      </c>
      <c r="J675">
        <v>2.6292335115864526E-2</v>
      </c>
      <c r="K675">
        <v>0.16332179930795848</v>
      </c>
      <c r="L675">
        <v>0.69463012477718356</v>
      </c>
      <c r="M675">
        <v>9</v>
      </c>
      <c r="N675">
        <v>1</v>
      </c>
      <c r="O675">
        <v>8</v>
      </c>
      <c r="P675">
        <v>1</v>
      </c>
      <c r="Q675">
        <v>0.66833778966131907</v>
      </c>
    </row>
    <row r="676" spans="1:17" x14ac:dyDescent="0.3">
      <c r="A676">
        <v>2138</v>
      </c>
      <c r="B676">
        <v>3108</v>
      </c>
      <c r="C676" t="s">
        <v>235</v>
      </c>
      <c r="D676">
        <v>215</v>
      </c>
      <c r="E676" t="s">
        <v>154</v>
      </c>
      <c r="F676" t="s">
        <v>1484</v>
      </c>
      <c r="G676">
        <v>8976</v>
      </c>
      <c r="H676">
        <v>10</v>
      </c>
      <c r="I676">
        <v>2008</v>
      </c>
      <c r="J676">
        <v>2.3952762923351158E-2</v>
      </c>
      <c r="K676">
        <v>0.10707171314741036</v>
      </c>
      <c r="L676">
        <v>0.71858288770053469</v>
      </c>
      <c r="M676">
        <v>10</v>
      </c>
      <c r="N676">
        <v>1</v>
      </c>
      <c r="O676">
        <v>9</v>
      </c>
      <c r="P676">
        <v>1</v>
      </c>
      <c r="Q676">
        <v>0.69463012477718356</v>
      </c>
    </row>
    <row r="677" spans="1:17" x14ac:dyDescent="0.3">
      <c r="A677">
        <v>2140</v>
      </c>
      <c r="B677">
        <v>3108</v>
      </c>
      <c r="C677" t="s">
        <v>235</v>
      </c>
      <c r="D677">
        <v>195</v>
      </c>
      <c r="E677" t="s">
        <v>154</v>
      </c>
      <c r="F677" t="s">
        <v>1484</v>
      </c>
      <c r="G677">
        <v>8976</v>
      </c>
      <c r="H677">
        <v>11</v>
      </c>
      <c r="I677">
        <v>1591</v>
      </c>
      <c r="J677">
        <v>2.1724598930481284E-2</v>
      </c>
      <c r="K677">
        <v>0.12256442489000628</v>
      </c>
      <c r="L677">
        <v>0.74030748663101598</v>
      </c>
      <c r="M677">
        <v>11</v>
      </c>
      <c r="N677">
        <v>1</v>
      </c>
      <c r="O677">
        <v>10</v>
      </c>
      <c r="P677">
        <v>1</v>
      </c>
      <c r="Q677">
        <v>0.71858288770053469</v>
      </c>
    </row>
    <row r="678" spans="1:17" x14ac:dyDescent="0.3">
      <c r="A678">
        <v>2141</v>
      </c>
      <c r="B678">
        <v>3108</v>
      </c>
      <c r="C678" t="s">
        <v>235</v>
      </c>
      <c r="D678">
        <v>172</v>
      </c>
      <c r="E678" t="s">
        <v>154</v>
      </c>
      <c r="F678" t="s">
        <v>1484</v>
      </c>
      <c r="G678">
        <v>8976</v>
      </c>
      <c r="H678">
        <v>12</v>
      </c>
      <c r="I678">
        <v>836</v>
      </c>
      <c r="J678">
        <v>1.9162210338680926E-2</v>
      </c>
      <c r="K678">
        <v>0.20574162679425836</v>
      </c>
      <c r="L678">
        <v>0.75946969696969691</v>
      </c>
      <c r="M678">
        <v>12</v>
      </c>
      <c r="N678">
        <v>1</v>
      </c>
      <c r="O678">
        <v>11</v>
      </c>
      <c r="P678">
        <v>1</v>
      </c>
      <c r="Q678">
        <v>0.74030748663101598</v>
      </c>
    </row>
    <row r="679" spans="1:17" x14ac:dyDescent="0.3">
      <c r="A679">
        <v>1801</v>
      </c>
      <c r="B679">
        <v>3108</v>
      </c>
      <c r="C679" t="s">
        <v>679</v>
      </c>
      <c r="D679">
        <v>121</v>
      </c>
      <c r="E679" t="s">
        <v>154</v>
      </c>
      <c r="F679" t="s">
        <v>1484</v>
      </c>
      <c r="G679">
        <v>8976</v>
      </c>
      <c r="H679">
        <v>13</v>
      </c>
      <c r="I679">
        <v>5076</v>
      </c>
      <c r="J679">
        <v>1.3480392156862746E-2</v>
      </c>
      <c r="K679">
        <v>2.3837667454688731E-2</v>
      </c>
      <c r="L679">
        <v>0.7729500891265596</v>
      </c>
      <c r="M679">
        <v>13</v>
      </c>
      <c r="N679">
        <v>0</v>
      </c>
      <c r="O679">
        <v>12</v>
      </c>
      <c r="P679">
        <v>0</v>
      </c>
      <c r="Q679">
        <v>0.75946969696969691</v>
      </c>
    </row>
    <row r="680" spans="1:17" x14ac:dyDescent="0.3">
      <c r="A680">
        <v>1906</v>
      </c>
      <c r="B680">
        <v>3108</v>
      </c>
      <c r="C680" t="s">
        <v>542</v>
      </c>
      <c r="D680">
        <v>102</v>
      </c>
      <c r="E680" t="s">
        <v>154</v>
      </c>
      <c r="F680" t="s">
        <v>1467</v>
      </c>
      <c r="G680">
        <v>8976</v>
      </c>
      <c r="H680">
        <v>14</v>
      </c>
      <c r="I680">
        <v>3381</v>
      </c>
      <c r="J680">
        <v>1.1363636363636364E-2</v>
      </c>
      <c r="K680">
        <v>3.0168589174800354E-2</v>
      </c>
      <c r="L680">
        <v>0.78431372549019596</v>
      </c>
      <c r="M680">
        <v>14</v>
      </c>
      <c r="N680">
        <v>0</v>
      </c>
      <c r="O680">
        <v>13</v>
      </c>
      <c r="P680">
        <v>0</v>
      </c>
      <c r="Q680">
        <v>0.7729500891265596</v>
      </c>
    </row>
    <row r="681" spans="1:17" x14ac:dyDescent="0.3">
      <c r="A681">
        <v>1902</v>
      </c>
      <c r="B681">
        <v>3108</v>
      </c>
      <c r="C681" t="s">
        <v>395</v>
      </c>
      <c r="D681">
        <v>86</v>
      </c>
      <c r="E681" t="s">
        <v>154</v>
      </c>
      <c r="F681" t="s">
        <v>1467</v>
      </c>
      <c r="G681">
        <v>8976</v>
      </c>
      <c r="H681">
        <v>15</v>
      </c>
      <c r="I681">
        <v>6197</v>
      </c>
      <c r="J681">
        <v>9.581105169340463E-3</v>
      </c>
      <c r="K681">
        <v>1.3877682749717605E-2</v>
      </c>
      <c r="L681">
        <v>0.79389483065953637</v>
      </c>
      <c r="M681">
        <v>15</v>
      </c>
      <c r="N681">
        <v>0</v>
      </c>
      <c r="O681">
        <v>14</v>
      </c>
      <c r="P681">
        <v>0</v>
      </c>
      <c r="Q681">
        <v>0.78431372549019596</v>
      </c>
    </row>
    <row r="682" spans="1:17" x14ac:dyDescent="0.3">
      <c r="A682">
        <v>1702</v>
      </c>
      <c r="B682">
        <v>3110</v>
      </c>
      <c r="C682" t="s">
        <v>318</v>
      </c>
      <c r="D682">
        <v>2373</v>
      </c>
      <c r="E682" t="s">
        <v>154</v>
      </c>
      <c r="F682" t="s">
        <v>1484</v>
      </c>
      <c r="G682">
        <v>9024</v>
      </c>
      <c r="H682">
        <v>1</v>
      </c>
      <c r="I682">
        <v>3945</v>
      </c>
      <c r="J682">
        <v>0.26296542553191488</v>
      </c>
      <c r="K682">
        <v>0.60152091254752849</v>
      </c>
      <c r="L682">
        <v>0.26296542553191488</v>
      </c>
      <c r="M682">
        <v>1</v>
      </c>
      <c r="N682">
        <v>1</v>
      </c>
      <c r="O682">
        <v>254</v>
      </c>
      <c r="P682">
        <v>0</v>
      </c>
      <c r="Q682">
        <v>0.99955436720142876</v>
      </c>
    </row>
    <row r="683" spans="1:17" x14ac:dyDescent="0.3">
      <c r="A683">
        <v>1701</v>
      </c>
      <c r="B683">
        <v>3110</v>
      </c>
      <c r="C683" t="s">
        <v>318</v>
      </c>
      <c r="D683">
        <v>1414</v>
      </c>
      <c r="E683" t="s">
        <v>154</v>
      </c>
      <c r="F683" t="s">
        <v>1484</v>
      </c>
      <c r="G683">
        <v>9024</v>
      </c>
      <c r="H683">
        <v>2</v>
      </c>
      <c r="I683">
        <v>3379</v>
      </c>
      <c r="J683">
        <v>0.15669326241134751</v>
      </c>
      <c r="K683">
        <v>0.4184670020716188</v>
      </c>
      <c r="L683">
        <v>0.41965868794326239</v>
      </c>
      <c r="M683">
        <v>2</v>
      </c>
      <c r="N683">
        <v>1</v>
      </c>
      <c r="O683">
        <v>1</v>
      </c>
      <c r="P683">
        <v>1</v>
      </c>
      <c r="Q683">
        <v>0.26296542553191488</v>
      </c>
    </row>
    <row r="684" spans="1:17" x14ac:dyDescent="0.3">
      <c r="A684">
        <v>1760</v>
      </c>
      <c r="B684">
        <v>3110</v>
      </c>
      <c r="C684" t="s">
        <v>440</v>
      </c>
      <c r="D684">
        <v>757</v>
      </c>
      <c r="E684" t="s">
        <v>154</v>
      </c>
      <c r="F684" t="s">
        <v>1484</v>
      </c>
      <c r="G684">
        <v>9024</v>
      </c>
      <c r="H684">
        <v>3</v>
      </c>
      <c r="I684">
        <v>2938</v>
      </c>
      <c r="J684">
        <v>8.3887411347517732E-2</v>
      </c>
      <c r="K684">
        <v>0.25765827093260724</v>
      </c>
      <c r="L684">
        <v>0.50354609929078009</v>
      </c>
      <c r="M684">
        <v>3</v>
      </c>
      <c r="N684">
        <v>1</v>
      </c>
      <c r="O684">
        <v>2</v>
      </c>
      <c r="P684">
        <v>1</v>
      </c>
      <c r="Q684">
        <v>0.41965868794326239</v>
      </c>
    </row>
    <row r="685" spans="1:17" x14ac:dyDescent="0.3">
      <c r="A685">
        <v>1721</v>
      </c>
      <c r="B685">
        <v>3110</v>
      </c>
      <c r="C685" t="s">
        <v>182</v>
      </c>
      <c r="D685">
        <v>741</v>
      </c>
      <c r="E685" t="s">
        <v>154</v>
      </c>
      <c r="F685" t="s">
        <v>1484</v>
      </c>
      <c r="G685">
        <v>9024</v>
      </c>
      <c r="H685">
        <v>4</v>
      </c>
      <c r="I685">
        <v>1688</v>
      </c>
      <c r="J685">
        <v>8.2114361702127658E-2</v>
      </c>
      <c r="K685">
        <v>0.43898104265402843</v>
      </c>
      <c r="L685">
        <v>0.58566046099290769</v>
      </c>
      <c r="M685">
        <v>4</v>
      </c>
      <c r="N685">
        <v>1</v>
      </c>
      <c r="O685">
        <v>3</v>
      </c>
      <c r="P685">
        <v>1</v>
      </c>
      <c r="Q685">
        <v>0.50354609929078009</v>
      </c>
    </row>
    <row r="686" spans="1:17" x14ac:dyDescent="0.3">
      <c r="A686">
        <v>1752</v>
      </c>
      <c r="B686">
        <v>3110</v>
      </c>
      <c r="C686" t="s">
        <v>404</v>
      </c>
      <c r="D686">
        <v>382</v>
      </c>
      <c r="E686" t="s">
        <v>154</v>
      </c>
      <c r="F686" t="s">
        <v>1484</v>
      </c>
      <c r="G686">
        <v>9024</v>
      </c>
      <c r="H686">
        <v>5</v>
      </c>
      <c r="I686">
        <v>4096</v>
      </c>
      <c r="J686">
        <v>4.2331560283687945E-2</v>
      </c>
      <c r="K686">
        <v>9.326171875E-2</v>
      </c>
      <c r="L686">
        <v>0.62799202127659559</v>
      </c>
      <c r="M686">
        <v>5</v>
      </c>
      <c r="N686">
        <v>1</v>
      </c>
      <c r="O686">
        <v>4</v>
      </c>
      <c r="P686">
        <v>1</v>
      </c>
      <c r="Q686">
        <v>0.58566046099290769</v>
      </c>
    </row>
    <row r="687" spans="1:17" x14ac:dyDescent="0.3">
      <c r="A687">
        <v>1746</v>
      </c>
      <c r="B687">
        <v>3110</v>
      </c>
      <c r="C687" t="s">
        <v>357</v>
      </c>
      <c r="D687">
        <v>265</v>
      </c>
      <c r="E687" t="s">
        <v>154</v>
      </c>
      <c r="F687" t="s">
        <v>1484</v>
      </c>
      <c r="G687">
        <v>9024</v>
      </c>
      <c r="H687">
        <v>6</v>
      </c>
      <c r="I687">
        <v>1082</v>
      </c>
      <c r="J687">
        <v>2.9366134751773049E-2</v>
      </c>
      <c r="K687">
        <v>0.24491682070240295</v>
      </c>
      <c r="L687">
        <v>0.65735815602836867</v>
      </c>
      <c r="M687">
        <v>6</v>
      </c>
      <c r="N687">
        <v>1</v>
      </c>
      <c r="O687">
        <v>5</v>
      </c>
      <c r="P687">
        <v>1</v>
      </c>
      <c r="Q687">
        <v>0.62799202127659559</v>
      </c>
    </row>
    <row r="688" spans="1:17" x14ac:dyDescent="0.3">
      <c r="A688">
        <v>1748</v>
      </c>
      <c r="B688">
        <v>3110</v>
      </c>
      <c r="C688" t="s">
        <v>360</v>
      </c>
      <c r="D688">
        <v>170</v>
      </c>
      <c r="E688" t="s">
        <v>154</v>
      </c>
      <c r="F688" t="s">
        <v>1484</v>
      </c>
      <c r="G688">
        <v>9024</v>
      </c>
      <c r="H688">
        <v>7</v>
      </c>
      <c r="I688">
        <v>1240</v>
      </c>
      <c r="J688">
        <v>1.8838652482269503E-2</v>
      </c>
      <c r="K688">
        <v>0.13709677419354838</v>
      </c>
      <c r="L688">
        <v>0.67619680851063813</v>
      </c>
      <c r="M688">
        <v>7</v>
      </c>
      <c r="N688">
        <v>1</v>
      </c>
      <c r="O688">
        <v>6</v>
      </c>
      <c r="P688">
        <v>1</v>
      </c>
      <c r="Q688">
        <v>0.65735815602836867</v>
      </c>
    </row>
    <row r="689" spans="1:17" x14ac:dyDescent="0.3">
      <c r="A689">
        <v>1776</v>
      </c>
      <c r="B689">
        <v>3110</v>
      </c>
      <c r="C689" t="s">
        <v>591</v>
      </c>
      <c r="D689">
        <v>144</v>
      </c>
      <c r="E689" t="s">
        <v>154</v>
      </c>
      <c r="F689" t="s">
        <v>1484</v>
      </c>
      <c r="G689">
        <v>9024</v>
      </c>
      <c r="H689">
        <v>8</v>
      </c>
      <c r="I689">
        <v>1258</v>
      </c>
      <c r="J689">
        <v>1.5957446808510637E-2</v>
      </c>
      <c r="K689">
        <v>0.11446740858505565</v>
      </c>
      <c r="L689">
        <v>0.69215425531914876</v>
      </c>
      <c r="M689">
        <v>8</v>
      </c>
      <c r="N689">
        <v>1</v>
      </c>
      <c r="O689">
        <v>7</v>
      </c>
      <c r="P689">
        <v>1</v>
      </c>
      <c r="Q689">
        <v>0.67619680851063813</v>
      </c>
    </row>
    <row r="690" spans="1:17" x14ac:dyDescent="0.3">
      <c r="A690">
        <v>1772</v>
      </c>
      <c r="B690">
        <v>3110</v>
      </c>
      <c r="C690" t="s">
        <v>578</v>
      </c>
      <c r="D690">
        <v>115</v>
      </c>
      <c r="E690" t="s">
        <v>154</v>
      </c>
      <c r="F690" t="s">
        <v>1470</v>
      </c>
      <c r="G690">
        <v>9024</v>
      </c>
      <c r="H690">
        <v>9</v>
      </c>
      <c r="I690">
        <v>592</v>
      </c>
      <c r="J690">
        <v>1.2743794326241134E-2</v>
      </c>
      <c r="K690">
        <v>0.19425675675675674</v>
      </c>
      <c r="L690">
        <v>0.70489804964538993</v>
      </c>
      <c r="M690">
        <v>9</v>
      </c>
      <c r="N690">
        <v>1</v>
      </c>
      <c r="O690">
        <v>8</v>
      </c>
      <c r="P690">
        <v>1</v>
      </c>
      <c r="Q690">
        <v>0.69215425531914876</v>
      </c>
    </row>
    <row r="691" spans="1:17" x14ac:dyDescent="0.3">
      <c r="A691">
        <v>1581</v>
      </c>
      <c r="B691">
        <v>3110</v>
      </c>
      <c r="C691" t="s">
        <v>656</v>
      </c>
      <c r="D691">
        <v>112</v>
      </c>
      <c r="E691" t="s">
        <v>154</v>
      </c>
      <c r="F691" t="s">
        <v>1470</v>
      </c>
      <c r="G691">
        <v>9024</v>
      </c>
      <c r="H691">
        <v>10</v>
      </c>
      <c r="I691">
        <v>1525</v>
      </c>
      <c r="J691">
        <v>1.2411347517730497E-2</v>
      </c>
      <c r="K691">
        <v>7.3442622950819672E-2</v>
      </c>
      <c r="L691">
        <v>0.71730939716312048</v>
      </c>
      <c r="M691">
        <v>10</v>
      </c>
      <c r="N691">
        <v>1</v>
      </c>
      <c r="O691">
        <v>9</v>
      </c>
      <c r="P691">
        <v>1</v>
      </c>
      <c r="Q691">
        <v>0.70489804964538993</v>
      </c>
    </row>
    <row r="692" spans="1:17" x14ac:dyDescent="0.3">
      <c r="A692">
        <v>1757</v>
      </c>
      <c r="B692">
        <v>3110</v>
      </c>
      <c r="C692" t="s">
        <v>423</v>
      </c>
      <c r="D692">
        <v>108</v>
      </c>
      <c r="E692" t="s">
        <v>154</v>
      </c>
      <c r="F692" t="s">
        <v>1470</v>
      </c>
      <c r="G692">
        <v>9024</v>
      </c>
      <c r="H692">
        <v>11</v>
      </c>
      <c r="I692">
        <v>3185</v>
      </c>
      <c r="J692">
        <v>1.1968085106382979E-2</v>
      </c>
      <c r="K692">
        <v>3.3908948194662482E-2</v>
      </c>
      <c r="L692">
        <v>0.72927748226950351</v>
      </c>
      <c r="M692">
        <v>11</v>
      </c>
      <c r="N692">
        <v>1</v>
      </c>
      <c r="O692">
        <v>10</v>
      </c>
      <c r="P692">
        <v>1</v>
      </c>
      <c r="Q692">
        <v>0.71730939716312048</v>
      </c>
    </row>
    <row r="693" spans="1:17" x14ac:dyDescent="0.3">
      <c r="A693">
        <v>1749</v>
      </c>
      <c r="B693">
        <v>3110</v>
      </c>
      <c r="C693" t="s">
        <v>363</v>
      </c>
      <c r="D693">
        <v>103</v>
      </c>
      <c r="E693" t="s">
        <v>154</v>
      </c>
      <c r="F693" t="s">
        <v>1484</v>
      </c>
      <c r="G693">
        <v>9024</v>
      </c>
      <c r="H693">
        <v>12</v>
      </c>
      <c r="I693">
        <v>1757</v>
      </c>
      <c r="J693">
        <v>1.1414007092198582E-2</v>
      </c>
      <c r="K693">
        <v>5.8622652248150255E-2</v>
      </c>
      <c r="L693">
        <v>0.74069148936170204</v>
      </c>
      <c r="M693">
        <v>12</v>
      </c>
      <c r="N693">
        <v>1</v>
      </c>
      <c r="O693">
        <v>11</v>
      </c>
      <c r="P693">
        <v>1</v>
      </c>
      <c r="Q693">
        <v>0.72927748226950351</v>
      </c>
    </row>
    <row r="694" spans="1:17" x14ac:dyDescent="0.3">
      <c r="A694">
        <v>1778</v>
      </c>
      <c r="B694">
        <v>3110</v>
      </c>
      <c r="C694" t="s">
        <v>622</v>
      </c>
      <c r="D694">
        <v>99</v>
      </c>
      <c r="E694" t="s">
        <v>154</v>
      </c>
      <c r="F694" t="s">
        <v>1484</v>
      </c>
      <c r="G694">
        <v>9024</v>
      </c>
      <c r="H694">
        <v>13</v>
      </c>
      <c r="I694">
        <v>994</v>
      </c>
      <c r="J694">
        <v>1.0970744680851064E-2</v>
      </c>
      <c r="K694">
        <v>9.9597585513078471E-2</v>
      </c>
      <c r="L694">
        <v>0.75166223404255306</v>
      </c>
      <c r="M694">
        <v>13</v>
      </c>
      <c r="N694">
        <v>1</v>
      </c>
      <c r="O694">
        <v>12</v>
      </c>
      <c r="P694">
        <v>1</v>
      </c>
      <c r="Q694">
        <v>0.74069148936170204</v>
      </c>
    </row>
    <row r="695" spans="1:17" x14ac:dyDescent="0.3">
      <c r="A695">
        <v>2054</v>
      </c>
      <c r="B695">
        <v>3110</v>
      </c>
      <c r="C695" t="s">
        <v>427</v>
      </c>
      <c r="D695">
        <v>93</v>
      </c>
      <c r="E695" t="s">
        <v>154</v>
      </c>
      <c r="F695" t="s">
        <v>1480</v>
      </c>
      <c r="G695">
        <v>9024</v>
      </c>
      <c r="H695">
        <v>14</v>
      </c>
      <c r="I695">
        <v>760</v>
      </c>
      <c r="J695">
        <v>1.0305851063829786E-2</v>
      </c>
      <c r="K695">
        <v>0.12236842105263158</v>
      </c>
      <c r="L695">
        <v>0.76196808510638281</v>
      </c>
      <c r="M695">
        <v>14</v>
      </c>
      <c r="N695">
        <v>0</v>
      </c>
      <c r="O695">
        <v>13</v>
      </c>
      <c r="P695">
        <v>0</v>
      </c>
      <c r="Q695">
        <v>0.75166223404255306</v>
      </c>
    </row>
    <row r="696" spans="1:17" x14ac:dyDescent="0.3">
      <c r="A696">
        <v>1610</v>
      </c>
      <c r="B696">
        <v>3110</v>
      </c>
      <c r="C696" t="s">
        <v>682</v>
      </c>
      <c r="D696">
        <v>92</v>
      </c>
      <c r="E696" t="s">
        <v>154</v>
      </c>
      <c r="F696" t="s">
        <v>1470</v>
      </c>
      <c r="G696">
        <v>9024</v>
      </c>
      <c r="H696">
        <v>15</v>
      </c>
      <c r="I696">
        <v>2716</v>
      </c>
      <c r="J696">
        <v>1.0195035460992909E-2</v>
      </c>
      <c r="K696">
        <v>3.3873343151693665E-2</v>
      </c>
      <c r="L696">
        <v>0.77216312056737568</v>
      </c>
      <c r="M696">
        <v>15</v>
      </c>
      <c r="N696">
        <v>0</v>
      </c>
      <c r="O696">
        <v>14</v>
      </c>
      <c r="P696">
        <v>0</v>
      </c>
      <c r="Q696">
        <v>0.76196808510638281</v>
      </c>
    </row>
    <row r="697" spans="1:17" x14ac:dyDescent="0.3">
      <c r="A697">
        <v>2148</v>
      </c>
      <c r="B697">
        <v>3111</v>
      </c>
      <c r="C697" t="s">
        <v>397</v>
      </c>
      <c r="D697">
        <v>1457</v>
      </c>
      <c r="E697" t="s">
        <v>154</v>
      </c>
      <c r="F697" t="s">
        <v>1484</v>
      </c>
      <c r="G697">
        <v>8497</v>
      </c>
      <c r="H697">
        <v>1</v>
      </c>
      <c r="I697">
        <v>6136</v>
      </c>
      <c r="J697">
        <v>0.17147228433564787</v>
      </c>
      <c r="K697">
        <v>0.23745110821382007</v>
      </c>
      <c r="L697">
        <v>0.17147228433564787</v>
      </c>
      <c r="M697">
        <v>1</v>
      </c>
      <c r="N697">
        <v>1</v>
      </c>
      <c r="O697">
        <v>283.5</v>
      </c>
      <c r="P697">
        <v>0</v>
      </c>
      <c r="Q697">
        <v>0.95611702127659404</v>
      </c>
    </row>
    <row r="698" spans="1:17" x14ac:dyDescent="0.3">
      <c r="A698">
        <v>2176</v>
      </c>
      <c r="B698">
        <v>3111</v>
      </c>
      <c r="C698" t="s">
        <v>415</v>
      </c>
      <c r="D698">
        <v>1153</v>
      </c>
      <c r="E698" t="s">
        <v>154</v>
      </c>
      <c r="F698" t="s">
        <v>1484</v>
      </c>
      <c r="G698">
        <v>8497</v>
      </c>
      <c r="H698">
        <v>2</v>
      </c>
      <c r="I698">
        <v>2769</v>
      </c>
      <c r="J698">
        <v>0.13569495115923266</v>
      </c>
      <c r="K698">
        <v>0.41639581076200793</v>
      </c>
      <c r="L698">
        <v>0.30716723549488056</v>
      </c>
      <c r="M698">
        <v>2</v>
      </c>
      <c r="N698">
        <v>1</v>
      </c>
      <c r="O698">
        <v>1</v>
      </c>
      <c r="P698">
        <v>1</v>
      </c>
      <c r="Q698">
        <v>0.17147228433564787</v>
      </c>
    </row>
    <row r="699" spans="1:17" x14ac:dyDescent="0.3">
      <c r="A699">
        <v>1906</v>
      </c>
      <c r="B699">
        <v>3111</v>
      </c>
      <c r="C699" t="s">
        <v>542</v>
      </c>
      <c r="D699">
        <v>1052</v>
      </c>
      <c r="E699" t="s">
        <v>154</v>
      </c>
      <c r="F699" t="s">
        <v>1467</v>
      </c>
      <c r="G699">
        <v>8497</v>
      </c>
      <c r="H699">
        <v>3</v>
      </c>
      <c r="I699">
        <v>3381</v>
      </c>
      <c r="J699">
        <v>0.12380840296575261</v>
      </c>
      <c r="K699">
        <v>0.31115054717539192</v>
      </c>
      <c r="L699">
        <v>0.43097563846063319</v>
      </c>
      <c r="M699">
        <v>3</v>
      </c>
      <c r="N699">
        <v>1</v>
      </c>
      <c r="O699">
        <v>2</v>
      </c>
      <c r="P699">
        <v>1</v>
      </c>
      <c r="Q699">
        <v>0.30716723549488056</v>
      </c>
    </row>
    <row r="700" spans="1:17" x14ac:dyDescent="0.3">
      <c r="A700">
        <v>1880</v>
      </c>
      <c r="B700">
        <v>3111</v>
      </c>
      <c r="C700" t="s">
        <v>612</v>
      </c>
      <c r="D700">
        <v>789</v>
      </c>
      <c r="E700" t="s">
        <v>154</v>
      </c>
      <c r="F700" t="s">
        <v>1484</v>
      </c>
      <c r="G700">
        <v>8497</v>
      </c>
      <c r="H700">
        <v>4</v>
      </c>
      <c r="I700">
        <v>2781</v>
      </c>
      <c r="J700">
        <v>9.2856302224314458E-2</v>
      </c>
      <c r="K700">
        <v>0.28371089536138078</v>
      </c>
      <c r="L700">
        <v>0.52383194068494765</v>
      </c>
      <c r="M700">
        <v>4</v>
      </c>
      <c r="N700">
        <v>1</v>
      </c>
      <c r="O700">
        <v>3</v>
      </c>
      <c r="P700">
        <v>1</v>
      </c>
      <c r="Q700">
        <v>0.43097563846063319</v>
      </c>
    </row>
    <row r="701" spans="1:17" x14ac:dyDescent="0.3">
      <c r="A701">
        <v>2155</v>
      </c>
      <c r="B701">
        <v>3111</v>
      </c>
      <c r="C701" t="s">
        <v>413</v>
      </c>
      <c r="D701">
        <v>672</v>
      </c>
      <c r="E701" t="s">
        <v>154</v>
      </c>
      <c r="F701" t="s">
        <v>1484</v>
      </c>
      <c r="G701">
        <v>8497</v>
      </c>
      <c r="H701">
        <v>5</v>
      </c>
      <c r="I701">
        <v>5415</v>
      </c>
      <c r="J701">
        <v>7.9086736495233609E-2</v>
      </c>
      <c r="K701">
        <v>0.12409972299168975</v>
      </c>
      <c r="L701">
        <v>0.60291867718018122</v>
      </c>
      <c r="M701">
        <v>5</v>
      </c>
      <c r="N701">
        <v>1</v>
      </c>
      <c r="O701">
        <v>4</v>
      </c>
      <c r="P701">
        <v>1</v>
      </c>
      <c r="Q701">
        <v>0.52383194068494765</v>
      </c>
    </row>
    <row r="702" spans="1:17" x14ac:dyDescent="0.3">
      <c r="A702">
        <v>2180</v>
      </c>
      <c r="B702">
        <v>3111</v>
      </c>
      <c r="C702" t="s">
        <v>587</v>
      </c>
      <c r="D702">
        <v>410</v>
      </c>
      <c r="E702" t="s">
        <v>154</v>
      </c>
      <c r="F702" t="s">
        <v>1484</v>
      </c>
      <c r="G702">
        <v>8497</v>
      </c>
      <c r="H702">
        <v>6</v>
      </c>
      <c r="I702">
        <v>2716</v>
      </c>
      <c r="J702">
        <v>4.825232434977051E-2</v>
      </c>
      <c r="K702">
        <v>0.15095729013254786</v>
      </c>
      <c r="L702">
        <v>0.65117100152995178</v>
      </c>
      <c r="M702">
        <v>6</v>
      </c>
      <c r="N702">
        <v>1</v>
      </c>
      <c r="O702">
        <v>5</v>
      </c>
      <c r="P702">
        <v>1</v>
      </c>
      <c r="Q702">
        <v>0.60291867718018122</v>
      </c>
    </row>
    <row r="703" spans="1:17" x14ac:dyDescent="0.3">
      <c r="A703">
        <v>2151</v>
      </c>
      <c r="B703">
        <v>3111</v>
      </c>
      <c r="C703" t="s">
        <v>522</v>
      </c>
      <c r="D703">
        <v>389</v>
      </c>
      <c r="E703" t="s">
        <v>154</v>
      </c>
      <c r="F703" t="s">
        <v>1479</v>
      </c>
      <c r="G703">
        <v>8497</v>
      </c>
      <c r="H703">
        <v>7</v>
      </c>
      <c r="I703">
        <v>5888</v>
      </c>
      <c r="J703">
        <v>4.5780863834294458E-2</v>
      </c>
      <c r="K703">
        <v>6.6066576086956527E-2</v>
      </c>
      <c r="L703">
        <v>0.69695186536424625</v>
      </c>
      <c r="M703">
        <v>7</v>
      </c>
      <c r="N703">
        <v>1</v>
      </c>
      <c r="O703">
        <v>6</v>
      </c>
      <c r="P703">
        <v>1</v>
      </c>
      <c r="Q703">
        <v>0.65117100152995178</v>
      </c>
    </row>
    <row r="704" spans="1:17" x14ac:dyDescent="0.3">
      <c r="A704">
        <v>2149</v>
      </c>
      <c r="B704">
        <v>3111</v>
      </c>
      <c r="C704" t="s">
        <v>308</v>
      </c>
      <c r="D704">
        <v>334</v>
      </c>
      <c r="E704" t="s">
        <v>154</v>
      </c>
      <c r="F704" t="s">
        <v>1484</v>
      </c>
      <c r="G704">
        <v>8497</v>
      </c>
      <c r="H704">
        <v>8</v>
      </c>
      <c r="I704">
        <v>4649</v>
      </c>
      <c r="J704">
        <v>3.9307991055666708E-2</v>
      </c>
      <c r="K704">
        <v>7.1843407184340721E-2</v>
      </c>
      <c r="L704">
        <v>0.73625985641991298</v>
      </c>
      <c r="M704">
        <v>8</v>
      </c>
      <c r="N704">
        <v>1</v>
      </c>
      <c r="O704">
        <v>7</v>
      </c>
      <c r="P704">
        <v>1</v>
      </c>
      <c r="Q704">
        <v>0.69695186536424625</v>
      </c>
    </row>
    <row r="705" spans="1:17" x14ac:dyDescent="0.3">
      <c r="A705">
        <v>1867</v>
      </c>
      <c r="B705">
        <v>3111</v>
      </c>
      <c r="C705" t="s">
        <v>519</v>
      </c>
      <c r="D705">
        <v>188</v>
      </c>
      <c r="E705" t="s">
        <v>154</v>
      </c>
      <c r="F705" t="s">
        <v>1484</v>
      </c>
      <c r="G705">
        <v>8497</v>
      </c>
      <c r="H705">
        <v>9</v>
      </c>
      <c r="I705">
        <v>2320</v>
      </c>
      <c r="J705">
        <v>2.2125456043309403E-2</v>
      </c>
      <c r="K705">
        <v>8.1034482758620685E-2</v>
      </c>
      <c r="L705">
        <v>0.75838531246322238</v>
      </c>
      <c r="M705">
        <v>9</v>
      </c>
      <c r="N705">
        <v>1</v>
      </c>
      <c r="O705">
        <v>8</v>
      </c>
      <c r="P705">
        <v>1</v>
      </c>
      <c r="Q705">
        <v>0.73625985641991298</v>
      </c>
    </row>
    <row r="706" spans="1:17" x14ac:dyDescent="0.3">
      <c r="A706">
        <v>1960</v>
      </c>
      <c r="B706">
        <v>3111</v>
      </c>
      <c r="C706" t="s">
        <v>501</v>
      </c>
      <c r="D706">
        <v>147</v>
      </c>
      <c r="E706" t="s">
        <v>154</v>
      </c>
      <c r="F706" t="s">
        <v>1467</v>
      </c>
      <c r="G706">
        <v>8497</v>
      </c>
      <c r="H706">
        <v>10</v>
      </c>
      <c r="I706">
        <v>7056</v>
      </c>
      <c r="J706">
        <v>1.7300223608332353E-2</v>
      </c>
      <c r="K706">
        <v>2.0833333333333332E-2</v>
      </c>
      <c r="L706">
        <v>0.77568553607155477</v>
      </c>
      <c r="M706">
        <v>10</v>
      </c>
      <c r="N706">
        <v>0</v>
      </c>
      <c r="O706">
        <v>9</v>
      </c>
      <c r="P706">
        <v>0</v>
      </c>
      <c r="Q706">
        <v>0.75838531246322238</v>
      </c>
    </row>
    <row r="707" spans="1:17" x14ac:dyDescent="0.3">
      <c r="A707">
        <v>2152</v>
      </c>
      <c r="B707">
        <v>3111</v>
      </c>
      <c r="C707" t="s">
        <v>678</v>
      </c>
      <c r="D707">
        <v>113</v>
      </c>
      <c r="E707" t="s">
        <v>154</v>
      </c>
      <c r="F707" t="s">
        <v>1479</v>
      </c>
      <c r="G707">
        <v>8497</v>
      </c>
      <c r="H707">
        <v>11</v>
      </c>
      <c r="I707">
        <v>1823</v>
      </c>
      <c r="J707">
        <v>1.3298811345180652E-2</v>
      </c>
      <c r="K707">
        <v>6.1985737794843662E-2</v>
      </c>
      <c r="L707">
        <v>0.7889843474167354</v>
      </c>
      <c r="M707">
        <v>11</v>
      </c>
      <c r="N707">
        <v>0</v>
      </c>
      <c r="O707">
        <v>10</v>
      </c>
      <c r="P707">
        <v>0</v>
      </c>
      <c r="Q707">
        <v>0.77568553607155477</v>
      </c>
    </row>
    <row r="708" spans="1:17" x14ac:dyDescent="0.3">
      <c r="A708">
        <v>1801</v>
      </c>
      <c r="B708">
        <v>3111</v>
      </c>
      <c r="C708" t="s">
        <v>679</v>
      </c>
      <c r="D708">
        <v>112</v>
      </c>
      <c r="E708" t="s">
        <v>154</v>
      </c>
      <c r="F708" t="s">
        <v>1484</v>
      </c>
      <c r="G708">
        <v>8497</v>
      </c>
      <c r="H708">
        <v>12</v>
      </c>
      <c r="I708">
        <v>5076</v>
      </c>
      <c r="J708">
        <v>1.3181122749205602E-2</v>
      </c>
      <c r="K708">
        <v>2.2064617809298661E-2</v>
      </c>
      <c r="L708">
        <v>0.80216547016594097</v>
      </c>
      <c r="M708">
        <v>12</v>
      </c>
      <c r="N708">
        <v>0</v>
      </c>
      <c r="O708">
        <v>11</v>
      </c>
      <c r="P708">
        <v>0</v>
      </c>
      <c r="Q708">
        <v>0.7889843474167354</v>
      </c>
    </row>
    <row r="709" spans="1:17" x14ac:dyDescent="0.3">
      <c r="A709">
        <v>1905</v>
      </c>
      <c r="B709">
        <v>3111</v>
      </c>
      <c r="C709" t="s">
        <v>395</v>
      </c>
      <c r="D709">
        <v>86</v>
      </c>
      <c r="E709" t="s">
        <v>154</v>
      </c>
      <c r="F709" t="s">
        <v>1467</v>
      </c>
      <c r="G709">
        <v>8497</v>
      </c>
      <c r="H709">
        <v>13</v>
      </c>
      <c r="I709">
        <v>3145</v>
      </c>
      <c r="J709">
        <v>1.0121219253854301E-2</v>
      </c>
      <c r="K709">
        <v>2.7344992050874404E-2</v>
      </c>
      <c r="L709">
        <v>0.81228668941979532</v>
      </c>
      <c r="M709">
        <v>13</v>
      </c>
      <c r="N709">
        <v>0</v>
      </c>
      <c r="O709">
        <v>12</v>
      </c>
      <c r="P709">
        <v>0</v>
      </c>
      <c r="Q709">
        <v>0.80216547016594097</v>
      </c>
    </row>
    <row r="710" spans="1:17" x14ac:dyDescent="0.3">
      <c r="A710">
        <v>1864</v>
      </c>
      <c r="B710">
        <v>3111</v>
      </c>
      <c r="C710" t="s">
        <v>476</v>
      </c>
      <c r="D710">
        <v>84</v>
      </c>
      <c r="E710" t="s">
        <v>154</v>
      </c>
      <c r="F710" t="s">
        <v>1484</v>
      </c>
      <c r="G710">
        <v>8497</v>
      </c>
      <c r="H710">
        <v>14</v>
      </c>
      <c r="I710">
        <v>1376</v>
      </c>
      <c r="J710">
        <v>9.8858420619042011E-3</v>
      </c>
      <c r="K710">
        <v>6.1046511627906974E-2</v>
      </c>
      <c r="L710">
        <v>0.82217253148169955</v>
      </c>
      <c r="M710">
        <v>14</v>
      </c>
      <c r="N710">
        <v>0</v>
      </c>
      <c r="O710">
        <v>13</v>
      </c>
      <c r="P710">
        <v>0</v>
      </c>
      <c r="Q710">
        <v>0.81228668941979532</v>
      </c>
    </row>
    <row r="711" spans="1:17" x14ac:dyDescent="0.3">
      <c r="A711">
        <v>1940</v>
      </c>
      <c r="B711">
        <v>3111</v>
      </c>
      <c r="C711" t="s">
        <v>396</v>
      </c>
      <c r="D711">
        <v>82</v>
      </c>
      <c r="E711" t="s">
        <v>154</v>
      </c>
      <c r="F711" t="s">
        <v>1467</v>
      </c>
      <c r="G711">
        <v>8497</v>
      </c>
      <c r="H711">
        <v>15</v>
      </c>
      <c r="I711">
        <v>1232</v>
      </c>
      <c r="J711">
        <v>9.650464869954101E-3</v>
      </c>
      <c r="K711">
        <v>6.6558441558441553E-2</v>
      </c>
      <c r="L711">
        <v>0.83182299635165369</v>
      </c>
      <c r="M711">
        <v>15</v>
      </c>
      <c r="N711">
        <v>0</v>
      </c>
      <c r="O711">
        <v>14</v>
      </c>
      <c r="P711">
        <v>0</v>
      </c>
      <c r="Q711">
        <v>0.82217253148169955</v>
      </c>
    </row>
    <row r="712" spans="1:17" x14ac:dyDescent="0.3">
      <c r="A712">
        <v>1915</v>
      </c>
      <c r="B712">
        <v>3112</v>
      </c>
      <c r="C712" t="s">
        <v>209</v>
      </c>
      <c r="D712">
        <v>3297</v>
      </c>
      <c r="E712" t="s">
        <v>154</v>
      </c>
      <c r="F712" t="s">
        <v>1467</v>
      </c>
      <c r="G712">
        <v>18716</v>
      </c>
      <c r="H712">
        <v>1</v>
      </c>
      <c r="I712">
        <v>4932</v>
      </c>
      <c r="J712">
        <v>0.1761594357768754</v>
      </c>
      <c r="K712">
        <v>0.66849148418491489</v>
      </c>
      <c r="L712">
        <v>0.1761594357768754</v>
      </c>
      <c r="M712">
        <v>1</v>
      </c>
      <c r="N712">
        <v>1</v>
      </c>
      <c r="O712">
        <v>206</v>
      </c>
      <c r="P712">
        <v>0</v>
      </c>
      <c r="Q712">
        <v>0.99435094739319907</v>
      </c>
    </row>
    <row r="713" spans="1:17" x14ac:dyDescent="0.3">
      <c r="A713">
        <v>1930</v>
      </c>
      <c r="B713">
        <v>3112</v>
      </c>
      <c r="C713" t="s">
        <v>325</v>
      </c>
      <c r="D713">
        <v>2569</v>
      </c>
      <c r="E713" t="s">
        <v>154</v>
      </c>
      <c r="F713" t="s">
        <v>1467</v>
      </c>
      <c r="G713">
        <v>18716</v>
      </c>
      <c r="H713">
        <v>2</v>
      </c>
      <c r="I713">
        <v>3698</v>
      </c>
      <c r="J713">
        <v>0.13726223552041034</v>
      </c>
      <c r="K713">
        <v>0.69469983775013522</v>
      </c>
      <c r="L713">
        <v>0.31342167129728571</v>
      </c>
      <c r="M713">
        <v>2</v>
      </c>
      <c r="N713">
        <v>1</v>
      </c>
      <c r="O713">
        <v>1</v>
      </c>
      <c r="P713">
        <v>1</v>
      </c>
      <c r="Q713">
        <v>0.1761594357768754</v>
      </c>
    </row>
    <row r="714" spans="1:17" x14ac:dyDescent="0.3">
      <c r="A714">
        <v>1960</v>
      </c>
      <c r="B714">
        <v>3112</v>
      </c>
      <c r="C714" t="s">
        <v>501</v>
      </c>
      <c r="D714">
        <v>2206</v>
      </c>
      <c r="E714" t="s">
        <v>154</v>
      </c>
      <c r="F714" t="s">
        <v>1467</v>
      </c>
      <c r="G714">
        <v>18716</v>
      </c>
      <c r="H714">
        <v>3</v>
      </c>
      <c r="I714">
        <v>7056</v>
      </c>
      <c r="J714">
        <v>0.11786706561231032</v>
      </c>
      <c r="K714">
        <v>0.31264172335600909</v>
      </c>
      <c r="L714">
        <v>0.43128873690959602</v>
      </c>
      <c r="M714">
        <v>3</v>
      </c>
      <c r="N714">
        <v>1</v>
      </c>
      <c r="O714">
        <v>2</v>
      </c>
      <c r="P714">
        <v>1</v>
      </c>
      <c r="Q714">
        <v>0.31342167129728571</v>
      </c>
    </row>
    <row r="715" spans="1:17" x14ac:dyDescent="0.3">
      <c r="A715">
        <v>1923</v>
      </c>
      <c r="B715">
        <v>3112</v>
      </c>
      <c r="C715" t="s">
        <v>267</v>
      </c>
      <c r="D715">
        <v>1803</v>
      </c>
      <c r="E715" t="s">
        <v>154</v>
      </c>
      <c r="F715" t="s">
        <v>1467</v>
      </c>
      <c r="G715">
        <v>18716</v>
      </c>
      <c r="H715">
        <v>4</v>
      </c>
      <c r="I715">
        <v>3455</v>
      </c>
      <c r="J715">
        <v>9.6334686898910019E-2</v>
      </c>
      <c r="K715">
        <v>0.5218523878437048</v>
      </c>
      <c r="L715">
        <v>0.52762342380850602</v>
      </c>
      <c r="M715">
        <v>4</v>
      </c>
      <c r="N715">
        <v>1</v>
      </c>
      <c r="O715">
        <v>3</v>
      </c>
      <c r="P715">
        <v>1</v>
      </c>
      <c r="Q715">
        <v>0.43128873690959602</v>
      </c>
    </row>
    <row r="716" spans="1:17" x14ac:dyDescent="0.3">
      <c r="A716">
        <v>1970</v>
      </c>
      <c r="B716">
        <v>3112</v>
      </c>
      <c r="C716" t="s">
        <v>538</v>
      </c>
      <c r="D716">
        <v>945</v>
      </c>
      <c r="E716" t="s">
        <v>154</v>
      </c>
      <c r="F716" t="s">
        <v>1467</v>
      </c>
      <c r="G716">
        <v>18716</v>
      </c>
      <c r="H716">
        <v>5</v>
      </c>
      <c r="I716">
        <v>4798</v>
      </c>
      <c r="J716">
        <v>5.0491558025219062E-2</v>
      </c>
      <c r="K716">
        <v>0.19695706544393499</v>
      </c>
      <c r="L716">
        <v>0.57811498183372512</v>
      </c>
      <c r="M716">
        <v>5</v>
      </c>
      <c r="N716">
        <v>1</v>
      </c>
      <c r="O716">
        <v>4</v>
      </c>
      <c r="P716">
        <v>1</v>
      </c>
      <c r="Q716">
        <v>0.52762342380850602</v>
      </c>
    </row>
    <row r="717" spans="1:17" x14ac:dyDescent="0.3">
      <c r="A717">
        <v>1938</v>
      </c>
      <c r="B717">
        <v>3112</v>
      </c>
      <c r="C717" t="s">
        <v>371</v>
      </c>
      <c r="D717">
        <v>800</v>
      </c>
      <c r="E717" t="s">
        <v>154</v>
      </c>
      <c r="F717" t="s">
        <v>1467</v>
      </c>
      <c r="G717">
        <v>18716</v>
      </c>
      <c r="H717">
        <v>6</v>
      </c>
      <c r="I717">
        <v>1406</v>
      </c>
      <c r="J717">
        <v>4.2744176106005553E-2</v>
      </c>
      <c r="K717">
        <v>0.56899004267425324</v>
      </c>
      <c r="L717">
        <v>0.62085915793973068</v>
      </c>
      <c r="M717">
        <v>6</v>
      </c>
      <c r="N717">
        <v>1</v>
      </c>
      <c r="O717">
        <v>5</v>
      </c>
      <c r="P717">
        <v>1</v>
      </c>
      <c r="Q717">
        <v>0.57811498183372512</v>
      </c>
    </row>
    <row r="718" spans="1:17" x14ac:dyDescent="0.3">
      <c r="A718">
        <v>1902</v>
      </c>
      <c r="B718">
        <v>3112</v>
      </c>
      <c r="C718" t="s">
        <v>395</v>
      </c>
      <c r="D718">
        <v>667</v>
      </c>
      <c r="E718" t="s">
        <v>154</v>
      </c>
      <c r="F718" t="s">
        <v>1467</v>
      </c>
      <c r="G718">
        <v>18716</v>
      </c>
      <c r="H718">
        <v>7</v>
      </c>
      <c r="I718">
        <v>6197</v>
      </c>
      <c r="J718">
        <v>3.5637956828382132E-2</v>
      </c>
      <c r="K718">
        <v>0.10763272551234468</v>
      </c>
      <c r="L718">
        <v>0.65649711476811279</v>
      </c>
      <c r="M718">
        <v>7</v>
      </c>
      <c r="N718">
        <v>1</v>
      </c>
      <c r="O718">
        <v>6</v>
      </c>
      <c r="P718">
        <v>1</v>
      </c>
      <c r="Q718">
        <v>0.62085915793973068</v>
      </c>
    </row>
    <row r="719" spans="1:17" x14ac:dyDescent="0.3">
      <c r="A719">
        <v>1966</v>
      </c>
      <c r="B719">
        <v>3112</v>
      </c>
      <c r="C719" t="s">
        <v>527</v>
      </c>
      <c r="D719">
        <v>460</v>
      </c>
      <c r="E719" t="s">
        <v>154</v>
      </c>
      <c r="F719" t="s">
        <v>1467</v>
      </c>
      <c r="G719">
        <v>18716</v>
      </c>
      <c r="H719">
        <v>8</v>
      </c>
      <c r="I719">
        <v>746</v>
      </c>
      <c r="J719">
        <v>2.4577901260953196E-2</v>
      </c>
      <c r="K719">
        <v>0.61662198391420908</v>
      </c>
      <c r="L719">
        <v>0.68107501602906595</v>
      </c>
      <c r="M719">
        <v>8</v>
      </c>
      <c r="N719">
        <v>1</v>
      </c>
      <c r="O719">
        <v>7</v>
      </c>
      <c r="P719">
        <v>1</v>
      </c>
      <c r="Q719">
        <v>0.65649711476811279</v>
      </c>
    </row>
    <row r="720" spans="1:17" x14ac:dyDescent="0.3">
      <c r="A720">
        <v>1949</v>
      </c>
      <c r="B720">
        <v>3112</v>
      </c>
      <c r="C720" t="s">
        <v>422</v>
      </c>
      <c r="D720">
        <v>370</v>
      </c>
      <c r="E720" t="s">
        <v>154</v>
      </c>
      <c r="F720" t="s">
        <v>1467</v>
      </c>
      <c r="G720">
        <v>18716</v>
      </c>
      <c r="H720">
        <v>9</v>
      </c>
      <c r="I720">
        <v>943</v>
      </c>
      <c r="J720">
        <v>1.9769181449027569E-2</v>
      </c>
      <c r="K720">
        <v>0.39236479321314954</v>
      </c>
      <c r="L720">
        <v>0.70084419747809357</v>
      </c>
      <c r="M720">
        <v>9</v>
      </c>
      <c r="N720">
        <v>1</v>
      </c>
      <c r="O720">
        <v>8</v>
      </c>
      <c r="P720">
        <v>1</v>
      </c>
      <c r="Q720">
        <v>0.68107501602906595</v>
      </c>
    </row>
    <row r="721" spans="1:17" x14ac:dyDescent="0.3">
      <c r="A721">
        <v>1982</v>
      </c>
      <c r="B721">
        <v>3112</v>
      </c>
      <c r="C721" t="s">
        <v>568</v>
      </c>
      <c r="D721">
        <v>331</v>
      </c>
      <c r="E721" t="s">
        <v>154</v>
      </c>
      <c r="F721" t="s">
        <v>1467</v>
      </c>
      <c r="G721">
        <v>18716</v>
      </c>
      <c r="H721">
        <v>10</v>
      </c>
      <c r="I721">
        <v>570</v>
      </c>
      <c r="J721">
        <v>1.7685402863859799E-2</v>
      </c>
      <c r="K721">
        <v>0.58070175438596494</v>
      </c>
      <c r="L721">
        <v>0.71852960034195335</v>
      </c>
      <c r="M721">
        <v>10</v>
      </c>
      <c r="N721">
        <v>1</v>
      </c>
      <c r="O721">
        <v>9</v>
      </c>
      <c r="P721">
        <v>1</v>
      </c>
      <c r="Q721">
        <v>0.70084419747809357</v>
      </c>
    </row>
    <row r="722" spans="1:17" x14ac:dyDescent="0.3">
      <c r="A722">
        <v>1905</v>
      </c>
      <c r="B722">
        <v>3112</v>
      </c>
      <c r="C722" t="s">
        <v>395</v>
      </c>
      <c r="D722">
        <v>310</v>
      </c>
      <c r="E722" t="s">
        <v>154</v>
      </c>
      <c r="F722" t="s">
        <v>1467</v>
      </c>
      <c r="G722">
        <v>18716</v>
      </c>
      <c r="H722">
        <v>11</v>
      </c>
      <c r="I722">
        <v>3145</v>
      </c>
      <c r="J722">
        <v>1.6563368241077153E-2</v>
      </c>
      <c r="K722">
        <v>9.8569157392686804E-2</v>
      </c>
      <c r="L722">
        <v>0.73509296858303053</v>
      </c>
      <c r="M722">
        <v>11</v>
      </c>
      <c r="N722">
        <v>1</v>
      </c>
      <c r="O722">
        <v>10</v>
      </c>
      <c r="P722">
        <v>1</v>
      </c>
      <c r="Q722">
        <v>0.71852960034195335</v>
      </c>
    </row>
    <row r="723" spans="1:17" x14ac:dyDescent="0.3">
      <c r="A723">
        <v>1904</v>
      </c>
      <c r="B723">
        <v>3112</v>
      </c>
      <c r="C723" t="s">
        <v>395</v>
      </c>
      <c r="D723">
        <v>287</v>
      </c>
      <c r="E723" t="s">
        <v>154</v>
      </c>
      <c r="F723" t="s">
        <v>1467</v>
      </c>
      <c r="G723">
        <v>18716</v>
      </c>
      <c r="H723">
        <v>12</v>
      </c>
      <c r="I723">
        <v>2267</v>
      </c>
      <c r="J723">
        <v>1.5334473178029493E-2</v>
      </c>
      <c r="K723">
        <v>0.12659902955447727</v>
      </c>
      <c r="L723">
        <v>0.75042744176106002</v>
      </c>
      <c r="M723">
        <v>12</v>
      </c>
      <c r="N723">
        <v>1</v>
      </c>
      <c r="O723">
        <v>11</v>
      </c>
      <c r="P723">
        <v>1</v>
      </c>
      <c r="Q723">
        <v>0.73509296858303053</v>
      </c>
    </row>
    <row r="724" spans="1:17" x14ac:dyDescent="0.3">
      <c r="A724">
        <v>1983</v>
      </c>
      <c r="B724">
        <v>3112</v>
      </c>
      <c r="C724" t="s">
        <v>601</v>
      </c>
      <c r="D724">
        <v>279</v>
      </c>
      <c r="E724" t="s">
        <v>154</v>
      </c>
      <c r="F724" t="s">
        <v>1467</v>
      </c>
      <c r="G724">
        <v>18716</v>
      </c>
      <c r="H724">
        <v>13</v>
      </c>
      <c r="I724">
        <v>581</v>
      </c>
      <c r="J724">
        <v>1.4907031416969438E-2</v>
      </c>
      <c r="K724">
        <v>0.48020654044750433</v>
      </c>
      <c r="L724">
        <v>0.7653344731780295</v>
      </c>
      <c r="M724">
        <v>13</v>
      </c>
      <c r="N724">
        <v>0</v>
      </c>
      <c r="O724">
        <v>12</v>
      </c>
      <c r="P724">
        <v>0</v>
      </c>
      <c r="Q724">
        <v>0.75042744176106002</v>
      </c>
    </row>
    <row r="725" spans="1:17" x14ac:dyDescent="0.3">
      <c r="A725">
        <v>1944</v>
      </c>
      <c r="B725">
        <v>3112</v>
      </c>
      <c r="C725" t="s">
        <v>399</v>
      </c>
      <c r="D725">
        <v>257</v>
      </c>
      <c r="E725" t="s">
        <v>154</v>
      </c>
      <c r="F725" t="s">
        <v>1467</v>
      </c>
      <c r="G725">
        <v>18716</v>
      </c>
      <c r="H725">
        <v>14</v>
      </c>
      <c r="I725">
        <v>411</v>
      </c>
      <c r="J725">
        <v>1.3731566574054286E-2</v>
      </c>
      <c r="K725">
        <v>0.62530413625304138</v>
      </c>
      <c r="L725">
        <v>0.77906603975208377</v>
      </c>
      <c r="M725">
        <v>14</v>
      </c>
      <c r="N725">
        <v>0</v>
      </c>
      <c r="O725">
        <v>13</v>
      </c>
      <c r="P725">
        <v>0</v>
      </c>
      <c r="Q725">
        <v>0.7653344731780295</v>
      </c>
    </row>
    <row r="726" spans="1:17" x14ac:dyDescent="0.3">
      <c r="A726">
        <v>1984</v>
      </c>
      <c r="B726">
        <v>3112</v>
      </c>
      <c r="C726" t="s">
        <v>629</v>
      </c>
      <c r="D726">
        <v>236</v>
      </c>
      <c r="E726" t="s">
        <v>154</v>
      </c>
      <c r="F726" t="s">
        <v>1467</v>
      </c>
      <c r="G726">
        <v>18716</v>
      </c>
      <c r="H726">
        <v>15</v>
      </c>
      <c r="I726">
        <v>360</v>
      </c>
      <c r="J726">
        <v>1.260953195127164E-2</v>
      </c>
      <c r="K726">
        <v>0.65555555555555556</v>
      </c>
      <c r="L726">
        <v>0.79167557170335545</v>
      </c>
      <c r="M726">
        <v>15</v>
      </c>
      <c r="N726">
        <v>0</v>
      </c>
      <c r="O726">
        <v>14</v>
      </c>
      <c r="P726">
        <v>0</v>
      </c>
      <c r="Q726">
        <v>0.77906603975208377</v>
      </c>
    </row>
    <row r="727" spans="1:17" x14ac:dyDescent="0.3">
      <c r="A727">
        <v>2740</v>
      </c>
      <c r="B727">
        <v>3113</v>
      </c>
      <c r="C727" t="s">
        <v>162</v>
      </c>
      <c r="D727">
        <v>4648</v>
      </c>
      <c r="E727" t="s">
        <v>154</v>
      </c>
      <c r="F727" t="s">
        <v>1482</v>
      </c>
      <c r="G727">
        <v>31088</v>
      </c>
      <c r="H727">
        <v>1</v>
      </c>
      <c r="I727">
        <v>5708</v>
      </c>
      <c r="J727">
        <v>0.14951106536284098</v>
      </c>
      <c r="K727">
        <v>0.81429572529782757</v>
      </c>
      <c r="L727">
        <v>0.14951106536284098</v>
      </c>
      <c r="M727">
        <v>1</v>
      </c>
      <c r="N727">
        <v>1</v>
      </c>
      <c r="O727">
        <v>338</v>
      </c>
      <c r="P727">
        <v>0</v>
      </c>
      <c r="Q727">
        <v>0.99983970933959443</v>
      </c>
    </row>
    <row r="728" spans="1:17" x14ac:dyDescent="0.3">
      <c r="A728">
        <v>2720</v>
      </c>
      <c r="B728">
        <v>3113</v>
      </c>
      <c r="C728" t="s">
        <v>186</v>
      </c>
      <c r="D728">
        <v>2270</v>
      </c>
      <c r="E728" t="s">
        <v>154</v>
      </c>
      <c r="F728" t="s">
        <v>1482</v>
      </c>
      <c r="G728">
        <v>31088</v>
      </c>
      <c r="H728">
        <v>2</v>
      </c>
      <c r="I728">
        <v>3983</v>
      </c>
      <c r="J728">
        <v>7.301852804940813E-2</v>
      </c>
      <c r="K728">
        <v>0.56992216921918148</v>
      </c>
      <c r="L728">
        <v>0.22252959341224909</v>
      </c>
      <c r="M728">
        <v>2</v>
      </c>
      <c r="N728">
        <v>1</v>
      </c>
      <c r="O728">
        <v>1</v>
      </c>
      <c r="P728">
        <v>1</v>
      </c>
      <c r="Q728">
        <v>0.14951106536284098</v>
      </c>
    </row>
    <row r="729" spans="1:17" x14ac:dyDescent="0.3">
      <c r="A729">
        <v>2745</v>
      </c>
      <c r="B729">
        <v>3113</v>
      </c>
      <c r="C729" t="s">
        <v>162</v>
      </c>
      <c r="D729">
        <v>2007</v>
      </c>
      <c r="E729" t="s">
        <v>154</v>
      </c>
      <c r="F729" t="s">
        <v>1482</v>
      </c>
      <c r="G729">
        <v>31088</v>
      </c>
      <c r="H729">
        <v>3</v>
      </c>
      <c r="I729">
        <v>2590</v>
      </c>
      <c r="J729">
        <v>6.4558672156459079E-2</v>
      </c>
      <c r="K729">
        <v>0.77490347490347489</v>
      </c>
      <c r="L729">
        <v>0.28708826556870815</v>
      </c>
      <c r="M729">
        <v>3</v>
      </c>
      <c r="N729">
        <v>1</v>
      </c>
      <c r="O729">
        <v>2</v>
      </c>
      <c r="P729">
        <v>1</v>
      </c>
      <c r="Q729">
        <v>0.22252959341224909</v>
      </c>
    </row>
    <row r="730" spans="1:17" x14ac:dyDescent="0.3">
      <c r="A730">
        <v>2746</v>
      </c>
      <c r="B730">
        <v>3113</v>
      </c>
      <c r="C730" t="s">
        <v>162</v>
      </c>
      <c r="D730">
        <v>1708</v>
      </c>
      <c r="E730" t="s">
        <v>154</v>
      </c>
      <c r="F730" t="s">
        <v>1482</v>
      </c>
      <c r="G730">
        <v>31088</v>
      </c>
      <c r="H730">
        <v>4</v>
      </c>
      <c r="I730">
        <v>2050</v>
      </c>
      <c r="J730">
        <v>5.4940813175501799E-2</v>
      </c>
      <c r="K730">
        <v>0.83317073170731704</v>
      </c>
      <c r="L730">
        <v>0.34202907874420996</v>
      </c>
      <c r="M730">
        <v>4</v>
      </c>
      <c r="N730">
        <v>1</v>
      </c>
      <c r="O730">
        <v>3</v>
      </c>
      <c r="P730">
        <v>1</v>
      </c>
      <c r="Q730">
        <v>0.28708826556870815</v>
      </c>
    </row>
    <row r="731" spans="1:17" x14ac:dyDescent="0.3">
      <c r="A731">
        <v>2721</v>
      </c>
      <c r="B731">
        <v>3113</v>
      </c>
      <c r="C731" t="s">
        <v>186</v>
      </c>
      <c r="D731">
        <v>1576</v>
      </c>
      <c r="E731" t="s">
        <v>154</v>
      </c>
      <c r="F731" t="s">
        <v>1482</v>
      </c>
      <c r="G731">
        <v>31088</v>
      </c>
      <c r="H731">
        <v>5</v>
      </c>
      <c r="I731">
        <v>4036</v>
      </c>
      <c r="J731">
        <v>5.0694801852804942E-2</v>
      </c>
      <c r="K731">
        <v>0.39048562933597619</v>
      </c>
      <c r="L731">
        <v>0.39272388059701491</v>
      </c>
      <c r="M731">
        <v>5</v>
      </c>
      <c r="N731">
        <v>1</v>
      </c>
      <c r="O731">
        <v>4</v>
      </c>
      <c r="P731">
        <v>1</v>
      </c>
      <c r="Q731">
        <v>0.34202907874420996</v>
      </c>
    </row>
    <row r="732" spans="1:17" x14ac:dyDescent="0.3">
      <c r="A732">
        <v>2719</v>
      </c>
      <c r="B732">
        <v>3113</v>
      </c>
      <c r="C732" t="s">
        <v>309</v>
      </c>
      <c r="D732">
        <v>1423</v>
      </c>
      <c r="E732" t="s">
        <v>154</v>
      </c>
      <c r="F732" t="s">
        <v>1482</v>
      </c>
      <c r="G732">
        <v>31088</v>
      </c>
      <c r="H732">
        <v>6</v>
      </c>
      <c r="I732">
        <v>1811</v>
      </c>
      <c r="J732">
        <v>4.5773288728769942E-2</v>
      </c>
      <c r="K732">
        <v>0.78575372722252901</v>
      </c>
      <c r="L732">
        <v>0.43849716932578486</v>
      </c>
      <c r="M732">
        <v>6</v>
      </c>
      <c r="N732">
        <v>1</v>
      </c>
      <c r="O732">
        <v>5</v>
      </c>
      <c r="P732">
        <v>1</v>
      </c>
      <c r="Q732">
        <v>0.39272388059701491</v>
      </c>
    </row>
    <row r="733" spans="1:17" x14ac:dyDescent="0.3">
      <c r="A733">
        <v>2744</v>
      </c>
      <c r="B733">
        <v>3113</v>
      </c>
      <c r="C733" t="s">
        <v>162</v>
      </c>
      <c r="D733">
        <v>1331</v>
      </c>
      <c r="E733" t="s">
        <v>154</v>
      </c>
      <c r="F733" t="s">
        <v>1482</v>
      </c>
      <c r="G733">
        <v>31088</v>
      </c>
      <c r="H733">
        <v>7</v>
      </c>
      <c r="I733">
        <v>1586</v>
      </c>
      <c r="J733">
        <v>4.2813947503860007E-2</v>
      </c>
      <c r="K733">
        <v>0.83921815889029006</v>
      </c>
      <c r="L733">
        <v>0.48131111682964489</v>
      </c>
      <c r="M733">
        <v>7</v>
      </c>
      <c r="N733">
        <v>1</v>
      </c>
      <c r="O733">
        <v>6</v>
      </c>
      <c r="P733">
        <v>1</v>
      </c>
      <c r="Q733">
        <v>0.43849716932578486</v>
      </c>
    </row>
    <row r="734" spans="1:17" x14ac:dyDescent="0.3">
      <c r="A734">
        <v>2747</v>
      </c>
      <c r="B734">
        <v>3113</v>
      </c>
      <c r="C734" t="s">
        <v>465</v>
      </c>
      <c r="D734">
        <v>1326</v>
      </c>
      <c r="E734" t="s">
        <v>154</v>
      </c>
      <c r="F734" t="s">
        <v>1482</v>
      </c>
      <c r="G734">
        <v>31088</v>
      </c>
      <c r="H734">
        <v>8</v>
      </c>
      <c r="I734">
        <v>1898</v>
      </c>
      <c r="J734">
        <v>4.2653113741636647E-2</v>
      </c>
      <c r="K734">
        <v>0.69863013698630139</v>
      </c>
      <c r="L734">
        <v>0.5239642305712815</v>
      </c>
      <c r="M734">
        <v>8</v>
      </c>
      <c r="N734">
        <v>1</v>
      </c>
      <c r="O734">
        <v>7</v>
      </c>
      <c r="P734">
        <v>1</v>
      </c>
      <c r="Q734">
        <v>0.48131111682964489</v>
      </c>
    </row>
    <row r="735" spans="1:17" x14ac:dyDescent="0.3">
      <c r="A735">
        <v>2723</v>
      </c>
      <c r="B735">
        <v>3113</v>
      </c>
      <c r="C735" t="s">
        <v>186</v>
      </c>
      <c r="D735">
        <v>1189</v>
      </c>
      <c r="E735" t="s">
        <v>154</v>
      </c>
      <c r="F735" t="s">
        <v>1482</v>
      </c>
      <c r="G735">
        <v>31088</v>
      </c>
      <c r="H735">
        <v>9</v>
      </c>
      <c r="I735">
        <v>2232</v>
      </c>
      <c r="J735">
        <v>3.8246268656716417E-2</v>
      </c>
      <c r="K735">
        <v>0.5327060931899642</v>
      </c>
      <c r="L735">
        <v>0.56221049922799793</v>
      </c>
      <c r="M735">
        <v>9</v>
      </c>
      <c r="N735">
        <v>1</v>
      </c>
      <c r="O735">
        <v>8</v>
      </c>
      <c r="P735">
        <v>1</v>
      </c>
      <c r="Q735">
        <v>0.5239642305712815</v>
      </c>
    </row>
    <row r="736" spans="1:17" x14ac:dyDescent="0.3">
      <c r="A736">
        <v>2790</v>
      </c>
      <c r="B736">
        <v>3113</v>
      </c>
      <c r="C736" t="s">
        <v>661</v>
      </c>
      <c r="D736">
        <v>1063</v>
      </c>
      <c r="E736" t="s">
        <v>154</v>
      </c>
      <c r="F736" t="s">
        <v>1482</v>
      </c>
      <c r="G736">
        <v>31088</v>
      </c>
      <c r="H736">
        <v>10</v>
      </c>
      <c r="I736">
        <v>1775</v>
      </c>
      <c r="J736">
        <v>3.4193257848687597E-2</v>
      </c>
      <c r="K736">
        <v>0.59887323943661974</v>
      </c>
      <c r="L736">
        <v>0.59640375707668558</v>
      </c>
      <c r="M736">
        <v>10</v>
      </c>
      <c r="N736">
        <v>1</v>
      </c>
      <c r="O736">
        <v>9</v>
      </c>
      <c r="P736">
        <v>1</v>
      </c>
      <c r="Q736">
        <v>0.56221049922799793</v>
      </c>
    </row>
    <row r="737" spans="1:17" x14ac:dyDescent="0.3">
      <c r="A737">
        <v>2724</v>
      </c>
      <c r="B737">
        <v>3113</v>
      </c>
      <c r="C737" t="s">
        <v>186</v>
      </c>
      <c r="D737">
        <v>962</v>
      </c>
      <c r="E737" t="s">
        <v>154</v>
      </c>
      <c r="F737" t="s">
        <v>1482</v>
      </c>
      <c r="G737">
        <v>31088</v>
      </c>
      <c r="H737">
        <v>11</v>
      </c>
      <c r="I737">
        <v>2315</v>
      </c>
      <c r="J737">
        <v>3.0944415851775604E-2</v>
      </c>
      <c r="K737">
        <v>0.41555075593952484</v>
      </c>
      <c r="L737">
        <v>0.62734817292846123</v>
      </c>
      <c r="M737">
        <v>11</v>
      </c>
      <c r="N737">
        <v>1</v>
      </c>
      <c r="O737">
        <v>10</v>
      </c>
      <c r="P737">
        <v>1</v>
      </c>
      <c r="Q737">
        <v>0.59640375707668558</v>
      </c>
    </row>
    <row r="738" spans="1:17" x14ac:dyDescent="0.3">
      <c r="A738">
        <v>2571</v>
      </c>
      <c r="B738">
        <v>3113</v>
      </c>
      <c r="C738" t="s">
        <v>617</v>
      </c>
      <c r="D738">
        <v>935</v>
      </c>
      <c r="E738" t="s">
        <v>154</v>
      </c>
      <c r="F738" t="s">
        <v>1481</v>
      </c>
      <c r="G738">
        <v>31088</v>
      </c>
      <c r="H738">
        <v>12</v>
      </c>
      <c r="I738">
        <v>1368</v>
      </c>
      <c r="J738">
        <v>3.0075913535769428E-2</v>
      </c>
      <c r="K738">
        <v>0.68347953216374269</v>
      </c>
      <c r="L738">
        <v>0.65742408646423067</v>
      </c>
      <c r="M738">
        <v>12</v>
      </c>
      <c r="N738">
        <v>1</v>
      </c>
      <c r="O738">
        <v>11</v>
      </c>
      <c r="P738">
        <v>1</v>
      </c>
      <c r="Q738">
        <v>0.62734817292846123</v>
      </c>
    </row>
    <row r="739" spans="1:17" x14ac:dyDescent="0.3">
      <c r="A739">
        <v>2777</v>
      </c>
      <c r="B739">
        <v>3113</v>
      </c>
      <c r="C739" t="s">
        <v>595</v>
      </c>
      <c r="D739">
        <v>904</v>
      </c>
      <c r="E739" t="s">
        <v>154</v>
      </c>
      <c r="F739" t="s">
        <v>1482</v>
      </c>
      <c r="G739">
        <v>31088</v>
      </c>
      <c r="H739">
        <v>13</v>
      </c>
      <c r="I739">
        <v>1517</v>
      </c>
      <c r="J739">
        <v>2.9078744209984561E-2</v>
      </c>
      <c r="K739">
        <v>0.59591298615688859</v>
      </c>
      <c r="L739">
        <v>0.68650283067421525</v>
      </c>
      <c r="M739">
        <v>13</v>
      </c>
      <c r="N739">
        <v>1</v>
      </c>
      <c r="O739">
        <v>12</v>
      </c>
      <c r="P739">
        <v>1</v>
      </c>
      <c r="Q739">
        <v>0.65742408646423067</v>
      </c>
    </row>
    <row r="740" spans="1:17" x14ac:dyDescent="0.3">
      <c r="A740">
        <v>2726</v>
      </c>
      <c r="B740">
        <v>3113</v>
      </c>
      <c r="C740" t="s">
        <v>556</v>
      </c>
      <c r="D740">
        <v>893</v>
      </c>
      <c r="E740" t="s">
        <v>154</v>
      </c>
      <c r="F740" t="s">
        <v>1482</v>
      </c>
      <c r="G740">
        <v>31088</v>
      </c>
      <c r="H740">
        <v>14</v>
      </c>
      <c r="I740">
        <v>1573</v>
      </c>
      <c r="J740">
        <v>2.8724909933093155E-2</v>
      </c>
      <c r="K740">
        <v>0.56770502225047681</v>
      </c>
      <c r="L740">
        <v>0.71522774060730843</v>
      </c>
      <c r="M740">
        <v>14</v>
      </c>
      <c r="N740">
        <v>1</v>
      </c>
      <c r="O740">
        <v>13</v>
      </c>
      <c r="P740">
        <v>1</v>
      </c>
      <c r="Q740">
        <v>0.68650283067421525</v>
      </c>
    </row>
    <row r="741" spans="1:17" x14ac:dyDescent="0.3">
      <c r="A741">
        <v>2748</v>
      </c>
      <c r="B741">
        <v>3113</v>
      </c>
      <c r="C741" t="s">
        <v>561</v>
      </c>
      <c r="D741">
        <v>877</v>
      </c>
      <c r="E741" t="s">
        <v>154</v>
      </c>
      <c r="F741" t="s">
        <v>1482</v>
      </c>
      <c r="G741">
        <v>31088</v>
      </c>
      <c r="H741">
        <v>15</v>
      </c>
      <c r="I741">
        <v>1262</v>
      </c>
      <c r="J741">
        <v>2.8210241893978385E-2</v>
      </c>
      <c r="K741">
        <v>0.69492868462757529</v>
      </c>
      <c r="L741">
        <v>0.74343798250128679</v>
      </c>
      <c r="M741">
        <v>15</v>
      </c>
      <c r="N741">
        <v>1</v>
      </c>
      <c r="O741">
        <v>14</v>
      </c>
      <c r="P741">
        <v>1</v>
      </c>
      <c r="Q741">
        <v>0.71522774060730843</v>
      </c>
    </row>
    <row r="742" spans="1:17" x14ac:dyDescent="0.3">
      <c r="A742">
        <v>1604</v>
      </c>
      <c r="B742">
        <v>3115</v>
      </c>
      <c r="C742" t="s">
        <v>682</v>
      </c>
      <c r="D742">
        <v>2712</v>
      </c>
      <c r="E742" t="s">
        <v>154</v>
      </c>
      <c r="F742" t="s">
        <v>1470</v>
      </c>
      <c r="G742">
        <v>39753</v>
      </c>
      <c r="H742">
        <v>1</v>
      </c>
      <c r="I742">
        <v>4209</v>
      </c>
      <c r="J742">
        <v>6.822126631952305E-2</v>
      </c>
      <c r="K742">
        <v>0.64433357091945831</v>
      </c>
      <c r="L742">
        <v>6.822126631952305E-2</v>
      </c>
      <c r="M742">
        <v>1</v>
      </c>
      <c r="N742">
        <v>1</v>
      </c>
      <c r="O742">
        <v>320.5</v>
      </c>
      <c r="P742">
        <v>0</v>
      </c>
      <c r="Q742">
        <v>0.99961399897065817</v>
      </c>
    </row>
    <row r="743" spans="1:17" x14ac:dyDescent="0.3">
      <c r="A743">
        <v>1605</v>
      </c>
      <c r="B743">
        <v>3115</v>
      </c>
      <c r="C743" t="s">
        <v>682</v>
      </c>
      <c r="D743">
        <v>2480</v>
      </c>
      <c r="E743" t="s">
        <v>154</v>
      </c>
      <c r="F743" t="s">
        <v>1470</v>
      </c>
      <c r="G743">
        <v>39753</v>
      </c>
      <c r="H743">
        <v>2</v>
      </c>
      <c r="I743">
        <v>3467</v>
      </c>
      <c r="J743">
        <v>6.2385228787764445E-2</v>
      </c>
      <c r="K743">
        <v>0.71531583501586382</v>
      </c>
      <c r="L743">
        <v>0.1306064951072875</v>
      </c>
      <c r="M743">
        <v>2</v>
      </c>
      <c r="N743">
        <v>1</v>
      </c>
      <c r="O743">
        <v>1</v>
      </c>
      <c r="P743">
        <v>1</v>
      </c>
      <c r="Q743">
        <v>6.822126631952305E-2</v>
      </c>
    </row>
    <row r="744" spans="1:17" x14ac:dyDescent="0.3">
      <c r="A744">
        <v>1545</v>
      </c>
      <c r="B744">
        <v>3115</v>
      </c>
      <c r="C744" t="s">
        <v>552</v>
      </c>
      <c r="D744">
        <v>1746</v>
      </c>
      <c r="E744" t="s">
        <v>154</v>
      </c>
      <c r="F744" t="s">
        <v>1470</v>
      </c>
      <c r="G744">
        <v>39753</v>
      </c>
      <c r="H744">
        <v>3</v>
      </c>
      <c r="I744">
        <v>2884</v>
      </c>
      <c r="J744">
        <v>4.3921213493321259E-2</v>
      </c>
      <c r="K744">
        <v>0.60540915395284323</v>
      </c>
      <c r="L744">
        <v>0.17452770860060876</v>
      </c>
      <c r="M744">
        <v>3</v>
      </c>
      <c r="N744">
        <v>1</v>
      </c>
      <c r="O744">
        <v>2</v>
      </c>
      <c r="P744">
        <v>1</v>
      </c>
      <c r="Q744">
        <v>0.1306064951072875</v>
      </c>
    </row>
    <row r="745" spans="1:17" x14ac:dyDescent="0.3">
      <c r="A745">
        <v>1610</v>
      </c>
      <c r="B745">
        <v>3115</v>
      </c>
      <c r="C745" t="s">
        <v>682</v>
      </c>
      <c r="D745">
        <v>1725</v>
      </c>
      <c r="E745" t="s">
        <v>154</v>
      </c>
      <c r="F745" t="s">
        <v>1470</v>
      </c>
      <c r="G745">
        <v>39753</v>
      </c>
      <c r="H745">
        <v>4</v>
      </c>
      <c r="I745">
        <v>2716</v>
      </c>
      <c r="J745">
        <v>4.3392951475360347E-2</v>
      </c>
      <c r="K745">
        <v>0.63512518409425622</v>
      </c>
      <c r="L745">
        <v>0.21792066007596911</v>
      </c>
      <c r="M745">
        <v>4</v>
      </c>
      <c r="N745">
        <v>1</v>
      </c>
      <c r="O745">
        <v>3</v>
      </c>
      <c r="P745">
        <v>1</v>
      </c>
      <c r="Q745">
        <v>0.17452770860060876</v>
      </c>
    </row>
    <row r="746" spans="1:17" x14ac:dyDescent="0.3">
      <c r="A746">
        <v>1603</v>
      </c>
      <c r="B746">
        <v>3115</v>
      </c>
      <c r="C746" t="s">
        <v>682</v>
      </c>
      <c r="D746">
        <v>1478</v>
      </c>
      <c r="E746" t="s">
        <v>154</v>
      </c>
      <c r="F746" t="s">
        <v>1470</v>
      </c>
      <c r="G746">
        <v>39753</v>
      </c>
      <c r="H746">
        <v>5</v>
      </c>
      <c r="I746">
        <v>2327</v>
      </c>
      <c r="J746">
        <v>3.7179583930772524E-2</v>
      </c>
      <c r="K746">
        <v>0.6351525569402664</v>
      </c>
      <c r="L746">
        <v>0.25510024400674164</v>
      </c>
      <c r="M746">
        <v>5</v>
      </c>
      <c r="N746">
        <v>1</v>
      </c>
      <c r="O746">
        <v>4</v>
      </c>
      <c r="P746">
        <v>1</v>
      </c>
      <c r="Q746">
        <v>0.21792066007596911</v>
      </c>
    </row>
    <row r="747" spans="1:17" x14ac:dyDescent="0.3">
      <c r="A747">
        <v>1602</v>
      </c>
      <c r="B747">
        <v>3115</v>
      </c>
      <c r="C747" t="s">
        <v>682</v>
      </c>
      <c r="D747">
        <v>1379</v>
      </c>
      <c r="E747" t="s">
        <v>154</v>
      </c>
      <c r="F747" t="s">
        <v>1470</v>
      </c>
      <c r="G747">
        <v>39753</v>
      </c>
      <c r="H747">
        <v>6</v>
      </c>
      <c r="I747">
        <v>2193</v>
      </c>
      <c r="J747">
        <v>3.4689205846099663E-2</v>
      </c>
      <c r="K747">
        <v>0.62881896944824445</v>
      </c>
      <c r="L747">
        <v>0.28978944985284127</v>
      </c>
      <c r="M747">
        <v>6</v>
      </c>
      <c r="N747">
        <v>1</v>
      </c>
      <c r="O747">
        <v>5</v>
      </c>
      <c r="P747">
        <v>1</v>
      </c>
      <c r="Q747">
        <v>0.25510024400674164</v>
      </c>
    </row>
    <row r="748" spans="1:17" x14ac:dyDescent="0.3">
      <c r="A748">
        <v>1606</v>
      </c>
      <c r="B748">
        <v>3115</v>
      </c>
      <c r="C748" t="s">
        <v>682</v>
      </c>
      <c r="D748">
        <v>1305</v>
      </c>
      <c r="E748" t="s">
        <v>154</v>
      </c>
      <c r="F748" t="s">
        <v>1470</v>
      </c>
      <c r="G748">
        <v>39753</v>
      </c>
      <c r="H748">
        <v>7</v>
      </c>
      <c r="I748">
        <v>2141</v>
      </c>
      <c r="J748">
        <v>3.2827711116142175E-2</v>
      </c>
      <c r="K748">
        <v>0.609528257823447</v>
      </c>
      <c r="L748">
        <v>0.32261716096898346</v>
      </c>
      <c r="M748">
        <v>7</v>
      </c>
      <c r="N748">
        <v>1</v>
      </c>
      <c r="O748">
        <v>6</v>
      </c>
      <c r="P748">
        <v>1</v>
      </c>
      <c r="Q748">
        <v>0.28978944985284127</v>
      </c>
    </row>
    <row r="749" spans="1:17" x14ac:dyDescent="0.3">
      <c r="A749">
        <v>1609</v>
      </c>
      <c r="B749">
        <v>3115</v>
      </c>
      <c r="C749" t="s">
        <v>682</v>
      </c>
      <c r="D749">
        <v>1236</v>
      </c>
      <c r="E749" t="s">
        <v>154</v>
      </c>
      <c r="F749" t="s">
        <v>1470</v>
      </c>
      <c r="G749">
        <v>39753</v>
      </c>
      <c r="H749">
        <v>8</v>
      </c>
      <c r="I749">
        <v>1980</v>
      </c>
      <c r="J749">
        <v>3.1091993057127763E-2</v>
      </c>
      <c r="K749">
        <v>0.62424242424242427</v>
      </c>
      <c r="L749">
        <v>0.35370915402611125</v>
      </c>
      <c r="M749">
        <v>8</v>
      </c>
      <c r="N749">
        <v>1</v>
      </c>
      <c r="O749">
        <v>7</v>
      </c>
      <c r="P749">
        <v>1</v>
      </c>
      <c r="Q749">
        <v>0.32261716096898346</v>
      </c>
    </row>
    <row r="750" spans="1:17" x14ac:dyDescent="0.3">
      <c r="A750">
        <v>1752</v>
      </c>
      <c r="B750">
        <v>3115</v>
      </c>
      <c r="C750" t="s">
        <v>404</v>
      </c>
      <c r="D750">
        <v>1121</v>
      </c>
      <c r="E750" t="s">
        <v>154</v>
      </c>
      <c r="F750" t="s">
        <v>1484</v>
      </c>
      <c r="G750">
        <v>39753</v>
      </c>
      <c r="H750">
        <v>9</v>
      </c>
      <c r="I750">
        <v>4096</v>
      </c>
      <c r="J750">
        <v>2.8199129625437074E-2</v>
      </c>
      <c r="K750">
        <v>0.273681640625</v>
      </c>
      <c r="L750">
        <v>0.38190828365154833</v>
      </c>
      <c r="M750">
        <v>9</v>
      </c>
      <c r="N750">
        <v>1</v>
      </c>
      <c r="O750">
        <v>8</v>
      </c>
      <c r="P750">
        <v>1</v>
      </c>
      <c r="Q750">
        <v>0.35370915402611125</v>
      </c>
    </row>
    <row r="751" spans="1:17" x14ac:dyDescent="0.3">
      <c r="A751">
        <v>1501</v>
      </c>
      <c r="B751">
        <v>3115</v>
      </c>
      <c r="C751" t="s">
        <v>191</v>
      </c>
      <c r="D751">
        <v>1001</v>
      </c>
      <c r="E751" t="s">
        <v>154</v>
      </c>
      <c r="F751" t="s">
        <v>1470</v>
      </c>
      <c r="G751">
        <v>39753</v>
      </c>
      <c r="H751">
        <v>10</v>
      </c>
      <c r="I751">
        <v>1838</v>
      </c>
      <c r="J751">
        <v>2.5180489522803311E-2</v>
      </c>
      <c r="K751">
        <v>0.544613710554951</v>
      </c>
      <c r="L751">
        <v>0.40708877317435166</v>
      </c>
      <c r="M751">
        <v>10</v>
      </c>
      <c r="N751">
        <v>1</v>
      </c>
      <c r="O751">
        <v>9</v>
      </c>
      <c r="P751">
        <v>1</v>
      </c>
      <c r="Q751">
        <v>0.38190828365154833</v>
      </c>
    </row>
    <row r="752" spans="1:17" x14ac:dyDescent="0.3">
      <c r="A752">
        <v>1420</v>
      </c>
      <c r="B752">
        <v>3115</v>
      </c>
      <c r="C752" t="s">
        <v>314</v>
      </c>
      <c r="D752">
        <v>970</v>
      </c>
      <c r="E752" t="s">
        <v>154</v>
      </c>
      <c r="F752" t="s">
        <v>1470</v>
      </c>
      <c r="G752">
        <v>39753</v>
      </c>
      <c r="H752">
        <v>11</v>
      </c>
      <c r="I752">
        <v>4690</v>
      </c>
      <c r="J752">
        <v>2.4400674162956253E-2</v>
      </c>
      <c r="K752">
        <v>0.2068230277185501</v>
      </c>
      <c r="L752">
        <v>0.43148944733730793</v>
      </c>
      <c r="M752">
        <v>11</v>
      </c>
      <c r="N752">
        <v>1</v>
      </c>
      <c r="O752">
        <v>10</v>
      </c>
      <c r="P752">
        <v>1</v>
      </c>
      <c r="Q752">
        <v>0.40708877317435166</v>
      </c>
    </row>
    <row r="753" spans="1:17" x14ac:dyDescent="0.3">
      <c r="A753">
        <v>1453</v>
      </c>
      <c r="B753">
        <v>3115</v>
      </c>
      <c r="C753" t="s">
        <v>385</v>
      </c>
      <c r="D753">
        <v>939</v>
      </c>
      <c r="E753" t="s">
        <v>154</v>
      </c>
      <c r="F753" t="s">
        <v>1470</v>
      </c>
      <c r="G753">
        <v>39753</v>
      </c>
      <c r="H753">
        <v>12</v>
      </c>
      <c r="I753">
        <v>4552</v>
      </c>
      <c r="J753">
        <v>2.3620858803109199E-2</v>
      </c>
      <c r="K753">
        <v>0.2062829525483304</v>
      </c>
      <c r="L753">
        <v>0.45511030614041714</v>
      </c>
      <c r="M753">
        <v>12</v>
      </c>
      <c r="N753">
        <v>1</v>
      </c>
      <c r="O753">
        <v>11</v>
      </c>
      <c r="P753">
        <v>1</v>
      </c>
      <c r="Q753">
        <v>0.43148944733730793</v>
      </c>
    </row>
    <row r="754" spans="1:17" x14ac:dyDescent="0.3">
      <c r="A754">
        <v>1570</v>
      </c>
      <c r="B754">
        <v>3115</v>
      </c>
      <c r="C754" t="s">
        <v>623</v>
      </c>
      <c r="D754">
        <v>909</v>
      </c>
      <c r="E754" t="s">
        <v>154</v>
      </c>
      <c r="F754" t="s">
        <v>1470</v>
      </c>
      <c r="G754">
        <v>39753</v>
      </c>
      <c r="H754">
        <v>13</v>
      </c>
      <c r="I754">
        <v>2294</v>
      </c>
      <c r="J754">
        <v>2.2866198777450757E-2</v>
      </c>
      <c r="K754">
        <v>0.39625108979947687</v>
      </c>
      <c r="L754">
        <v>0.47797650491786792</v>
      </c>
      <c r="M754">
        <v>13</v>
      </c>
      <c r="N754">
        <v>1</v>
      </c>
      <c r="O754">
        <v>12</v>
      </c>
      <c r="P754">
        <v>1</v>
      </c>
      <c r="Q754">
        <v>0.45511030614041714</v>
      </c>
    </row>
    <row r="755" spans="1:17" x14ac:dyDescent="0.3">
      <c r="A755">
        <v>1520</v>
      </c>
      <c r="B755">
        <v>3115</v>
      </c>
      <c r="C755" t="s">
        <v>355</v>
      </c>
      <c r="D755">
        <v>821</v>
      </c>
      <c r="E755" t="s">
        <v>154</v>
      </c>
      <c r="F755" t="s">
        <v>1470</v>
      </c>
      <c r="G755">
        <v>39753</v>
      </c>
      <c r="H755">
        <v>14</v>
      </c>
      <c r="I755">
        <v>1357</v>
      </c>
      <c r="J755">
        <v>2.0652529368852666E-2</v>
      </c>
      <c r="K755">
        <v>0.60501105379513631</v>
      </c>
      <c r="L755">
        <v>0.49862903428672056</v>
      </c>
      <c r="M755">
        <v>14</v>
      </c>
      <c r="N755">
        <v>1</v>
      </c>
      <c r="O755">
        <v>13</v>
      </c>
      <c r="P755">
        <v>1</v>
      </c>
      <c r="Q755">
        <v>0.47797650491786792</v>
      </c>
    </row>
    <row r="756" spans="1:17" x14ac:dyDescent="0.3">
      <c r="A756">
        <v>1527</v>
      </c>
      <c r="B756">
        <v>3115</v>
      </c>
      <c r="C756" t="s">
        <v>425</v>
      </c>
      <c r="D756">
        <v>760</v>
      </c>
      <c r="E756" t="s">
        <v>154</v>
      </c>
      <c r="F756" t="s">
        <v>1470</v>
      </c>
      <c r="G756">
        <v>39753</v>
      </c>
      <c r="H756">
        <v>15</v>
      </c>
      <c r="I756">
        <v>1376</v>
      </c>
      <c r="J756">
        <v>1.911805398334717E-2</v>
      </c>
      <c r="K756">
        <v>0.55232558139534882</v>
      </c>
      <c r="L756">
        <v>0.51774708827006777</v>
      </c>
      <c r="M756">
        <v>15</v>
      </c>
      <c r="N756">
        <v>1</v>
      </c>
      <c r="O756">
        <v>14</v>
      </c>
      <c r="P756">
        <v>1</v>
      </c>
      <c r="Q756">
        <v>0.49862903428672056</v>
      </c>
    </row>
    <row r="757" spans="1:17" x14ac:dyDescent="0.3">
      <c r="A757">
        <v>1201</v>
      </c>
      <c r="B757">
        <v>6309</v>
      </c>
      <c r="C757" t="s">
        <v>506</v>
      </c>
      <c r="D757">
        <v>5083</v>
      </c>
      <c r="E757" t="s">
        <v>154</v>
      </c>
      <c r="F757" t="s">
        <v>1473</v>
      </c>
      <c r="G757">
        <v>11877</v>
      </c>
      <c r="H757">
        <v>1</v>
      </c>
      <c r="I757">
        <v>5964</v>
      </c>
      <c r="J757">
        <v>0.42797002610086721</v>
      </c>
      <c r="K757">
        <v>0.85228034875922198</v>
      </c>
      <c r="L757">
        <v>0.42797002610086721</v>
      </c>
      <c r="M757">
        <v>1</v>
      </c>
      <c r="N757">
        <v>1</v>
      </c>
      <c r="O757">
        <v>669</v>
      </c>
      <c r="P757">
        <v>0</v>
      </c>
      <c r="Q757">
        <v>0.99977360199228293</v>
      </c>
    </row>
    <row r="758" spans="1:17" x14ac:dyDescent="0.3">
      <c r="A758">
        <v>1247</v>
      </c>
      <c r="B758">
        <v>6309</v>
      </c>
      <c r="C758" t="s">
        <v>456</v>
      </c>
      <c r="D758">
        <v>1565</v>
      </c>
      <c r="E758" t="s">
        <v>154</v>
      </c>
      <c r="F758" t="s">
        <v>1473</v>
      </c>
      <c r="G758">
        <v>11877</v>
      </c>
      <c r="H758">
        <v>2</v>
      </c>
      <c r="I758">
        <v>1856</v>
      </c>
      <c r="J758">
        <v>0.13176728129999157</v>
      </c>
      <c r="K758">
        <v>0.84321120689655171</v>
      </c>
      <c r="L758">
        <v>0.55973730740085881</v>
      </c>
      <c r="M758">
        <v>2</v>
      </c>
      <c r="N758">
        <v>1</v>
      </c>
      <c r="O758">
        <v>1</v>
      </c>
      <c r="P758">
        <v>1</v>
      </c>
      <c r="Q758">
        <v>0.42797002610086721</v>
      </c>
    </row>
    <row r="759" spans="1:17" x14ac:dyDescent="0.3">
      <c r="A759">
        <v>1220</v>
      </c>
      <c r="B759">
        <v>6309</v>
      </c>
      <c r="C759" t="s">
        <v>164</v>
      </c>
      <c r="D759">
        <v>748</v>
      </c>
      <c r="E759" t="s">
        <v>154</v>
      </c>
      <c r="F759" t="s">
        <v>1473</v>
      </c>
      <c r="G759">
        <v>11877</v>
      </c>
      <c r="H759">
        <v>3</v>
      </c>
      <c r="I759">
        <v>900</v>
      </c>
      <c r="J759">
        <v>6.2978866717184473E-2</v>
      </c>
      <c r="K759">
        <v>0.83111111111111113</v>
      </c>
      <c r="L759">
        <v>0.62271617411804325</v>
      </c>
      <c r="M759">
        <v>3</v>
      </c>
      <c r="N759">
        <v>1</v>
      </c>
      <c r="O759">
        <v>2</v>
      </c>
      <c r="P759">
        <v>1</v>
      </c>
      <c r="Q759">
        <v>0.55973730740085881</v>
      </c>
    </row>
    <row r="760" spans="1:17" x14ac:dyDescent="0.3">
      <c r="A760">
        <v>1226</v>
      </c>
      <c r="B760">
        <v>6309</v>
      </c>
      <c r="C760" t="s">
        <v>266</v>
      </c>
      <c r="D760">
        <v>487</v>
      </c>
      <c r="E760" t="s">
        <v>154</v>
      </c>
      <c r="F760" t="s">
        <v>1473</v>
      </c>
      <c r="G760">
        <v>11877</v>
      </c>
      <c r="H760">
        <v>4</v>
      </c>
      <c r="I760">
        <v>613</v>
      </c>
      <c r="J760">
        <v>4.1003620442872778E-2</v>
      </c>
      <c r="K760">
        <v>0.79445350734094622</v>
      </c>
      <c r="L760">
        <v>0.66371979456091601</v>
      </c>
      <c r="M760">
        <v>4</v>
      </c>
      <c r="N760">
        <v>1</v>
      </c>
      <c r="O760">
        <v>3</v>
      </c>
      <c r="P760">
        <v>1</v>
      </c>
      <c r="Q760">
        <v>0.62271617411804325</v>
      </c>
    </row>
    <row r="761" spans="1:17" x14ac:dyDescent="0.3">
      <c r="A761">
        <v>1238</v>
      </c>
      <c r="B761">
        <v>6309</v>
      </c>
      <c r="C761" t="s">
        <v>380</v>
      </c>
      <c r="D761">
        <v>467</v>
      </c>
      <c r="E761" t="s">
        <v>154</v>
      </c>
      <c r="F761" t="s">
        <v>1473</v>
      </c>
      <c r="G761">
        <v>11877</v>
      </c>
      <c r="H761">
        <v>5</v>
      </c>
      <c r="I761">
        <v>661</v>
      </c>
      <c r="J761">
        <v>3.9319693525301E-2</v>
      </c>
      <c r="K761">
        <v>0.70650529500756432</v>
      </c>
      <c r="L761">
        <v>0.70303948808621697</v>
      </c>
      <c r="M761">
        <v>5</v>
      </c>
      <c r="N761">
        <v>1</v>
      </c>
      <c r="O761">
        <v>4</v>
      </c>
      <c r="P761">
        <v>1</v>
      </c>
      <c r="Q761">
        <v>0.66371979456091601</v>
      </c>
    </row>
    <row r="762" spans="1:17" x14ac:dyDescent="0.3">
      <c r="A762">
        <v>1240</v>
      </c>
      <c r="B762">
        <v>6309</v>
      </c>
      <c r="C762" t="s">
        <v>383</v>
      </c>
      <c r="D762">
        <v>446</v>
      </c>
      <c r="E762" t="s">
        <v>154</v>
      </c>
      <c r="F762" t="s">
        <v>1473</v>
      </c>
      <c r="G762">
        <v>11877</v>
      </c>
      <c r="H762">
        <v>6</v>
      </c>
      <c r="I762">
        <v>563</v>
      </c>
      <c r="J762">
        <v>3.7551570261850638E-2</v>
      </c>
      <c r="K762">
        <v>0.79218472468916523</v>
      </c>
      <c r="L762">
        <v>0.7405910583480676</v>
      </c>
      <c r="M762">
        <v>6</v>
      </c>
      <c r="N762">
        <v>1</v>
      </c>
      <c r="O762">
        <v>5</v>
      </c>
      <c r="P762">
        <v>1</v>
      </c>
      <c r="Q762">
        <v>0.70303948808621697</v>
      </c>
    </row>
    <row r="763" spans="1:17" x14ac:dyDescent="0.3">
      <c r="A763">
        <v>1267</v>
      </c>
      <c r="B763">
        <v>6309</v>
      </c>
      <c r="C763" t="s">
        <v>672</v>
      </c>
      <c r="D763">
        <v>352</v>
      </c>
      <c r="E763" t="s">
        <v>154</v>
      </c>
      <c r="F763" t="s">
        <v>1473</v>
      </c>
      <c r="G763">
        <v>11877</v>
      </c>
      <c r="H763">
        <v>7</v>
      </c>
      <c r="I763">
        <v>428</v>
      </c>
      <c r="J763">
        <v>2.9637113749263283E-2</v>
      </c>
      <c r="K763">
        <v>0.82242990654205606</v>
      </c>
      <c r="L763">
        <v>0.77022817209733085</v>
      </c>
      <c r="M763">
        <v>7</v>
      </c>
      <c r="N763">
        <v>1</v>
      </c>
      <c r="O763">
        <v>6</v>
      </c>
      <c r="P763">
        <v>1</v>
      </c>
      <c r="Q763">
        <v>0.7405910583480676</v>
      </c>
    </row>
    <row r="764" spans="1:17" x14ac:dyDescent="0.3">
      <c r="A764">
        <v>1230</v>
      </c>
      <c r="B764">
        <v>6309</v>
      </c>
      <c r="C764" t="s">
        <v>330</v>
      </c>
      <c r="D764">
        <v>325</v>
      </c>
      <c r="E764" t="s">
        <v>154</v>
      </c>
      <c r="F764" t="s">
        <v>1473</v>
      </c>
      <c r="G764">
        <v>11877</v>
      </c>
      <c r="H764">
        <v>8</v>
      </c>
      <c r="I764">
        <v>685</v>
      </c>
      <c r="J764">
        <v>2.7363812410541383E-2</v>
      </c>
      <c r="K764">
        <v>0.47445255474452552</v>
      </c>
      <c r="L764">
        <v>0.79759198450787228</v>
      </c>
      <c r="M764">
        <v>8</v>
      </c>
      <c r="N764">
        <v>0</v>
      </c>
      <c r="O764">
        <v>7</v>
      </c>
      <c r="P764">
        <v>0</v>
      </c>
      <c r="Q764">
        <v>0.77022817209733085</v>
      </c>
    </row>
    <row r="765" spans="1:17" x14ac:dyDescent="0.3">
      <c r="A765">
        <v>1225</v>
      </c>
      <c r="B765">
        <v>6309</v>
      </c>
      <c r="C765" t="s">
        <v>251</v>
      </c>
      <c r="D765">
        <v>223</v>
      </c>
      <c r="E765" t="s">
        <v>154</v>
      </c>
      <c r="F765" t="s">
        <v>1473</v>
      </c>
      <c r="G765">
        <v>11877</v>
      </c>
      <c r="H765">
        <v>9</v>
      </c>
      <c r="I765">
        <v>290</v>
      </c>
      <c r="J765">
        <v>1.8775785130925319E-2</v>
      </c>
      <c r="K765">
        <v>0.76896551724137929</v>
      </c>
      <c r="L765">
        <v>0.81636776963879765</v>
      </c>
      <c r="M765">
        <v>9</v>
      </c>
      <c r="N765">
        <v>0</v>
      </c>
      <c r="O765">
        <v>8</v>
      </c>
      <c r="P765">
        <v>0</v>
      </c>
      <c r="Q765">
        <v>0.79759198450787228</v>
      </c>
    </row>
    <row r="766" spans="1:17" x14ac:dyDescent="0.3">
      <c r="A766">
        <v>1237</v>
      </c>
      <c r="B766">
        <v>6309</v>
      </c>
      <c r="C766" t="s">
        <v>378</v>
      </c>
      <c r="D766">
        <v>213</v>
      </c>
      <c r="E766" t="s">
        <v>154</v>
      </c>
      <c r="F766" t="s">
        <v>1473</v>
      </c>
      <c r="G766">
        <v>11877</v>
      </c>
      <c r="H766">
        <v>10</v>
      </c>
      <c r="I766">
        <v>268</v>
      </c>
      <c r="J766">
        <v>1.793382167213943E-2</v>
      </c>
      <c r="K766">
        <v>0.79477611940298509</v>
      </c>
      <c r="L766">
        <v>0.83430159131093706</v>
      </c>
      <c r="M766">
        <v>10</v>
      </c>
      <c r="N766">
        <v>0</v>
      </c>
      <c r="O766">
        <v>9</v>
      </c>
      <c r="P766">
        <v>0</v>
      </c>
      <c r="Q766">
        <v>0.81636776963879765</v>
      </c>
    </row>
    <row r="767" spans="1:17" x14ac:dyDescent="0.3">
      <c r="A767">
        <v>1235</v>
      </c>
      <c r="B767">
        <v>6309</v>
      </c>
      <c r="C767" t="s">
        <v>353</v>
      </c>
      <c r="D767">
        <v>167</v>
      </c>
      <c r="E767" t="s">
        <v>154</v>
      </c>
      <c r="F767" t="s">
        <v>1473</v>
      </c>
      <c r="G767">
        <v>11877</v>
      </c>
      <c r="H767">
        <v>11</v>
      </c>
      <c r="I767">
        <v>245</v>
      </c>
      <c r="J767">
        <v>1.406078976172434E-2</v>
      </c>
      <c r="K767">
        <v>0.68163265306122445</v>
      </c>
      <c r="L767">
        <v>0.84836238107266138</v>
      </c>
      <c r="M767">
        <v>11</v>
      </c>
      <c r="N767">
        <v>0</v>
      </c>
      <c r="O767">
        <v>10</v>
      </c>
      <c r="P767">
        <v>0</v>
      </c>
      <c r="Q767">
        <v>0.83430159131093706</v>
      </c>
    </row>
    <row r="768" spans="1:17" x14ac:dyDescent="0.3">
      <c r="A768">
        <v>1223</v>
      </c>
      <c r="B768">
        <v>6309</v>
      </c>
      <c r="C768" t="s">
        <v>200</v>
      </c>
      <c r="D768">
        <v>97</v>
      </c>
      <c r="E768" t="s">
        <v>154</v>
      </c>
      <c r="F768" t="s">
        <v>1473</v>
      </c>
      <c r="G768">
        <v>11877</v>
      </c>
      <c r="H768">
        <v>12</v>
      </c>
      <c r="I768">
        <v>172</v>
      </c>
      <c r="J768">
        <v>8.1670455502231201E-3</v>
      </c>
      <c r="K768">
        <v>0.56395348837209303</v>
      </c>
      <c r="L768">
        <v>0.85652942662288445</v>
      </c>
      <c r="M768">
        <v>12</v>
      </c>
      <c r="N768">
        <v>0</v>
      </c>
      <c r="O768">
        <v>11</v>
      </c>
      <c r="P768">
        <v>0</v>
      </c>
      <c r="Q768">
        <v>0.84836238107266138</v>
      </c>
    </row>
    <row r="769" spans="1:17" x14ac:dyDescent="0.3">
      <c r="A769">
        <v>1262</v>
      </c>
      <c r="B769">
        <v>6309</v>
      </c>
      <c r="C769" t="s">
        <v>586</v>
      </c>
      <c r="D769">
        <v>86</v>
      </c>
      <c r="E769" t="s">
        <v>154</v>
      </c>
      <c r="F769" t="s">
        <v>1473</v>
      </c>
      <c r="G769">
        <v>11877</v>
      </c>
      <c r="H769">
        <v>13</v>
      </c>
      <c r="I769">
        <v>137</v>
      </c>
      <c r="J769">
        <v>7.2408857455586425E-3</v>
      </c>
      <c r="K769">
        <v>0.62773722627737227</v>
      </c>
      <c r="L769">
        <v>0.86377031236844304</v>
      </c>
      <c r="M769">
        <v>13</v>
      </c>
      <c r="N769">
        <v>0</v>
      </c>
      <c r="O769">
        <v>12</v>
      </c>
      <c r="P769">
        <v>0</v>
      </c>
      <c r="Q769">
        <v>0.85652942662288445</v>
      </c>
    </row>
    <row r="770" spans="1:17" x14ac:dyDescent="0.3">
      <c r="A770">
        <v>1202</v>
      </c>
      <c r="B770">
        <v>6309</v>
      </c>
      <c r="C770" t="s">
        <v>506</v>
      </c>
      <c r="D770">
        <v>68</v>
      </c>
      <c r="E770" t="s">
        <v>154</v>
      </c>
      <c r="F770" t="s">
        <v>1473</v>
      </c>
      <c r="G770">
        <v>11877</v>
      </c>
      <c r="H770">
        <v>14</v>
      </c>
      <c r="I770">
        <v>75</v>
      </c>
      <c r="J770">
        <v>5.725351519744043E-3</v>
      </c>
      <c r="K770">
        <v>0.90666666666666662</v>
      </c>
      <c r="L770">
        <v>0.86949566388818711</v>
      </c>
      <c r="M770">
        <v>14</v>
      </c>
      <c r="N770">
        <v>0</v>
      </c>
      <c r="O770">
        <v>13</v>
      </c>
      <c r="P770">
        <v>0</v>
      </c>
      <c r="Q770">
        <v>0.86377031236844304</v>
      </c>
    </row>
    <row r="771" spans="1:17" x14ac:dyDescent="0.3">
      <c r="A771">
        <v>1266</v>
      </c>
      <c r="B771">
        <v>6309</v>
      </c>
      <c r="C771" t="s">
        <v>650</v>
      </c>
      <c r="D771">
        <v>60</v>
      </c>
      <c r="E771" t="s">
        <v>154</v>
      </c>
      <c r="F771" t="s">
        <v>1473</v>
      </c>
      <c r="G771">
        <v>11877</v>
      </c>
      <c r="H771">
        <v>15</v>
      </c>
      <c r="I771">
        <v>93</v>
      </c>
      <c r="J771">
        <v>5.0517807527153324E-3</v>
      </c>
      <c r="K771">
        <v>0.64516129032258063</v>
      </c>
      <c r="L771">
        <v>0.87454744464090239</v>
      </c>
      <c r="M771">
        <v>15</v>
      </c>
      <c r="N771">
        <v>0</v>
      </c>
      <c r="O771">
        <v>14</v>
      </c>
      <c r="P771">
        <v>0</v>
      </c>
      <c r="Q771">
        <v>0.86949566388818711</v>
      </c>
    </row>
    <row r="772" spans="1:17" x14ac:dyDescent="0.3">
      <c r="A772">
        <v>1801</v>
      </c>
      <c r="B772">
        <v>6546</v>
      </c>
      <c r="C772" t="s">
        <v>679</v>
      </c>
      <c r="D772">
        <v>1380</v>
      </c>
      <c r="E772" t="s">
        <v>154</v>
      </c>
      <c r="F772" t="s">
        <v>1484</v>
      </c>
      <c r="G772">
        <v>20695</v>
      </c>
      <c r="H772">
        <v>1</v>
      </c>
      <c r="I772">
        <v>5076</v>
      </c>
      <c r="J772">
        <v>6.6682773616815655E-2</v>
      </c>
      <c r="K772">
        <v>0.27186761229314421</v>
      </c>
      <c r="L772">
        <v>6.6682773616815655E-2</v>
      </c>
      <c r="M772">
        <v>1</v>
      </c>
      <c r="N772">
        <v>1</v>
      </c>
      <c r="O772">
        <v>247.5</v>
      </c>
      <c r="P772">
        <v>0</v>
      </c>
      <c r="Q772">
        <v>0.99983160730825182</v>
      </c>
    </row>
    <row r="773" spans="1:17" x14ac:dyDescent="0.3">
      <c r="A773">
        <v>1821</v>
      </c>
      <c r="B773">
        <v>6546</v>
      </c>
      <c r="C773" t="s">
        <v>211</v>
      </c>
      <c r="D773">
        <v>1352</v>
      </c>
      <c r="E773" t="s">
        <v>154</v>
      </c>
      <c r="F773" t="s">
        <v>1484</v>
      </c>
      <c r="G773">
        <v>20695</v>
      </c>
      <c r="H773">
        <v>2</v>
      </c>
      <c r="I773">
        <v>3017</v>
      </c>
      <c r="J773">
        <v>6.5329789804300556E-2</v>
      </c>
      <c r="K773">
        <v>0.44812727875372887</v>
      </c>
      <c r="L773">
        <v>0.13201256342111622</v>
      </c>
      <c r="M773">
        <v>2</v>
      </c>
      <c r="N773">
        <v>1</v>
      </c>
      <c r="O773">
        <v>1</v>
      </c>
      <c r="P773">
        <v>1</v>
      </c>
      <c r="Q773">
        <v>6.6682773616815655E-2</v>
      </c>
    </row>
    <row r="774" spans="1:17" x14ac:dyDescent="0.3">
      <c r="A774">
        <v>1803</v>
      </c>
      <c r="B774">
        <v>6546</v>
      </c>
      <c r="C774" t="s">
        <v>232</v>
      </c>
      <c r="D774">
        <v>1235</v>
      </c>
      <c r="E774" t="s">
        <v>154</v>
      </c>
      <c r="F774" t="s">
        <v>1484</v>
      </c>
      <c r="G774">
        <v>20695</v>
      </c>
      <c r="H774">
        <v>3</v>
      </c>
      <c r="I774">
        <v>2460</v>
      </c>
      <c r="J774">
        <v>5.9676250302005317E-2</v>
      </c>
      <c r="K774">
        <v>0.50203252032520329</v>
      </c>
      <c r="L774">
        <v>0.19168881372312155</v>
      </c>
      <c r="M774">
        <v>3</v>
      </c>
      <c r="N774">
        <v>1</v>
      </c>
      <c r="O774">
        <v>2</v>
      </c>
      <c r="P774">
        <v>1</v>
      </c>
      <c r="Q774">
        <v>0.13201256342111622</v>
      </c>
    </row>
    <row r="775" spans="1:17" x14ac:dyDescent="0.3">
      <c r="A775">
        <v>1960</v>
      </c>
      <c r="B775">
        <v>6546</v>
      </c>
      <c r="C775" t="s">
        <v>501</v>
      </c>
      <c r="D775">
        <v>920</v>
      </c>
      <c r="E775" t="s">
        <v>154</v>
      </c>
      <c r="F775" t="s">
        <v>1467</v>
      </c>
      <c r="G775">
        <v>20695</v>
      </c>
      <c r="H775">
        <v>4</v>
      </c>
      <c r="I775">
        <v>7056</v>
      </c>
      <c r="J775">
        <v>4.4455182411210437E-2</v>
      </c>
      <c r="K775">
        <v>0.13038548752834467</v>
      </c>
      <c r="L775">
        <v>0.23614399613433198</v>
      </c>
      <c r="M775">
        <v>4</v>
      </c>
      <c r="N775">
        <v>1</v>
      </c>
      <c r="O775">
        <v>3</v>
      </c>
      <c r="P775">
        <v>1</v>
      </c>
      <c r="Q775">
        <v>0.19168881372312155</v>
      </c>
    </row>
    <row r="776" spans="1:17" x14ac:dyDescent="0.3">
      <c r="A776">
        <v>1887</v>
      </c>
      <c r="B776">
        <v>6546</v>
      </c>
      <c r="C776" t="s">
        <v>673</v>
      </c>
      <c r="D776">
        <v>722</v>
      </c>
      <c r="E776" t="s">
        <v>154</v>
      </c>
      <c r="F776" t="s">
        <v>1484</v>
      </c>
      <c r="G776">
        <v>20695</v>
      </c>
      <c r="H776">
        <v>5</v>
      </c>
      <c r="I776">
        <v>2398</v>
      </c>
      <c r="J776">
        <v>3.4887654022710803E-2</v>
      </c>
      <c r="K776">
        <v>0.30108423686405339</v>
      </c>
      <c r="L776">
        <v>0.27103165015704278</v>
      </c>
      <c r="M776">
        <v>5</v>
      </c>
      <c r="N776">
        <v>1</v>
      </c>
      <c r="O776">
        <v>4</v>
      </c>
      <c r="P776">
        <v>1</v>
      </c>
      <c r="Q776">
        <v>0.23614399613433198</v>
      </c>
    </row>
    <row r="777" spans="1:17" x14ac:dyDescent="0.3">
      <c r="A777">
        <v>1876</v>
      </c>
      <c r="B777">
        <v>6546</v>
      </c>
      <c r="C777" t="s">
        <v>598</v>
      </c>
      <c r="D777">
        <v>527</v>
      </c>
      <c r="E777" t="s">
        <v>154</v>
      </c>
      <c r="F777" t="s">
        <v>1484</v>
      </c>
      <c r="G777">
        <v>20695</v>
      </c>
      <c r="H777">
        <v>6</v>
      </c>
      <c r="I777">
        <v>3479</v>
      </c>
      <c r="J777">
        <v>2.5465088185552067E-2</v>
      </c>
      <c r="K777">
        <v>0.15148031043403276</v>
      </c>
      <c r="L777">
        <v>0.29649673834259482</v>
      </c>
      <c r="M777">
        <v>6</v>
      </c>
      <c r="N777">
        <v>1</v>
      </c>
      <c r="O777">
        <v>5</v>
      </c>
      <c r="P777">
        <v>1</v>
      </c>
      <c r="Q777">
        <v>0.27103165015704278</v>
      </c>
    </row>
    <row r="778" spans="1:17" x14ac:dyDescent="0.3">
      <c r="A778">
        <v>1730</v>
      </c>
      <c r="B778">
        <v>6546</v>
      </c>
      <c r="C778" t="s">
        <v>201</v>
      </c>
      <c r="D778">
        <v>498</v>
      </c>
      <c r="E778" t="s">
        <v>154</v>
      </c>
      <c r="F778" t="s">
        <v>1484</v>
      </c>
      <c r="G778">
        <v>20695</v>
      </c>
      <c r="H778">
        <v>7</v>
      </c>
      <c r="I778">
        <v>1139</v>
      </c>
      <c r="J778">
        <v>2.4063783522589997E-2</v>
      </c>
      <c r="K778">
        <v>0.43722563652326601</v>
      </c>
      <c r="L778">
        <v>0.3205605218651848</v>
      </c>
      <c r="M778">
        <v>7</v>
      </c>
      <c r="N778">
        <v>1</v>
      </c>
      <c r="O778">
        <v>6</v>
      </c>
      <c r="P778">
        <v>1</v>
      </c>
      <c r="Q778">
        <v>0.29649673834259482</v>
      </c>
    </row>
    <row r="779" spans="1:17" x14ac:dyDescent="0.3">
      <c r="A779">
        <v>2421</v>
      </c>
      <c r="B779">
        <v>6546</v>
      </c>
      <c r="C779" t="s">
        <v>387</v>
      </c>
      <c r="D779">
        <v>470</v>
      </c>
      <c r="E779" t="s">
        <v>154</v>
      </c>
      <c r="F779" t="s">
        <v>1484</v>
      </c>
      <c r="G779">
        <v>20695</v>
      </c>
      <c r="H779">
        <v>8</v>
      </c>
      <c r="I779">
        <v>1169</v>
      </c>
      <c r="J779">
        <v>2.2710799710074898E-2</v>
      </c>
      <c r="K779">
        <v>0.40205303678357568</v>
      </c>
      <c r="L779">
        <v>0.34327132157525969</v>
      </c>
      <c r="M779">
        <v>8</v>
      </c>
      <c r="N779">
        <v>1</v>
      </c>
      <c r="O779">
        <v>7</v>
      </c>
      <c r="P779">
        <v>1</v>
      </c>
      <c r="Q779">
        <v>0.3205605218651848</v>
      </c>
    </row>
    <row r="780" spans="1:17" x14ac:dyDescent="0.3">
      <c r="A780">
        <v>1867</v>
      </c>
      <c r="B780">
        <v>6546</v>
      </c>
      <c r="C780" t="s">
        <v>519</v>
      </c>
      <c r="D780">
        <v>430</v>
      </c>
      <c r="E780" t="s">
        <v>154</v>
      </c>
      <c r="F780" t="s">
        <v>1484</v>
      </c>
      <c r="G780">
        <v>20695</v>
      </c>
      <c r="H780">
        <v>9</v>
      </c>
      <c r="I780">
        <v>2320</v>
      </c>
      <c r="J780">
        <v>2.0777965692196181E-2</v>
      </c>
      <c r="K780">
        <v>0.18534482758620691</v>
      </c>
      <c r="L780">
        <v>0.36404928726745589</v>
      </c>
      <c r="M780">
        <v>9</v>
      </c>
      <c r="N780">
        <v>1</v>
      </c>
      <c r="O780">
        <v>8</v>
      </c>
      <c r="P780">
        <v>1</v>
      </c>
      <c r="Q780">
        <v>0.34327132157525969</v>
      </c>
    </row>
    <row r="781" spans="1:17" x14ac:dyDescent="0.3">
      <c r="A781">
        <v>1930</v>
      </c>
      <c r="B781">
        <v>6546</v>
      </c>
      <c r="C781" t="s">
        <v>325</v>
      </c>
      <c r="D781">
        <v>402</v>
      </c>
      <c r="E781" t="s">
        <v>154</v>
      </c>
      <c r="F781" t="s">
        <v>1467</v>
      </c>
      <c r="G781">
        <v>20695</v>
      </c>
      <c r="H781">
        <v>10</v>
      </c>
      <c r="I781">
        <v>3698</v>
      </c>
      <c r="J781">
        <v>1.9424981879681082E-2</v>
      </c>
      <c r="K781">
        <v>0.10870740941049216</v>
      </c>
      <c r="L781">
        <v>0.38347426914713695</v>
      </c>
      <c r="M781">
        <v>10</v>
      </c>
      <c r="N781">
        <v>1</v>
      </c>
      <c r="O781">
        <v>9</v>
      </c>
      <c r="P781">
        <v>1</v>
      </c>
      <c r="Q781">
        <v>0.36404928726745589</v>
      </c>
    </row>
    <row r="782" spans="1:17" x14ac:dyDescent="0.3">
      <c r="A782">
        <v>1915</v>
      </c>
      <c r="B782">
        <v>6546</v>
      </c>
      <c r="C782" t="s">
        <v>209</v>
      </c>
      <c r="D782">
        <v>397</v>
      </c>
      <c r="E782" t="s">
        <v>154</v>
      </c>
      <c r="F782" t="s">
        <v>1467</v>
      </c>
      <c r="G782">
        <v>20695</v>
      </c>
      <c r="H782">
        <v>11</v>
      </c>
      <c r="I782">
        <v>4932</v>
      </c>
      <c r="J782">
        <v>1.9183377627446242E-2</v>
      </c>
      <c r="K782">
        <v>8.0494728304947277E-2</v>
      </c>
      <c r="L782">
        <v>0.40265764677458321</v>
      </c>
      <c r="M782">
        <v>11</v>
      </c>
      <c r="N782">
        <v>1</v>
      </c>
      <c r="O782">
        <v>10</v>
      </c>
      <c r="P782">
        <v>1</v>
      </c>
      <c r="Q782">
        <v>0.38347426914713695</v>
      </c>
    </row>
    <row r="783" spans="1:17" x14ac:dyDescent="0.3">
      <c r="A783">
        <v>2420</v>
      </c>
      <c r="B783">
        <v>6546</v>
      </c>
      <c r="C783" t="s">
        <v>387</v>
      </c>
      <c r="D783">
        <v>385</v>
      </c>
      <c r="E783" t="s">
        <v>154</v>
      </c>
      <c r="F783" t="s">
        <v>1484</v>
      </c>
      <c r="G783">
        <v>20695</v>
      </c>
      <c r="H783">
        <v>12</v>
      </c>
      <c r="I783">
        <v>924</v>
      </c>
      <c r="J783">
        <v>1.8603527422082627E-2</v>
      </c>
      <c r="K783">
        <v>0.41666666666666669</v>
      </c>
      <c r="L783">
        <v>0.42126117419666587</v>
      </c>
      <c r="M783">
        <v>12</v>
      </c>
      <c r="N783">
        <v>1</v>
      </c>
      <c r="O783">
        <v>11</v>
      </c>
      <c r="P783">
        <v>1</v>
      </c>
      <c r="Q783">
        <v>0.40265764677458321</v>
      </c>
    </row>
    <row r="784" spans="1:17" x14ac:dyDescent="0.3">
      <c r="A784">
        <v>1923</v>
      </c>
      <c r="B784">
        <v>6546</v>
      </c>
      <c r="C784" t="s">
        <v>267</v>
      </c>
      <c r="D784">
        <v>360</v>
      </c>
      <c r="E784" t="s">
        <v>154</v>
      </c>
      <c r="F784" t="s">
        <v>1467</v>
      </c>
      <c r="G784">
        <v>20695</v>
      </c>
      <c r="H784">
        <v>13</v>
      </c>
      <c r="I784">
        <v>3455</v>
      </c>
      <c r="J784">
        <v>1.739550616090843E-2</v>
      </c>
      <c r="K784">
        <v>0.10419681620839363</v>
      </c>
      <c r="L784">
        <v>0.43865668035757432</v>
      </c>
      <c r="M784">
        <v>13</v>
      </c>
      <c r="N784">
        <v>1</v>
      </c>
      <c r="O784">
        <v>12</v>
      </c>
      <c r="P784">
        <v>1</v>
      </c>
      <c r="Q784">
        <v>0.42126117419666587</v>
      </c>
    </row>
    <row r="785" spans="1:17" x14ac:dyDescent="0.3">
      <c r="A785">
        <v>2180</v>
      </c>
      <c r="B785">
        <v>6546</v>
      </c>
      <c r="C785" t="s">
        <v>587</v>
      </c>
      <c r="D785">
        <v>357</v>
      </c>
      <c r="E785" t="s">
        <v>154</v>
      </c>
      <c r="F785" t="s">
        <v>1484</v>
      </c>
      <c r="G785">
        <v>20695</v>
      </c>
      <c r="H785">
        <v>14</v>
      </c>
      <c r="I785">
        <v>2716</v>
      </c>
      <c r="J785">
        <v>1.7250543609567529E-2</v>
      </c>
      <c r="K785">
        <v>0.13144329896907217</v>
      </c>
      <c r="L785">
        <v>0.45590722396714184</v>
      </c>
      <c r="M785">
        <v>14</v>
      </c>
      <c r="N785">
        <v>1</v>
      </c>
      <c r="O785">
        <v>13</v>
      </c>
      <c r="P785">
        <v>1</v>
      </c>
      <c r="Q785">
        <v>0.43865668035757432</v>
      </c>
    </row>
    <row r="786" spans="1:17" x14ac:dyDescent="0.3">
      <c r="A786">
        <v>2474</v>
      </c>
      <c r="B786">
        <v>6546</v>
      </c>
      <c r="C786" t="s">
        <v>176</v>
      </c>
      <c r="D786">
        <v>352</v>
      </c>
      <c r="E786" t="s">
        <v>154</v>
      </c>
      <c r="F786" t="s">
        <v>1484</v>
      </c>
      <c r="G786">
        <v>20695</v>
      </c>
      <c r="H786">
        <v>15</v>
      </c>
      <c r="I786">
        <v>2326</v>
      </c>
      <c r="J786">
        <v>1.7008939357332688E-2</v>
      </c>
      <c r="K786">
        <v>0.15133276010318142</v>
      </c>
      <c r="L786">
        <v>0.4729161633244745</v>
      </c>
      <c r="M786">
        <v>15</v>
      </c>
      <c r="N786">
        <v>1</v>
      </c>
      <c r="O786">
        <v>14</v>
      </c>
      <c r="P786">
        <v>1</v>
      </c>
      <c r="Q786">
        <v>0.45590722396714184</v>
      </c>
    </row>
    <row r="787" spans="1:17" x14ac:dyDescent="0.3">
      <c r="A787">
        <v>1109</v>
      </c>
      <c r="B787">
        <v>6547</v>
      </c>
      <c r="C787" t="s">
        <v>583</v>
      </c>
      <c r="D787">
        <v>795</v>
      </c>
      <c r="E787" t="s">
        <v>154</v>
      </c>
      <c r="F787" t="s">
        <v>1472</v>
      </c>
      <c r="G787">
        <v>8827</v>
      </c>
      <c r="H787">
        <v>1</v>
      </c>
      <c r="I787">
        <v>3779</v>
      </c>
      <c r="J787">
        <v>9.0064574600657074E-2</v>
      </c>
      <c r="K787">
        <v>0.21037311458057686</v>
      </c>
      <c r="L787">
        <v>9.0064574600657074E-2</v>
      </c>
      <c r="M787">
        <v>1</v>
      </c>
      <c r="N787">
        <v>1</v>
      </c>
      <c r="O787">
        <v>746.5</v>
      </c>
      <c r="P787">
        <v>0</v>
      </c>
      <c r="Q787">
        <v>0.98951437545299548</v>
      </c>
    </row>
    <row r="788" spans="1:17" x14ac:dyDescent="0.3">
      <c r="A788">
        <v>1104</v>
      </c>
      <c r="B788">
        <v>6547</v>
      </c>
      <c r="C788" t="s">
        <v>583</v>
      </c>
      <c r="D788">
        <v>699</v>
      </c>
      <c r="E788" t="s">
        <v>154</v>
      </c>
      <c r="F788" t="s">
        <v>1472</v>
      </c>
      <c r="G788">
        <v>8827</v>
      </c>
      <c r="H788">
        <v>2</v>
      </c>
      <c r="I788">
        <v>3197</v>
      </c>
      <c r="J788">
        <v>7.918885238472867E-2</v>
      </c>
      <c r="K788">
        <v>0.21864247732248984</v>
      </c>
      <c r="L788">
        <v>0.16925342698538576</v>
      </c>
      <c r="M788">
        <v>2</v>
      </c>
      <c r="N788">
        <v>1</v>
      </c>
      <c r="O788">
        <v>1</v>
      </c>
      <c r="P788">
        <v>1</v>
      </c>
      <c r="Q788">
        <v>9.0064574600657074E-2</v>
      </c>
    </row>
    <row r="789" spans="1:17" x14ac:dyDescent="0.3">
      <c r="A789">
        <v>1020</v>
      </c>
      <c r="B789">
        <v>6547</v>
      </c>
      <c r="C789" t="s">
        <v>255</v>
      </c>
      <c r="D789">
        <v>688</v>
      </c>
      <c r="E789" t="s">
        <v>154</v>
      </c>
      <c r="F789" t="s">
        <v>1472</v>
      </c>
      <c r="G789">
        <v>8827</v>
      </c>
      <c r="H789">
        <v>3</v>
      </c>
      <c r="I789">
        <v>3746</v>
      </c>
      <c r="J789">
        <v>7.7942675880820211E-2</v>
      </c>
      <c r="K789">
        <v>0.18366257341163908</v>
      </c>
      <c r="L789">
        <v>0.24719610286620597</v>
      </c>
      <c r="M789">
        <v>3</v>
      </c>
      <c r="N789">
        <v>1</v>
      </c>
      <c r="O789">
        <v>2</v>
      </c>
      <c r="P789">
        <v>1</v>
      </c>
      <c r="Q789">
        <v>0.16925342698538576</v>
      </c>
    </row>
    <row r="790" spans="1:17" x14ac:dyDescent="0.3">
      <c r="A790">
        <v>1108</v>
      </c>
      <c r="B790">
        <v>6547</v>
      </c>
      <c r="C790" t="s">
        <v>583</v>
      </c>
      <c r="D790">
        <v>640</v>
      </c>
      <c r="E790" t="s">
        <v>154</v>
      </c>
      <c r="F790" t="s">
        <v>1472</v>
      </c>
      <c r="G790">
        <v>8827</v>
      </c>
      <c r="H790">
        <v>4</v>
      </c>
      <c r="I790">
        <v>3435</v>
      </c>
      <c r="J790">
        <v>7.2504814772856016E-2</v>
      </c>
      <c r="K790">
        <v>0.18631732168850074</v>
      </c>
      <c r="L790">
        <v>0.319700917639062</v>
      </c>
      <c r="M790">
        <v>4</v>
      </c>
      <c r="N790">
        <v>1</v>
      </c>
      <c r="O790">
        <v>3</v>
      </c>
      <c r="P790">
        <v>1</v>
      </c>
      <c r="Q790">
        <v>0.24719610286620597</v>
      </c>
    </row>
    <row r="791" spans="1:17" x14ac:dyDescent="0.3">
      <c r="A791">
        <v>1089</v>
      </c>
      <c r="B791">
        <v>6547</v>
      </c>
      <c r="C791" t="s">
        <v>649</v>
      </c>
      <c r="D791">
        <v>596</v>
      </c>
      <c r="E791" t="s">
        <v>154</v>
      </c>
      <c r="F791" t="s">
        <v>1472</v>
      </c>
      <c r="G791">
        <v>8827</v>
      </c>
      <c r="H791">
        <v>5</v>
      </c>
      <c r="I791">
        <v>3182</v>
      </c>
      <c r="J791">
        <v>6.7520108757222155E-2</v>
      </c>
      <c r="K791">
        <v>0.18730358265241986</v>
      </c>
      <c r="L791">
        <v>0.38722102639628414</v>
      </c>
      <c r="M791">
        <v>5</v>
      </c>
      <c r="N791">
        <v>1</v>
      </c>
      <c r="O791">
        <v>4</v>
      </c>
      <c r="P791">
        <v>1</v>
      </c>
      <c r="Q791">
        <v>0.319700917639062</v>
      </c>
    </row>
    <row r="792" spans="1:17" x14ac:dyDescent="0.3">
      <c r="A792">
        <v>1013</v>
      </c>
      <c r="B792">
        <v>6547</v>
      </c>
      <c r="C792" t="s">
        <v>255</v>
      </c>
      <c r="D792">
        <v>462</v>
      </c>
      <c r="E792" t="s">
        <v>154</v>
      </c>
      <c r="F792" t="s">
        <v>1472</v>
      </c>
      <c r="G792">
        <v>8827</v>
      </c>
      <c r="H792">
        <v>6</v>
      </c>
      <c r="I792">
        <v>3004</v>
      </c>
      <c r="J792">
        <v>5.2339413164155434E-2</v>
      </c>
      <c r="K792">
        <v>0.15379494007989347</v>
      </c>
      <c r="L792">
        <v>0.43956043956043955</v>
      </c>
      <c r="M792">
        <v>6</v>
      </c>
      <c r="N792">
        <v>1</v>
      </c>
      <c r="O792">
        <v>5</v>
      </c>
      <c r="P792">
        <v>1</v>
      </c>
      <c r="Q792">
        <v>0.38722102639628414</v>
      </c>
    </row>
    <row r="793" spans="1:17" x14ac:dyDescent="0.3">
      <c r="A793">
        <v>1001</v>
      </c>
      <c r="B793">
        <v>6547</v>
      </c>
      <c r="C793" t="s">
        <v>167</v>
      </c>
      <c r="D793">
        <v>431</v>
      </c>
      <c r="E793" t="s">
        <v>154</v>
      </c>
      <c r="F793" t="s">
        <v>1472</v>
      </c>
      <c r="G793">
        <v>8827</v>
      </c>
      <c r="H793">
        <v>7</v>
      </c>
      <c r="I793">
        <v>2295</v>
      </c>
      <c r="J793">
        <v>4.8827461198595219E-2</v>
      </c>
      <c r="K793">
        <v>0.18779956427015251</v>
      </c>
      <c r="L793">
        <v>0.48838790075903477</v>
      </c>
      <c r="M793">
        <v>7</v>
      </c>
      <c r="N793">
        <v>1</v>
      </c>
      <c r="O793">
        <v>6</v>
      </c>
      <c r="P793">
        <v>1</v>
      </c>
      <c r="Q793">
        <v>0.43956043956043955</v>
      </c>
    </row>
    <row r="794" spans="1:17" x14ac:dyDescent="0.3">
      <c r="A794">
        <v>1105</v>
      </c>
      <c r="B794">
        <v>6547</v>
      </c>
      <c r="C794" t="s">
        <v>583</v>
      </c>
      <c r="D794">
        <v>399</v>
      </c>
      <c r="E794" t="s">
        <v>154</v>
      </c>
      <c r="F794" t="s">
        <v>1472</v>
      </c>
      <c r="G794">
        <v>8827</v>
      </c>
      <c r="H794">
        <v>8</v>
      </c>
      <c r="I794">
        <v>1957</v>
      </c>
      <c r="J794">
        <v>4.5202220459952418E-2</v>
      </c>
      <c r="K794">
        <v>0.20388349514563106</v>
      </c>
      <c r="L794">
        <v>0.53359012121898719</v>
      </c>
      <c r="M794">
        <v>8</v>
      </c>
      <c r="N794">
        <v>1</v>
      </c>
      <c r="O794">
        <v>7</v>
      </c>
      <c r="P794">
        <v>1</v>
      </c>
      <c r="Q794">
        <v>0.48838790075903477</v>
      </c>
    </row>
    <row r="795" spans="1:17" x14ac:dyDescent="0.3">
      <c r="A795">
        <v>1040</v>
      </c>
      <c r="B795">
        <v>6547</v>
      </c>
      <c r="C795" t="s">
        <v>358</v>
      </c>
      <c r="D795">
        <v>341</v>
      </c>
      <c r="E795" t="s">
        <v>154</v>
      </c>
      <c r="F795" t="s">
        <v>1472</v>
      </c>
      <c r="G795">
        <v>8827</v>
      </c>
      <c r="H795">
        <v>9</v>
      </c>
      <c r="I795">
        <v>5158</v>
      </c>
      <c r="J795">
        <v>3.8631471621162344E-2</v>
      </c>
      <c r="K795">
        <v>6.61108956960062E-2</v>
      </c>
      <c r="L795">
        <v>0.57222159284014951</v>
      </c>
      <c r="M795">
        <v>9</v>
      </c>
      <c r="N795">
        <v>1</v>
      </c>
      <c r="O795">
        <v>8</v>
      </c>
      <c r="P795">
        <v>1</v>
      </c>
      <c r="Q795">
        <v>0.53359012121898719</v>
      </c>
    </row>
    <row r="796" spans="1:17" x14ac:dyDescent="0.3">
      <c r="A796">
        <v>1028</v>
      </c>
      <c r="B796">
        <v>6547</v>
      </c>
      <c r="C796" t="s">
        <v>290</v>
      </c>
      <c r="D796">
        <v>318</v>
      </c>
      <c r="E796" t="s">
        <v>154</v>
      </c>
      <c r="F796" t="s">
        <v>1472</v>
      </c>
      <c r="G796">
        <v>8827</v>
      </c>
      <c r="H796">
        <v>10</v>
      </c>
      <c r="I796">
        <v>2011</v>
      </c>
      <c r="J796">
        <v>3.6025829840262827E-2</v>
      </c>
      <c r="K796">
        <v>0.1581302834410741</v>
      </c>
      <c r="L796">
        <v>0.60824742268041232</v>
      </c>
      <c r="M796">
        <v>10</v>
      </c>
      <c r="N796">
        <v>1</v>
      </c>
      <c r="O796">
        <v>9</v>
      </c>
      <c r="P796">
        <v>1</v>
      </c>
      <c r="Q796">
        <v>0.57222159284014951</v>
      </c>
    </row>
    <row r="797" spans="1:17" x14ac:dyDescent="0.3">
      <c r="A797">
        <v>1085</v>
      </c>
      <c r="B797">
        <v>6547</v>
      </c>
      <c r="C797" t="s">
        <v>657</v>
      </c>
      <c r="D797">
        <v>298</v>
      </c>
      <c r="E797" t="s">
        <v>154</v>
      </c>
      <c r="F797" t="s">
        <v>1472</v>
      </c>
      <c r="G797">
        <v>8827</v>
      </c>
      <c r="H797">
        <v>11</v>
      </c>
      <c r="I797">
        <v>4479</v>
      </c>
      <c r="J797">
        <v>3.3760054378611078E-2</v>
      </c>
      <c r="K797">
        <v>6.6532708193793255E-2</v>
      </c>
      <c r="L797">
        <v>0.64200747705902339</v>
      </c>
      <c r="M797">
        <v>11</v>
      </c>
      <c r="N797">
        <v>1</v>
      </c>
      <c r="O797">
        <v>10</v>
      </c>
      <c r="P797">
        <v>1</v>
      </c>
      <c r="Q797">
        <v>0.60824742268041232</v>
      </c>
    </row>
    <row r="798" spans="1:17" x14ac:dyDescent="0.3">
      <c r="A798">
        <v>1056</v>
      </c>
      <c r="B798">
        <v>6547</v>
      </c>
      <c r="C798" t="s">
        <v>393</v>
      </c>
      <c r="D798">
        <v>294</v>
      </c>
      <c r="E798" t="s">
        <v>154</v>
      </c>
      <c r="F798" t="s">
        <v>1472</v>
      </c>
      <c r="G798">
        <v>8827</v>
      </c>
      <c r="H798">
        <v>12</v>
      </c>
      <c r="I798">
        <v>2166</v>
      </c>
      <c r="J798">
        <v>3.3306899286280729E-2</v>
      </c>
      <c r="K798">
        <v>0.13573407202216067</v>
      </c>
      <c r="L798">
        <v>0.67531437634530411</v>
      </c>
      <c r="M798">
        <v>12</v>
      </c>
      <c r="N798">
        <v>1</v>
      </c>
      <c r="O798">
        <v>11</v>
      </c>
      <c r="P798">
        <v>1</v>
      </c>
      <c r="Q798">
        <v>0.64200747705902339</v>
      </c>
    </row>
    <row r="799" spans="1:17" x14ac:dyDescent="0.3">
      <c r="A799">
        <v>1119</v>
      </c>
      <c r="B799">
        <v>6547</v>
      </c>
      <c r="C799" t="s">
        <v>583</v>
      </c>
      <c r="D799">
        <v>289</v>
      </c>
      <c r="E799" t="s">
        <v>154</v>
      </c>
      <c r="F799" t="s">
        <v>1472</v>
      </c>
      <c r="G799">
        <v>8827</v>
      </c>
      <c r="H799">
        <v>13</v>
      </c>
      <c r="I799">
        <v>1520</v>
      </c>
      <c r="J799">
        <v>3.2740455420867794E-2</v>
      </c>
      <c r="K799">
        <v>0.19013157894736843</v>
      </c>
      <c r="L799">
        <v>0.7080548317661719</v>
      </c>
      <c r="M799">
        <v>13</v>
      </c>
      <c r="N799">
        <v>1</v>
      </c>
      <c r="O799">
        <v>12</v>
      </c>
      <c r="P799">
        <v>1</v>
      </c>
      <c r="Q799">
        <v>0.67531437634530411</v>
      </c>
    </row>
    <row r="800" spans="1:17" x14ac:dyDescent="0.3">
      <c r="A800">
        <v>1118</v>
      </c>
      <c r="B800">
        <v>6547</v>
      </c>
      <c r="C800" t="s">
        <v>583</v>
      </c>
      <c r="D800">
        <v>277</v>
      </c>
      <c r="E800" t="s">
        <v>154</v>
      </c>
      <c r="F800" t="s">
        <v>1472</v>
      </c>
      <c r="G800">
        <v>8827</v>
      </c>
      <c r="H800">
        <v>14</v>
      </c>
      <c r="I800">
        <v>1549</v>
      </c>
      <c r="J800">
        <v>3.1380990143876741E-2</v>
      </c>
      <c r="K800">
        <v>0.17882504841833441</v>
      </c>
      <c r="L800">
        <v>0.73943582191004864</v>
      </c>
      <c r="M800">
        <v>14</v>
      </c>
      <c r="N800">
        <v>1</v>
      </c>
      <c r="O800">
        <v>13</v>
      </c>
      <c r="P800">
        <v>1</v>
      </c>
      <c r="Q800">
        <v>0.7080548317661719</v>
      </c>
    </row>
    <row r="801" spans="1:17" x14ac:dyDescent="0.3">
      <c r="A801">
        <v>1151</v>
      </c>
      <c r="B801">
        <v>6547</v>
      </c>
      <c r="C801" t="s">
        <v>370</v>
      </c>
      <c r="D801">
        <v>248</v>
      </c>
      <c r="E801" t="s">
        <v>154</v>
      </c>
      <c r="F801" t="s">
        <v>1472</v>
      </c>
      <c r="G801">
        <v>8827</v>
      </c>
      <c r="H801">
        <v>15</v>
      </c>
      <c r="I801">
        <v>1103</v>
      </c>
      <c r="J801">
        <v>2.8095615724481705E-2</v>
      </c>
      <c r="K801">
        <v>0.22484134179510426</v>
      </c>
      <c r="L801">
        <v>0.76753143763453036</v>
      </c>
      <c r="M801">
        <v>15</v>
      </c>
      <c r="N801">
        <v>1</v>
      </c>
      <c r="O801">
        <v>14</v>
      </c>
      <c r="P801">
        <v>1</v>
      </c>
      <c r="Q801">
        <v>0.73943582191004864</v>
      </c>
    </row>
    <row r="802" spans="1:17" x14ac:dyDescent="0.3">
      <c r="A802">
        <v>2301</v>
      </c>
      <c r="B802">
        <v>8701</v>
      </c>
      <c r="C802" t="s">
        <v>226</v>
      </c>
      <c r="D802">
        <v>2902</v>
      </c>
      <c r="E802" t="s">
        <v>154</v>
      </c>
      <c r="F802" t="s">
        <v>1481</v>
      </c>
      <c r="G802">
        <v>13070</v>
      </c>
      <c r="H802">
        <v>1</v>
      </c>
      <c r="I802">
        <v>9904</v>
      </c>
      <c r="J802">
        <v>0.22203519510328998</v>
      </c>
      <c r="K802">
        <v>0.29301292407108237</v>
      </c>
      <c r="L802">
        <v>0.22203519510328998</v>
      </c>
      <c r="M802">
        <v>1</v>
      </c>
      <c r="N802">
        <v>1</v>
      </c>
      <c r="O802">
        <v>129.5</v>
      </c>
      <c r="P802">
        <v>0</v>
      </c>
      <c r="Q802">
        <v>0.99988671122691686</v>
      </c>
    </row>
    <row r="803" spans="1:17" x14ac:dyDescent="0.3">
      <c r="A803">
        <v>2072</v>
      </c>
      <c r="B803">
        <v>8701</v>
      </c>
      <c r="C803" t="s">
        <v>588</v>
      </c>
      <c r="D803">
        <v>1427</v>
      </c>
      <c r="E803" t="s">
        <v>154</v>
      </c>
      <c r="F803" t="s">
        <v>1480</v>
      </c>
      <c r="G803">
        <v>13070</v>
      </c>
      <c r="H803">
        <v>2</v>
      </c>
      <c r="I803">
        <v>3540</v>
      </c>
      <c r="J803">
        <v>0.10918133129303749</v>
      </c>
      <c r="K803">
        <v>0.40310734463276837</v>
      </c>
      <c r="L803">
        <v>0.33121652639632748</v>
      </c>
      <c r="M803">
        <v>2</v>
      </c>
      <c r="N803">
        <v>1</v>
      </c>
      <c r="O803">
        <v>1</v>
      </c>
      <c r="P803">
        <v>1</v>
      </c>
      <c r="Q803">
        <v>0.22203519510328998</v>
      </c>
    </row>
    <row r="804" spans="1:17" x14ac:dyDescent="0.3">
      <c r="A804">
        <v>2780</v>
      </c>
      <c r="B804">
        <v>8701</v>
      </c>
      <c r="C804" t="s">
        <v>596</v>
      </c>
      <c r="D804">
        <v>767</v>
      </c>
      <c r="E804" t="s">
        <v>154</v>
      </c>
      <c r="F804" t="s">
        <v>1482</v>
      </c>
      <c r="G804">
        <v>13070</v>
      </c>
      <c r="H804">
        <v>3</v>
      </c>
      <c r="I804">
        <v>6932</v>
      </c>
      <c r="J804">
        <v>5.8684009181331293E-2</v>
      </c>
      <c r="K804">
        <v>0.1106462781304097</v>
      </c>
      <c r="L804">
        <v>0.3899005355776588</v>
      </c>
      <c r="M804">
        <v>3</v>
      </c>
      <c r="N804">
        <v>1</v>
      </c>
      <c r="O804">
        <v>2</v>
      </c>
      <c r="P804">
        <v>1</v>
      </c>
      <c r="Q804">
        <v>0.33121652639632748</v>
      </c>
    </row>
    <row r="805" spans="1:17" x14ac:dyDescent="0.3">
      <c r="A805">
        <v>2302</v>
      </c>
      <c r="B805">
        <v>8701</v>
      </c>
      <c r="C805" t="s">
        <v>226</v>
      </c>
      <c r="D805">
        <v>679</v>
      </c>
      <c r="E805" t="s">
        <v>154</v>
      </c>
      <c r="F805" t="s">
        <v>1481</v>
      </c>
      <c r="G805">
        <v>13070</v>
      </c>
      <c r="H805">
        <v>4</v>
      </c>
      <c r="I805">
        <v>4567</v>
      </c>
      <c r="J805">
        <v>5.1951032899770468E-2</v>
      </c>
      <c r="K805">
        <v>0.14867527917670242</v>
      </c>
      <c r="L805">
        <v>0.44185156847742929</v>
      </c>
      <c r="M805">
        <v>4</v>
      </c>
      <c r="N805">
        <v>1</v>
      </c>
      <c r="O805">
        <v>3</v>
      </c>
      <c r="P805">
        <v>1</v>
      </c>
      <c r="Q805">
        <v>0.3899005355776588</v>
      </c>
    </row>
    <row r="806" spans="1:17" x14ac:dyDescent="0.3">
      <c r="A806">
        <v>2324</v>
      </c>
      <c r="B806">
        <v>8701</v>
      </c>
      <c r="C806" t="s">
        <v>223</v>
      </c>
      <c r="D806">
        <v>605</v>
      </c>
      <c r="E806" t="s">
        <v>154</v>
      </c>
      <c r="F806" t="s">
        <v>1481</v>
      </c>
      <c r="G806">
        <v>13070</v>
      </c>
      <c r="H806">
        <v>5</v>
      </c>
      <c r="I806">
        <v>2641</v>
      </c>
      <c r="J806">
        <v>4.6289211935730684E-2</v>
      </c>
      <c r="K806">
        <v>0.2290798939795532</v>
      </c>
      <c r="L806">
        <v>0.48814078041316</v>
      </c>
      <c r="M806">
        <v>5</v>
      </c>
      <c r="N806">
        <v>1</v>
      </c>
      <c r="O806">
        <v>4</v>
      </c>
      <c r="P806">
        <v>1</v>
      </c>
      <c r="Q806">
        <v>0.44185156847742929</v>
      </c>
    </row>
    <row r="807" spans="1:17" x14ac:dyDescent="0.3">
      <c r="A807">
        <v>2356</v>
      </c>
      <c r="B807">
        <v>8701</v>
      </c>
      <c r="C807" t="s">
        <v>468</v>
      </c>
      <c r="D807">
        <v>555</v>
      </c>
      <c r="E807" t="s">
        <v>154</v>
      </c>
      <c r="F807" t="s">
        <v>1482</v>
      </c>
      <c r="G807">
        <v>13070</v>
      </c>
      <c r="H807">
        <v>6</v>
      </c>
      <c r="I807">
        <v>1267</v>
      </c>
      <c r="J807">
        <v>4.2463657230298393E-2</v>
      </c>
      <c r="K807">
        <v>0.43804262036306235</v>
      </c>
      <c r="L807">
        <v>0.53060443764345844</v>
      </c>
      <c r="M807">
        <v>6</v>
      </c>
      <c r="N807">
        <v>1</v>
      </c>
      <c r="O807">
        <v>5</v>
      </c>
      <c r="P807">
        <v>1</v>
      </c>
      <c r="Q807">
        <v>0.48814078041316</v>
      </c>
    </row>
    <row r="808" spans="1:17" x14ac:dyDescent="0.3">
      <c r="A808">
        <v>2368</v>
      </c>
      <c r="B808">
        <v>8701</v>
      </c>
      <c r="C808" t="s">
        <v>516</v>
      </c>
      <c r="D808">
        <v>466</v>
      </c>
      <c r="E808" t="s">
        <v>154</v>
      </c>
      <c r="F808" t="s">
        <v>1480</v>
      </c>
      <c r="G808">
        <v>13070</v>
      </c>
      <c r="H808">
        <v>7</v>
      </c>
      <c r="I808">
        <v>3753</v>
      </c>
      <c r="J808">
        <v>3.5654169854628923E-2</v>
      </c>
      <c r="K808">
        <v>0.12416733280042633</v>
      </c>
      <c r="L808">
        <v>0.56625860749808732</v>
      </c>
      <c r="M808">
        <v>7</v>
      </c>
      <c r="N808">
        <v>1</v>
      </c>
      <c r="O808">
        <v>6</v>
      </c>
      <c r="P808">
        <v>1</v>
      </c>
      <c r="Q808">
        <v>0.53060443764345844</v>
      </c>
    </row>
    <row r="809" spans="1:17" x14ac:dyDescent="0.3">
      <c r="A809">
        <v>2021</v>
      </c>
      <c r="B809">
        <v>8701</v>
      </c>
      <c r="C809" t="s">
        <v>236</v>
      </c>
      <c r="D809">
        <v>459</v>
      </c>
      <c r="E809" t="s">
        <v>154</v>
      </c>
      <c r="F809" t="s">
        <v>1480</v>
      </c>
      <c r="G809">
        <v>13070</v>
      </c>
      <c r="H809">
        <v>8</v>
      </c>
      <c r="I809">
        <v>2602</v>
      </c>
      <c r="J809">
        <v>3.5118592195868402E-2</v>
      </c>
      <c r="K809">
        <v>0.17640276710222905</v>
      </c>
      <c r="L809">
        <v>0.60137719969395576</v>
      </c>
      <c r="M809">
        <v>8</v>
      </c>
      <c r="N809">
        <v>1</v>
      </c>
      <c r="O809">
        <v>7</v>
      </c>
      <c r="P809">
        <v>1</v>
      </c>
      <c r="Q809">
        <v>0.56625860749808732</v>
      </c>
    </row>
    <row r="810" spans="1:17" x14ac:dyDescent="0.3">
      <c r="A810">
        <v>2375</v>
      </c>
      <c r="B810">
        <v>8701</v>
      </c>
      <c r="C810" t="s">
        <v>564</v>
      </c>
      <c r="D810">
        <v>416</v>
      </c>
      <c r="E810" t="s">
        <v>154</v>
      </c>
      <c r="F810" t="s">
        <v>1482</v>
      </c>
      <c r="G810">
        <v>13070</v>
      </c>
      <c r="H810">
        <v>9</v>
      </c>
      <c r="I810">
        <v>1043</v>
      </c>
      <c r="J810">
        <v>3.1828615149196632E-2</v>
      </c>
      <c r="K810">
        <v>0.39884947267497606</v>
      </c>
      <c r="L810">
        <v>0.63320581484315241</v>
      </c>
      <c r="M810">
        <v>9</v>
      </c>
      <c r="N810">
        <v>1</v>
      </c>
      <c r="O810">
        <v>8</v>
      </c>
      <c r="P810">
        <v>1</v>
      </c>
      <c r="Q810">
        <v>0.60137719969395576</v>
      </c>
    </row>
    <row r="811" spans="1:17" x14ac:dyDescent="0.3">
      <c r="A811">
        <v>2767</v>
      </c>
      <c r="B811">
        <v>8701</v>
      </c>
      <c r="C811" t="s">
        <v>517</v>
      </c>
      <c r="D811">
        <v>380</v>
      </c>
      <c r="E811" t="s">
        <v>154</v>
      </c>
      <c r="F811" t="s">
        <v>1482</v>
      </c>
      <c r="G811">
        <v>13070</v>
      </c>
      <c r="H811">
        <v>10</v>
      </c>
      <c r="I811">
        <v>1960</v>
      </c>
      <c r="J811">
        <v>2.9074215761285386E-2</v>
      </c>
      <c r="K811">
        <v>0.19387755102040816</v>
      </c>
      <c r="L811">
        <v>0.66228003060443785</v>
      </c>
      <c r="M811">
        <v>10</v>
      </c>
      <c r="N811">
        <v>1</v>
      </c>
      <c r="O811">
        <v>9</v>
      </c>
      <c r="P811">
        <v>1</v>
      </c>
      <c r="Q811">
        <v>0.63320581484315241</v>
      </c>
    </row>
    <row r="812" spans="1:17" x14ac:dyDescent="0.3">
      <c r="A812">
        <v>2346</v>
      </c>
      <c r="B812">
        <v>8701</v>
      </c>
      <c r="C812" t="s">
        <v>420</v>
      </c>
      <c r="D812">
        <v>328</v>
      </c>
      <c r="E812" t="s">
        <v>154</v>
      </c>
      <c r="F812" t="s">
        <v>1481</v>
      </c>
      <c r="G812">
        <v>13070</v>
      </c>
      <c r="H812">
        <v>11</v>
      </c>
      <c r="I812">
        <v>2880</v>
      </c>
      <c r="J812">
        <v>2.5095638867635807E-2</v>
      </c>
      <c r="K812">
        <v>0.11388888888888889</v>
      </c>
      <c r="L812">
        <v>0.68737566947207362</v>
      </c>
      <c r="M812">
        <v>11</v>
      </c>
      <c r="N812">
        <v>1</v>
      </c>
      <c r="O812">
        <v>10</v>
      </c>
      <c r="P812">
        <v>1</v>
      </c>
      <c r="Q812">
        <v>0.66228003060443785</v>
      </c>
    </row>
    <row r="813" spans="1:17" x14ac:dyDescent="0.3">
      <c r="A813">
        <v>2379</v>
      </c>
      <c r="B813">
        <v>8701</v>
      </c>
      <c r="C813" t="s">
        <v>633</v>
      </c>
      <c r="D813">
        <v>298</v>
      </c>
      <c r="E813" t="s">
        <v>154</v>
      </c>
      <c r="F813" t="s">
        <v>1481</v>
      </c>
      <c r="G813">
        <v>13070</v>
      </c>
      <c r="H813">
        <v>12</v>
      </c>
      <c r="I813">
        <v>916</v>
      </c>
      <c r="J813">
        <v>2.2800306044376436E-2</v>
      </c>
      <c r="K813">
        <v>0.32532751091703055</v>
      </c>
      <c r="L813">
        <v>0.71017597551645006</v>
      </c>
      <c r="M813">
        <v>12</v>
      </c>
      <c r="N813">
        <v>1</v>
      </c>
      <c r="O813">
        <v>11</v>
      </c>
      <c r="P813">
        <v>1</v>
      </c>
      <c r="Q813">
        <v>0.68737566947207362</v>
      </c>
    </row>
    <row r="814" spans="1:17" x14ac:dyDescent="0.3">
      <c r="A814">
        <v>2067</v>
      </c>
      <c r="B814">
        <v>8701</v>
      </c>
      <c r="C814" t="s">
        <v>546</v>
      </c>
      <c r="D814">
        <v>297</v>
      </c>
      <c r="E814" t="s">
        <v>154</v>
      </c>
      <c r="F814" t="s">
        <v>1480</v>
      </c>
      <c r="G814">
        <v>13070</v>
      </c>
      <c r="H814">
        <v>13</v>
      </c>
      <c r="I814">
        <v>1345</v>
      </c>
      <c r="J814">
        <v>2.272379495026779E-2</v>
      </c>
      <c r="K814">
        <v>0.22081784386617101</v>
      </c>
      <c r="L814">
        <v>0.73289977046671784</v>
      </c>
      <c r="M814">
        <v>13</v>
      </c>
      <c r="N814">
        <v>1</v>
      </c>
      <c r="O814">
        <v>12</v>
      </c>
      <c r="P814">
        <v>1</v>
      </c>
      <c r="Q814">
        <v>0.71017597551645006</v>
      </c>
    </row>
    <row r="815" spans="1:17" x14ac:dyDescent="0.3">
      <c r="A815">
        <v>2048</v>
      </c>
      <c r="B815">
        <v>8701</v>
      </c>
      <c r="C815" t="s">
        <v>401</v>
      </c>
      <c r="D815">
        <v>245</v>
      </c>
      <c r="E815" t="s">
        <v>154</v>
      </c>
      <c r="F815" t="s">
        <v>1482</v>
      </c>
      <c r="G815">
        <v>13070</v>
      </c>
      <c r="H815">
        <v>14</v>
      </c>
      <c r="I815">
        <v>1904</v>
      </c>
      <c r="J815">
        <v>1.8745218056618211E-2</v>
      </c>
      <c r="K815">
        <v>0.12867647058823528</v>
      </c>
      <c r="L815">
        <v>0.75164498852333606</v>
      </c>
      <c r="M815">
        <v>14</v>
      </c>
      <c r="N815">
        <v>1</v>
      </c>
      <c r="O815">
        <v>13</v>
      </c>
      <c r="P815">
        <v>1</v>
      </c>
      <c r="Q815">
        <v>0.73289977046671784</v>
      </c>
    </row>
    <row r="816" spans="1:17" x14ac:dyDescent="0.3">
      <c r="A816">
        <v>2333</v>
      </c>
      <c r="B816">
        <v>8701</v>
      </c>
      <c r="C816" t="s">
        <v>285</v>
      </c>
      <c r="D816">
        <v>240</v>
      </c>
      <c r="E816" t="s">
        <v>154</v>
      </c>
      <c r="F816" t="s">
        <v>1481</v>
      </c>
      <c r="G816">
        <v>13070</v>
      </c>
      <c r="H816">
        <v>15</v>
      </c>
      <c r="I816">
        <v>1579</v>
      </c>
      <c r="J816">
        <v>1.8362662586074982E-2</v>
      </c>
      <c r="K816">
        <v>0.1519949335022166</v>
      </c>
      <c r="L816">
        <v>0.77000765110941105</v>
      </c>
      <c r="M816">
        <v>15</v>
      </c>
      <c r="N816">
        <v>0</v>
      </c>
      <c r="O816">
        <v>14</v>
      </c>
      <c r="P816">
        <v>0</v>
      </c>
      <c r="Q816">
        <v>0.75164498852333606</v>
      </c>
    </row>
    <row r="817" spans="1:17" x14ac:dyDescent="0.3">
      <c r="A817">
        <v>2169</v>
      </c>
      <c r="B817">
        <v>8702</v>
      </c>
      <c r="C817" t="s">
        <v>515</v>
      </c>
      <c r="D817">
        <v>794</v>
      </c>
      <c r="E817" t="s">
        <v>154</v>
      </c>
      <c r="F817" t="s">
        <v>1480</v>
      </c>
      <c r="G817">
        <v>35490</v>
      </c>
      <c r="H817">
        <v>1</v>
      </c>
      <c r="I817">
        <v>6680</v>
      </c>
      <c r="J817">
        <v>2.237249929557622E-2</v>
      </c>
      <c r="K817">
        <v>0.1188622754491018</v>
      </c>
      <c r="L817">
        <v>2.237249929557622E-2</v>
      </c>
      <c r="M817">
        <v>1</v>
      </c>
      <c r="N817">
        <v>1</v>
      </c>
      <c r="O817">
        <v>247</v>
      </c>
      <c r="P817">
        <v>0</v>
      </c>
      <c r="Q817">
        <v>0.99984697781178633</v>
      </c>
    </row>
    <row r="818" spans="1:17" x14ac:dyDescent="0.3">
      <c r="A818">
        <v>2124</v>
      </c>
      <c r="B818">
        <v>8702</v>
      </c>
      <c r="C818" t="s">
        <v>276</v>
      </c>
      <c r="D818">
        <v>729</v>
      </c>
      <c r="E818" t="s">
        <v>154</v>
      </c>
      <c r="F818" t="s">
        <v>1479</v>
      </c>
      <c r="G818">
        <v>35490</v>
      </c>
      <c r="H818">
        <v>2</v>
      </c>
      <c r="I818">
        <v>6068</v>
      </c>
      <c r="J818">
        <v>2.0540997464074388E-2</v>
      </c>
      <c r="K818">
        <v>0.12013843111404086</v>
      </c>
      <c r="L818">
        <v>4.2913496759650609E-2</v>
      </c>
      <c r="M818">
        <v>2</v>
      </c>
      <c r="N818">
        <v>1</v>
      </c>
      <c r="O818">
        <v>1</v>
      </c>
      <c r="P818">
        <v>1</v>
      </c>
      <c r="Q818">
        <v>2.237249929557622E-2</v>
      </c>
    </row>
    <row r="819" spans="1:17" x14ac:dyDescent="0.3">
      <c r="A819">
        <v>2130</v>
      </c>
      <c r="B819">
        <v>8702</v>
      </c>
      <c r="C819" t="s">
        <v>372</v>
      </c>
      <c r="D819">
        <v>726</v>
      </c>
      <c r="E819" t="s">
        <v>154</v>
      </c>
      <c r="F819" t="s">
        <v>1479</v>
      </c>
      <c r="G819">
        <v>35490</v>
      </c>
      <c r="H819">
        <v>3</v>
      </c>
      <c r="I819">
        <v>3433</v>
      </c>
      <c r="J819">
        <v>2.0456466610312765E-2</v>
      </c>
      <c r="K819">
        <v>0.21147684241188464</v>
      </c>
      <c r="L819">
        <v>6.3369963369963367E-2</v>
      </c>
      <c r="M819">
        <v>3</v>
      </c>
      <c r="N819">
        <v>1</v>
      </c>
      <c r="O819">
        <v>2</v>
      </c>
      <c r="P819">
        <v>1</v>
      </c>
      <c r="Q819">
        <v>4.2913496759650609E-2</v>
      </c>
    </row>
    <row r="820" spans="1:17" x14ac:dyDescent="0.3">
      <c r="A820">
        <v>2446</v>
      </c>
      <c r="B820">
        <v>8702</v>
      </c>
      <c r="C820" t="s">
        <v>228</v>
      </c>
      <c r="D820">
        <v>666</v>
      </c>
      <c r="E820" t="s">
        <v>154</v>
      </c>
      <c r="F820" t="s">
        <v>1480</v>
      </c>
      <c r="G820">
        <v>35490</v>
      </c>
      <c r="H820">
        <v>4</v>
      </c>
      <c r="I820">
        <v>1802</v>
      </c>
      <c r="J820">
        <v>1.8765849535080304E-2</v>
      </c>
      <c r="K820">
        <v>0.36958934517203107</v>
      </c>
      <c r="L820">
        <v>8.2135812905043667E-2</v>
      </c>
      <c r="M820">
        <v>4</v>
      </c>
      <c r="N820">
        <v>1</v>
      </c>
      <c r="O820">
        <v>3</v>
      </c>
      <c r="P820">
        <v>1</v>
      </c>
      <c r="Q820">
        <v>6.3369963369963367E-2</v>
      </c>
    </row>
    <row r="821" spans="1:17" x14ac:dyDescent="0.3">
      <c r="A821">
        <v>2360</v>
      </c>
      <c r="B821">
        <v>8702</v>
      </c>
      <c r="C821" t="s">
        <v>509</v>
      </c>
      <c r="D821">
        <v>663</v>
      </c>
      <c r="E821" t="s">
        <v>154</v>
      </c>
      <c r="F821" t="s">
        <v>1481</v>
      </c>
      <c r="G821">
        <v>35490</v>
      </c>
      <c r="H821">
        <v>5</v>
      </c>
      <c r="I821">
        <v>7394</v>
      </c>
      <c r="J821">
        <v>1.8681318681318681E-2</v>
      </c>
      <c r="K821">
        <v>8.9667297809034346E-2</v>
      </c>
      <c r="L821">
        <v>0.10081713158636235</v>
      </c>
      <c r="M821">
        <v>5</v>
      </c>
      <c r="N821">
        <v>1</v>
      </c>
      <c r="O821">
        <v>4</v>
      </c>
      <c r="P821">
        <v>1</v>
      </c>
      <c r="Q821">
        <v>8.2135812905043667E-2</v>
      </c>
    </row>
    <row r="822" spans="1:17" x14ac:dyDescent="0.3">
      <c r="A822">
        <v>2119</v>
      </c>
      <c r="B822">
        <v>8702</v>
      </c>
      <c r="C822" t="s">
        <v>531</v>
      </c>
      <c r="D822">
        <v>626</v>
      </c>
      <c r="E822" t="s">
        <v>154</v>
      </c>
      <c r="F822" t="s">
        <v>1479</v>
      </c>
      <c r="G822">
        <v>35490</v>
      </c>
      <c r="H822">
        <v>6</v>
      </c>
      <c r="I822">
        <v>3753</v>
      </c>
      <c r="J822">
        <v>1.763877148492533E-2</v>
      </c>
      <c r="K822">
        <v>0.16679989341859847</v>
      </c>
      <c r="L822">
        <v>0.11845590307128769</v>
      </c>
      <c r="M822">
        <v>6</v>
      </c>
      <c r="N822">
        <v>1</v>
      </c>
      <c r="O822">
        <v>5</v>
      </c>
      <c r="P822">
        <v>1</v>
      </c>
      <c r="Q822">
        <v>0.10081713158636235</v>
      </c>
    </row>
    <row r="823" spans="1:17" x14ac:dyDescent="0.3">
      <c r="A823">
        <v>2136</v>
      </c>
      <c r="B823">
        <v>8702</v>
      </c>
      <c r="C823" t="s">
        <v>369</v>
      </c>
      <c r="D823">
        <v>538</v>
      </c>
      <c r="E823" t="s">
        <v>154</v>
      </c>
      <c r="F823" t="s">
        <v>1479</v>
      </c>
      <c r="G823">
        <v>35490</v>
      </c>
      <c r="H823">
        <v>7</v>
      </c>
      <c r="I823">
        <v>3897</v>
      </c>
      <c r="J823">
        <v>1.515919977458439E-2</v>
      </c>
      <c r="K823">
        <v>0.1380549140364383</v>
      </c>
      <c r="L823">
        <v>0.13361510284587208</v>
      </c>
      <c r="M823">
        <v>7</v>
      </c>
      <c r="N823">
        <v>1</v>
      </c>
      <c r="O823">
        <v>6</v>
      </c>
      <c r="P823">
        <v>1</v>
      </c>
      <c r="Q823">
        <v>0.11845590307128769</v>
      </c>
    </row>
    <row r="824" spans="1:17" x14ac:dyDescent="0.3">
      <c r="A824">
        <v>2151</v>
      </c>
      <c r="B824">
        <v>8702</v>
      </c>
      <c r="C824" t="s">
        <v>522</v>
      </c>
      <c r="D824">
        <v>523</v>
      </c>
      <c r="E824" t="s">
        <v>154</v>
      </c>
      <c r="F824" t="s">
        <v>1479</v>
      </c>
      <c r="G824">
        <v>35490</v>
      </c>
      <c r="H824">
        <v>8</v>
      </c>
      <c r="I824">
        <v>5888</v>
      </c>
      <c r="J824">
        <v>1.4736545505776275E-2</v>
      </c>
      <c r="K824">
        <v>8.8824728260869568E-2</v>
      </c>
      <c r="L824">
        <v>0.14835164835164835</v>
      </c>
      <c r="M824">
        <v>8</v>
      </c>
      <c r="N824">
        <v>1</v>
      </c>
      <c r="O824">
        <v>7</v>
      </c>
      <c r="P824">
        <v>1</v>
      </c>
      <c r="Q824">
        <v>0.13361510284587208</v>
      </c>
    </row>
    <row r="825" spans="1:17" x14ac:dyDescent="0.3">
      <c r="A825">
        <v>2148</v>
      </c>
      <c r="B825">
        <v>8702</v>
      </c>
      <c r="C825" t="s">
        <v>397</v>
      </c>
      <c r="D825">
        <v>501</v>
      </c>
      <c r="E825" t="s">
        <v>154</v>
      </c>
      <c r="F825" t="s">
        <v>1484</v>
      </c>
      <c r="G825">
        <v>35490</v>
      </c>
      <c r="H825">
        <v>9</v>
      </c>
      <c r="I825">
        <v>6136</v>
      </c>
      <c r="J825">
        <v>1.4116652578191041E-2</v>
      </c>
      <c r="K825">
        <v>8.1649282920469357E-2</v>
      </c>
      <c r="L825">
        <v>0.16246830092983938</v>
      </c>
      <c r="M825">
        <v>9</v>
      </c>
      <c r="N825">
        <v>1</v>
      </c>
      <c r="O825">
        <v>8</v>
      </c>
      <c r="P825">
        <v>1</v>
      </c>
      <c r="Q825">
        <v>0.14835164835164835</v>
      </c>
    </row>
    <row r="826" spans="1:17" x14ac:dyDescent="0.3">
      <c r="A826">
        <v>2121</v>
      </c>
      <c r="B826">
        <v>8702</v>
      </c>
      <c r="C826" t="s">
        <v>275</v>
      </c>
      <c r="D826">
        <v>486</v>
      </c>
      <c r="E826" t="s">
        <v>154</v>
      </c>
      <c r="F826" t="s">
        <v>1479</v>
      </c>
      <c r="G826">
        <v>35490</v>
      </c>
      <c r="H826">
        <v>10</v>
      </c>
      <c r="I826">
        <v>3390</v>
      </c>
      <c r="J826">
        <v>1.3693998309382924E-2</v>
      </c>
      <c r="K826">
        <v>0.14336283185840709</v>
      </c>
      <c r="L826">
        <v>0.1761622992392223</v>
      </c>
      <c r="M826">
        <v>10</v>
      </c>
      <c r="N826">
        <v>1</v>
      </c>
      <c r="O826">
        <v>9</v>
      </c>
      <c r="P826">
        <v>1</v>
      </c>
      <c r="Q826">
        <v>0.16246830092983938</v>
      </c>
    </row>
    <row r="827" spans="1:17" x14ac:dyDescent="0.3">
      <c r="A827">
        <v>2131</v>
      </c>
      <c r="B827">
        <v>8702</v>
      </c>
      <c r="C827" t="s">
        <v>528</v>
      </c>
      <c r="D827">
        <v>479</v>
      </c>
      <c r="E827" t="s">
        <v>154</v>
      </c>
      <c r="F827" t="s">
        <v>1479</v>
      </c>
      <c r="G827">
        <v>35490</v>
      </c>
      <c r="H827">
        <v>11</v>
      </c>
      <c r="I827">
        <v>3187</v>
      </c>
      <c r="J827">
        <v>1.3496759650605804E-2</v>
      </c>
      <c r="K827">
        <v>0.15029808597427047</v>
      </c>
      <c r="L827">
        <v>0.18965905888982812</v>
      </c>
      <c r="M827">
        <v>11</v>
      </c>
      <c r="N827">
        <v>1</v>
      </c>
      <c r="O827">
        <v>10</v>
      </c>
      <c r="P827">
        <v>1</v>
      </c>
      <c r="Q827">
        <v>0.1761622992392223</v>
      </c>
    </row>
    <row r="828" spans="1:17" x14ac:dyDescent="0.3">
      <c r="A828">
        <v>2301</v>
      </c>
      <c r="B828">
        <v>8702</v>
      </c>
      <c r="C828" t="s">
        <v>226</v>
      </c>
      <c r="D828">
        <v>468</v>
      </c>
      <c r="E828" t="s">
        <v>154</v>
      </c>
      <c r="F828" t="s">
        <v>1481</v>
      </c>
      <c r="G828">
        <v>35490</v>
      </c>
      <c r="H828">
        <v>12</v>
      </c>
      <c r="I828">
        <v>9904</v>
      </c>
      <c r="J828">
        <v>1.3186813186813187E-2</v>
      </c>
      <c r="K828">
        <v>4.7253634894991924E-2</v>
      </c>
      <c r="L828">
        <v>0.20284587207664131</v>
      </c>
      <c r="M828">
        <v>12</v>
      </c>
      <c r="N828">
        <v>1</v>
      </c>
      <c r="O828">
        <v>11</v>
      </c>
      <c r="P828">
        <v>1</v>
      </c>
      <c r="Q828">
        <v>0.18965905888982812</v>
      </c>
    </row>
    <row r="829" spans="1:17" x14ac:dyDescent="0.3">
      <c r="A829">
        <v>2026</v>
      </c>
      <c r="B829">
        <v>8702</v>
      </c>
      <c r="C829" t="s">
        <v>269</v>
      </c>
      <c r="D829">
        <v>457</v>
      </c>
      <c r="E829" t="s">
        <v>154</v>
      </c>
      <c r="F829" t="s">
        <v>1480</v>
      </c>
      <c r="G829">
        <v>35490</v>
      </c>
      <c r="H829">
        <v>13</v>
      </c>
      <c r="I829">
        <v>2881</v>
      </c>
      <c r="J829">
        <v>1.2876866723020569E-2</v>
      </c>
      <c r="K829">
        <v>0.15862547726483861</v>
      </c>
      <c r="L829">
        <v>0.21572273879966189</v>
      </c>
      <c r="M829">
        <v>13</v>
      </c>
      <c r="N829">
        <v>1</v>
      </c>
      <c r="O829">
        <v>12</v>
      </c>
      <c r="P829">
        <v>1</v>
      </c>
      <c r="Q829">
        <v>0.20284587207664131</v>
      </c>
    </row>
    <row r="830" spans="1:17" x14ac:dyDescent="0.3">
      <c r="A830">
        <v>2368</v>
      </c>
      <c r="B830">
        <v>8702</v>
      </c>
      <c r="C830" t="s">
        <v>516</v>
      </c>
      <c r="D830">
        <v>456</v>
      </c>
      <c r="E830" t="s">
        <v>154</v>
      </c>
      <c r="F830" t="s">
        <v>1480</v>
      </c>
      <c r="G830">
        <v>35490</v>
      </c>
      <c r="H830">
        <v>14</v>
      </c>
      <c r="I830">
        <v>3753</v>
      </c>
      <c r="J830">
        <v>1.2848689771766696E-2</v>
      </c>
      <c r="K830">
        <v>0.12150279776179057</v>
      </c>
      <c r="L830">
        <v>0.22857142857142859</v>
      </c>
      <c r="M830">
        <v>14</v>
      </c>
      <c r="N830">
        <v>1</v>
      </c>
      <c r="O830">
        <v>13</v>
      </c>
      <c r="P830">
        <v>1</v>
      </c>
      <c r="Q830">
        <v>0.21572273879966189</v>
      </c>
    </row>
    <row r="831" spans="1:17" x14ac:dyDescent="0.3">
      <c r="A831">
        <v>2186</v>
      </c>
      <c r="B831">
        <v>8702</v>
      </c>
      <c r="C831" t="s">
        <v>429</v>
      </c>
      <c r="D831">
        <v>452</v>
      </c>
      <c r="E831" t="s">
        <v>154</v>
      </c>
      <c r="F831" t="s">
        <v>1480</v>
      </c>
      <c r="G831">
        <v>35490</v>
      </c>
      <c r="H831">
        <v>15</v>
      </c>
      <c r="I831">
        <v>2270</v>
      </c>
      <c r="J831">
        <v>1.2735981966751197E-2</v>
      </c>
      <c r="K831">
        <v>0.19911894273127753</v>
      </c>
      <c r="L831">
        <v>0.24130741053817978</v>
      </c>
      <c r="M831">
        <v>15</v>
      </c>
      <c r="N831">
        <v>1</v>
      </c>
      <c r="O831">
        <v>14</v>
      </c>
      <c r="P831">
        <v>1</v>
      </c>
      <c r="Q831">
        <v>0.22857142857142859</v>
      </c>
    </row>
    <row r="832" spans="1:17" x14ac:dyDescent="0.3">
      <c r="A832">
        <v>1432</v>
      </c>
      <c r="B832">
        <v>11467</v>
      </c>
      <c r="C832" t="s">
        <v>194</v>
      </c>
      <c r="D832">
        <v>309</v>
      </c>
      <c r="E832" t="s">
        <v>154</v>
      </c>
      <c r="F832" t="s">
        <v>1484</v>
      </c>
      <c r="G832">
        <v>1868</v>
      </c>
      <c r="H832">
        <v>1</v>
      </c>
      <c r="I832">
        <v>865</v>
      </c>
      <c r="J832">
        <v>0.16541755888650964</v>
      </c>
      <c r="K832">
        <v>0.35722543352601155</v>
      </c>
      <c r="L832">
        <v>0.16541755888650964</v>
      </c>
      <c r="M832">
        <v>1</v>
      </c>
      <c r="N832">
        <v>1</v>
      </c>
      <c r="O832">
        <v>905</v>
      </c>
      <c r="P832">
        <v>0</v>
      </c>
      <c r="Q832">
        <v>0.99165962242886929</v>
      </c>
    </row>
    <row r="833" spans="1:17" x14ac:dyDescent="0.3">
      <c r="A833">
        <v>1463</v>
      </c>
      <c r="B833">
        <v>11467</v>
      </c>
      <c r="C833" t="s">
        <v>503</v>
      </c>
      <c r="D833">
        <v>184</v>
      </c>
      <c r="E833" t="s">
        <v>154</v>
      </c>
      <c r="F833" t="s">
        <v>1484</v>
      </c>
      <c r="G833">
        <v>1868</v>
      </c>
      <c r="H833">
        <v>2</v>
      </c>
      <c r="I833">
        <v>817</v>
      </c>
      <c r="J833">
        <v>9.8501070663811557E-2</v>
      </c>
      <c r="K833">
        <v>0.2252141982864137</v>
      </c>
      <c r="L833">
        <v>0.26391862955032119</v>
      </c>
      <c r="M833">
        <v>2</v>
      </c>
      <c r="N833">
        <v>1</v>
      </c>
      <c r="O833">
        <v>1</v>
      </c>
      <c r="P833">
        <v>1</v>
      </c>
      <c r="Q833">
        <v>0.16541755888650964</v>
      </c>
    </row>
    <row r="834" spans="1:17" x14ac:dyDescent="0.3">
      <c r="A834">
        <v>1450</v>
      </c>
      <c r="B834">
        <v>11467</v>
      </c>
      <c r="C834" t="s">
        <v>334</v>
      </c>
      <c r="D834">
        <v>147</v>
      </c>
      <c r="E834" t="s">
        <v>154</v>
      </c>
      <c r="F834" t="s">
        <v>1484</v>
      </c>
      <c r="G834">
        <v>1868</v>
      </c>
      <c r="H834">
        <v>3</v>
      </c>
      <c r="I834">
        <v>768</v>
      </c>
      <c r="J834">
        <v>7.8693790149892931E-2</v>
      </c>
      <c r="K834">
        <v>0.19140625</v>
      </c>
      <c r="L834">
        <v>0.34261241970021411</v>
      </c>
      <c r="M834">
        <v>3</v>
      </c>
      <c r="N834">
        <v>1</v>
      </c>
      <c r="O834">
        <v>2</v>
      </c>
      <c r="P834">
        <v>1</v>
      </c>
      <c r="Q834">
        <v>0.26391862955032119</v>
      </c>
    </row>
    <row r="835" spans="1:17" x14ac:dyDescent="0.3">
      <c r="A835">
        <v>1464</v>
      </c>
      <c r="B835">
        <v>11467</v>
      </c>
      <c r="C835" t="s">
        <v>551</v>
      </c>
      <c r="D835">
        <v>138</v>
      </c>
      <c r="E835" t="s">
        <v>154</v>
      </c>
      <c r="F835" t="s">
        <v>1484</v>
      </c>
      <c r="G835">
        <v>1868</v>
      </c>
      <c r="H835">
        <v>4</v>
      </c>
      <c r="I835">
        <v>655</v>
      </c>
      <c r="J835">
        <v>7.3875802997858675E-2</v>
      </c>
      <c r="K835">
        <v>0.21068702290076335</v>
      </c>
      <c r="L835">
        <v>0.41648822269807279</v>
      </c>
      <c r="M835">
        <v>4</v>
      </c>
      <c r="N835">
        <v>1</v>
      </c>
      <c r="O835">
        <v>3</v>
      </c>
      <c r="P835">
        <v>1</v>
      </c>
      <c r="Q835">
        <v>0.34261241970021411</v>
      </c>
    </row>
    <row r="836" spans="1:17" x14ac:dyDescent="0.3">
      <c r="A836">
        <v>1469</v>
      </c>
      <c r="B836">
        <v>11467</v>
      </c>
      <c r="C836" t="s">
        <v>602</v>
      </c>
      <c r="D836">
        <v>136</v>
      </c>
      <c r="E836" t="s">
        <v>154</v>
      </c>
      <c r="F836" t="s">
        <v>1484</v>
      </c>
      <c r="G836">
        <v>1868</v>
      </c>
      <c r="H836">
        <v>5</v>
      </c>
      <c r="I836">
        <v>584</v>
      </c>
      <c r="J836">
        <v>7.2805139186295498E-2</v>
      </c>
      <c r="K836">
        <v>0.23287671232876711</v>
      </c>
      <c r="L836">
        <v>0.48929336188436828</v>
      </c>
      <c r="M836">
        <v>5</v>
      </c>
      <c r="N836">
        <v>1</v>
      </c>
      <c r="O836">
        <v>4</v>
      </c>
      <c r="P836">
        <v>1</v>
      </c>
      <c r="Q836">
        <v>0.41648822269807279</v>
      </c>
    </row>
    <row r="837" spans="1:17" x14ac:dyDescent="0.3">
      <c r="A837">
        <v>1462</v>
      </c>
      <c r="B837">
        <v>11467</v>
      </c>
      <c r="C837" t="s">
        <v>394</v>
      </c>
      <c r="D837">
        <v>117</v>
      </c>
      <c r="E837" t="s">
        <v>154</v>
      </c>
      <c r="F837" t="s">
        <v>1470</v>
      </c>
      <c r="G837">
        <v>1868</v>
      </c>
      <c r="H837">
        <v>6</v>
      </c>
      <c r="I837">
        <v>1075</v>
      </c>
      <c r="J837">
        <v>6.2633832976445397E-2</v>
      </c>
      <c r="K837">
        <v>0.10883720930232559</v>
      </c>
      <c r="L837">
        <v>0.55192719486081365</v>
      </c>
      <c r="M837">
        <v>6</v>
      </c>
      <c r="N837">
        <v>1</v>
      </c>
      <c r="O837">
        <v>5</v>
      </c>
      <c r="P837">
        <v>1</v>
      </c>
      <c r="Q837">
        <v>0.48929336188436828</v>
      </c>
    </row>
    <row r="838" spans="1:17" x14ac:dyDescent="0.3">
      <c r="A838">
        <v>1545</v>
      </c>
      <c r="B838">
        <v>11467</v>
      </c>
      <c r="C838" t="s">
        <v>552</v>
      </c>
      <c r="D838">
        <v>113</v>
      </c>
      <c r="E838" t="s">
        <v>154</v>
      </c>
      <c r="F838" t="s">
        <v>1470</v>
      </c>
      <c r="G838">
        <v>1868</v>
      </c>
      <c r="H838">
        <v>7</v>
      </c>
      <c r="I838">
        <v>2884</v>
      </c>
      <c r="J838">
        <v>6.0492505353319057E-2</v>
      </c>
      <c r="K838">
        <v>3.9181692094313457E-2</v>
      </c>
      <c r="L838">
        <v>0.61241970021413272</v>
      </c>
      <c r="M838">
        <v>7</v>
      </c>
      <c r="N838">
        <v>1</v>
      </c>
      <c r="O838">
        <v>6</v>
      </c>
      <c r="P838">
        <v>1</v>
      </c>
      <c r="Q838">
        <v>0.55192719486081365</v>
      </c>
    </row>
    <row r="839" spans="1:17" x14ac:dyDescent="0.3">
      <c r="A839">
        <v>1420</v>
      </c>
      <c r="B839">
        <v>11467</v>
      </c>
      <c r="C839" t="s">
        <v>314</v>
      </c>
      <c r="D839">
        <v>71</v>
      </c>
      <c r="E839" t="s">
        <v>154</v>
      </c>
      <c r="F839" t="s">
        <v>1470</v>
      </c>
      <c r="G839">
        <v>1868</v>
      </c>
      <c r="H839">
        <v>8</v>
      </c>
      <c r="I839">
        <v>4690</v>
      </c>
      <c r="J839">
        <v>3.8008565310492508E-2</v>
      </c>
      <c r="K839">
        <v>1.5138592750533048E-2</v>
      </c>
      <c r="L839">
        <v>0.65042826552462518</v>
      </c>
      <c r="M839">
        <v>8</v>
      </c>
      <c r="N839">
        <v>1</v>
      </c>
      <c r="O839">
        <v>7</v>
      </c>
      <c r="P839">
        <v>1</v>
      </c>
      <c r="Q839">
        <v>0.61241970021413272</v>
      </c>
    </row>
    <row r="840" spans="1:17" x14ac:dyDescent="0.3">
      <c r="A840">
        <v>1453</v>
      </c>
      <c r="B840">
        <v>11467</v>
      </c>
      <c r="C840" t="s">
        <v>385</v>
      </c>
      <c r="D840">
        <v>58</v>
      </c>
      <c r="E840" t="s">
        <v>154</v>
      </c>
      <c r="F840" t="s">
        <v>1470</v>
      </c>
      <c r="G840">
        <v>1868</v>
      </c>
      <c r="H840">
        <v>9</v>
      </c>
      <c r="I840">
        <v>4552</v>
      </c>
      <c r="J840">
        <v>3.1049250535331904E-2</v>
      </c>
      <c r="K840">
        <v>1.2741652021089631E-2</v>
      </c>
      <c r="L840">
        <v>0.6814775160599571</v>
      </c>
      <c r="M840">
        <v>9</v>
      </c>
      <c r="N840">
        <v>1</v>
      </c>
      <c r="O840">
        <v>8</v>
      </c>
      <c r="P840">
        <v>1</v>
      </c>
      <c r="Q840">
        <v>0.65042826552462518</v>
      </c>
    </row>
    <row r="841" spans="1:17" x14ac:dyDescent="0.3">
      <c r="A841">
        <v>1460</v>
      </c>
      <c r="B841">
        <v>11467</v>
      </c>
      <c r="C841" t="s">
        <v>390</v>
      </c>
      <c r="D841">
        <v>53</v>
      </c>
      <c r="E841" t="s">
        <v>154</v>
      </c>
      <c r="F841" t="s">
        <v>1484</v>
      </c>
      <c r="G841">
        <v>1868</v>
      </c>
      <c r="H841">
        <v>10</v>
      </c>
      <c r="I841">
        <v>763</v>
      </c>
      <c r="J841">
        <v>2.8372591006423982E-2</v>
      </c>
      <c r="K841">
        <v>6.9462647444298822E-2</v>
      </c>
      <c r="L841">
        <v>0.70985010706638108</v>
      </c>
      <c r="M841">
        <v>10</v>
      </c>
      <c r="N841">
        <v>1</v>
      </c>
      <c r="O841">
        <v>9</v>
      </c>
      <c r="P841">
        <v>1</v>
      </c>
      <c r="Q841">
        <v>0.6814775160599571</v>
      </c>
    </row>
    <row r="842" spans="1:17" x14ac:dyDescent="0.3">
      <c r="A842">
        <v>1451</v>
      </c>
      <c r="B842">
        <v>11467</v>
      </c>
      <c r="C842" t="s">
        <v>344</v>
      </c>
      <c r="D842">
        <v>49</v>
      </c>
      <c r="E842" t="s">
        <v>154</v>
      </c>
      <c r="F842" t="s">
        <v>1470</v>
      </c>
      <c r="G842">
        <v>1868</v>
      </c>
      <c r="H842">
        <v>11</v>
      </c>
      <c r="I842">
        <v>400</v>
      </c>
      <c r="J842">
        <v>2.6231263383297645E-2</v>
      </c>
      <c r="K842">
        <v>0.1225</v>
      </c>
      <c r="L842">
        <v>0.7360813704496787</v>
      </c>
      <c r="M842">
        <v>11</v>
      </c>
      <c r="N842">
        <v>1</v>
      </c>
      <c r="O842">
        <v>10</v>
      </c>
      <c r="P842">
        <v>1</v>
      </c>
      <c r="Q842">
        <v>0.70985010706638108</v>
      </c>
    </row>
    <row r="843" spans="1:17" x14ac:dyDescent="0.3">
      <c r="A843">
        <v>1886</v>
      </c>
      <c r="B843">
        <v>11467</v>
      </c>
      <c r="C843" t="s">
        <v>658</v>
      </c>
      <c r="D843">
        <v>33</v>
      </c>
      <c r="E843" t="s">
        <v>154</v>
      </c>
      <c r="F843" t="s">
        <v>1484</v>
      </c>
      <c r="G843">
        <v>1868</v>
      </c>
      <c r="H843">
        <v>12</v>
      </c>
      <c r="I843">
        <v>1601</v>
      </c>
      <c r="J843">
        <v>1.7665952890792293E-2</v>
      </c>
      <c r="K843">
        <v>2.0612117426608369E-2</v>
      </c>
      <c r="L843">
        <v>0.75374732334047101</v>
      </c>
      <c r="M843">
        <v>12</v>
      </c>
      <c r="N843">
        <v>1</v>
      </c>
      <c r="O843">
        <v>11</v>
      </c>
      <c r="P843">
        <v>1</v>
      </c>
      <c r="Q843">
        <v>0.7360813704496787</v>
      </c>
    </row>
    <row r="844" spans="1:17" x14ac:dyDescent="0.3">
      <c r="A844">
        <v>1830</v>
      </c>
      <c r="B844">
        <v>11467</v>
      </c>
      <c r="C844" t="s">
        <v>349</v>
      </c>
      <c r="D844">
        <v>23</v>
      </c>
      <c r="E844" t="s">
        <v>154</v>
      </c>
      <c r="F844" t="s">
        <v>1467</v>
      </c>
      <c r="G844">
        <v>1868</v>
      </c>
      <c r="H844">
        <v>13</v>
      </c>
      <c r="I844">
        <v>4026</v>
      </c>
      <c r="J844">
        <v>1.2312633832976445E-2</v>
      </c>
      <c r="K844">
        <v>5.712866368604074E-3</v>
      </c>
      <c r="L844">
        <v>0.76605995717344744</v>
      </c>
      <c r="M844">
        <v>13</v>
      </c>
      <c r="N844">
        <v>0</v>
      </c>
      <c r="O844">
        <v>12</v>
      </c>
      <c r="P844">
        <v>0</v>
      </c>
      <c r="Q844">
        <v>0.75374732334047101</v>
      </c>
    </row>
    <row r="845" spans="1:17" x14ac:dyDescent="0.3">
      <c r="A845">
        <v>1474</v>
      </c>
      <c r="B845">
        <v>11467</v>
      </c>
      <c r="C845" t="s">
        <v>652</v>
      </c>
      <c r="D845">
        <v>20</v>
      </c>
      <c r="E845" t="s">
        <v>154</v>
      </c>
      <c r="F845" t="s">
        <v>1484</v>
      </c>
      <c r="G845">
        <v>1868</v>
      </c>
      <c r="H845">
        <v>14</v>
      </c>
      <c r="I845">
        <v>138</v>
      </c>
      <c r="J845">
        <v>1.0706638115631691E-2</v>
      </c>
      <c r="K845">
        <v>0.14492753623188406</v>
      </c>
      <c r="L845">
        <v>0.7767665952890791</v>
      </c>
      <c r="M845">
        <v>14</v>
      </c>
      <c r="N845">
        <v>0</v>
      </c>
      <c r="O845">
        <v>13</v>
      </c>
      <c r="P845">
        <v>0</v>
      </c>
      <c r="Q845">
        <v>0.76605995717344744</v>
      </c>
    </row>
    <row r="846" spans="1:17" x14ac:dyDescent="0.3">
      <c r="A846">
        <v>1431</v>
      </c>
      <c r="B846">
        <v>11467</v>
      </c>
      <c r="C846" t="s">
        <v>180</v>
      </c>
      <c r="D846">
        <v>19</v>
      </c>
      <c r="E846" t="s">
        <v>154</v>
      </c>
      <c r="F846" t="s">
        <v>1484</v>
      </c>
      <c r="G846">
        <v>1868</v>
      </c>
      <c r="H846">
        <v>15</v>
      </c>
      <c r="I846">
        <v>276</v>
      </c>
      <c r="J846">
        <v>1.0171306209850108E-2</v>
      </c>
      <c r="K846">
        <v>6.8840579710144928E-2</v>
      </c>
      <c r="L846">
        <v>0.78693790149892917</v>
      </c>
      <c r="M846">
        <v>15</v>
      </c>
      <c r="N846">
        <v>0</v>
      </c>
      <c r="O846">
        <v>14</v>
      </c>
      <c r="P846">
        <v>0</v>
      </c>
      <c r="Q846">
        <v>0.7767665952890791</v>
      </c>
    </row>
    <row r="847" spans="1:17" x14ac:dyDescent="0.3">
      <c r="A847">
        <v>1082</v>
      </c>
      <c r="B847">
        <v>14495</v>
      </c>
      <c r="C847" t="s">
        <v>616</v>
      </c>
      <c r="D847">
        <v>510</v>
      </c>
      <c r="E847" t="s">
        <v>154</v>
      </c>
      <c r="F847" t="s">
        <v>1485</v>
      </c>
      <c r="G847">
        <v>3541</v>
      </c>
      <c r="H847">
        <v>1</v>
      </c>
      <c r="I847">
        <v>1243</v>
      </c>
      <c r="J847">
        <v>0.14402711098559728</v>
      </c>
      <c r="K847">
        <v>0.4102976669348351</v>
      </c>
      <c r="L847">
        <v>0.14402711098559728</v>
      </c>
      <c r="M847">
        <v>1</v>
      </c>
      <c r="N847">
        <v>1</v>
      </c>
      <c r="O847">
        <v>131.5</v>
      </c>
      <c r="P847">
        <v>0</v>
      </c>
      <c r="Q847">
        <v>1.0000000000000013</v>
      </c>
    </row>
    <row r="848" spans="1:17" x14ac:dyDescent="0.3">
      <c r="A848">
        <v>1069</v>
      </c>
      <c r="B848">
        <v>14495</v>
      </c>
      <c r="C848" t="s">
        <v>499</v>
      </c>
      <c r="D848">
        <v>400</v>
      </c>
      <c r="E848" t="s">
        <v>154</v>
      </c>
      <c r="F848" t="s">
        <v>1472</v>
      </c>
      <c r="G848">
        <v>3541</v>
      </c>
      <c r="H848">
        <v>2</v>
      </c>
      <c r="I848">
        <v>919</v>
      </c>
      <c r="J848">
        <v>0.11296243998870376</v>
      </c>
      <c r="K848">
        <v>0.43525571273122959</v>
      </c>
      <c r="L848">
        <v>0.25698955097430104</v>
      </c>
      <c r="M848">
        <v>2</v>
      </c>
      <c r="N848">
        <v>1</v>
      </c>
      <c r="O848">
        <v>1</v>
      </c>
      <c r="P848">
        <v>1</v>
      </c>
      <c r="Q848">
        <v>0.14402711098559728</v>
      </c>
    </row>
    <row r="849" spans="1:17" x14ac:dyDescent="0.3">
      <c r="A849">
        <v>1007</v>
      </c>
      <c r="B849">
        <v>14495</v>
      </c>
      <c r="C849" t="s">
        <v>202</v>
      </c>
      <c r="D849">
        <v>345</v>
      </c>
      <c r="E849" t="s">
        <v>154</v>
      </c>
      <c r="F849" t="s">
        <v>1485</v>
      </c>
      <c r="G849">
        <v>3541</v>
      </c>
      <c r="H849">
        <v>3</v>
      </c>
      <c r="I849">
        <v>1338</v>
      </c>
      <c r="J849">
        <v>9.7430104490256991E-2</v>
      </c>
      <c r="K849">
        <v>0.25784753363228702</v>
      </c>
      <c r="L849">
        <v>0.354419655464558</v>
      </c>
      <c r="M849">
        <v>3</v>
      </c>
      <c r="N849">
        <v>1</v>
      </c>
      <c r="O849">
        <v>2</v>
      </c>
      <c r="P849">
        <v>1</v>
      </c>
      <c r="Q849">
        <v>0.25698955097430104</v>
      </c>
    </row>
    <row r="850" spans="1:17" x14ac:dyDescent="0.3">
      <c r="A850">
        <v>1056</v>
      </c>
      <c r="B850">
        <v>14495</v>
      </c>
      <c r="C850" t="s">
        <v>393</v>
      </c>
      <c r="D850">
        <v>319</v>
      </c>
      <c r="E850" t="s">
        <v>154</v>
      </c>
      <c r="F850" t="s">
        <v>1472</v>
      </c>
      <c r="G850">
        <v>3541</v>
      </c>
      <c r="H850">
        <v>4</v>
      </c>
      <c r="I850">
        <v>2166</v>
      </c>
      <c r="J850">
        <v>9.0087545890991244E-2</v>
      </c>
      <c r="K850">
        <v>0.14727608494921515</v>
      </c>
      <c r="L850">
        <v>0.44450720135554922</v>
      </c>
      <c r="M850">
        <v>4</v>
      </c>
      <c r="N850">
        <v>1</v>
      </c>
      <c r="O850">
        <v>3</v>
      </c>
      <c r="P850">
        <v>1</v>
      </c>
      <c r="Q850">
        <v>0.354419655464558</v>
      </c>
    </row>
    <row r="851" spans="1:17" x14ac:dyDescent="0.3">
      <c r="A851">
        <v>1095</v>
      </c>
      <c r="B851">
        <v>14495</v>
      </c>
      <c r="C851" t="s">
        <v>670</v>
      </c>
      <c r="D851">
        <v>315</v>
      </c>
      <c r="E851" t="s">
        <v>154</v>
      </c>
      <c r="F851" t="s">
        <v>1472</v>
      </c>
      <c r="G851">
        <v>3541</v>
      </c>
      <c r="H851">
        <v>5</v>
      </c>
      <c r="I851">
        <v>1448</v>
      </c>
      <c r="J851">
        <v>8.8957921491104208E-2</v>
      </c>
      <c r="K851">
        <v>0.21754143646408841</v>
      </c>
      <c r="L851">
        <v>0.53346512284665337</v>
      </c>
      <c r="M851">
        <v>5</v>
      </c>
      <c r="N851">
        <v>1</v>
      </c>
      <c r="O851">
        <v>4</v>
      </c>
      <c r="P851">
        <v>1</v>
      </c>
      <c r="Q851">
        <v>0.44450720135554922</v>
      </c>
    </row>
    <row r="852" spans="1:17" x14ac:dyDescent="0.3">
      <c r="A852">
        <v>1057</v>
      </c>
      <c r="B852">
        <v>14495</v>
      </c>
      <c r="C852" t="s">
        <v>434</v>
      </c>
      <c r="D852">
        <v>275</v>
      </c>
      <c r="E852" t="s">
        <v>154</v>
      </c>
      <c r="F852" t="s">
        <v>1472</v>
      </c>
      <c r="G852">
        <v>3541</v>
      </c>
      <c r="H852">
        <v>6</v>
      </c>
      <c r="I852">
        <v>784</v>
      </c>
      <c r="J852">
        <v>7.7661677492233835E-2</v>
      </c>
      <c r="K852">
        <v>0.35076530612244899</v>
      </c>
      <c r="L852">
        <v>0.61112680033888722</v>
      </c>
      <c r="M852">
        <v>6</v>
      </c>
      <c r="N852">
        <v>1</v>
      </c>
      <c r="O852">
        <v>5</v>
      </c>
      <c r="P852">
        <v>1</v>
      </c>
      <c r="Q852">
        <v>0.53346512284665337</v>
      </c>
    </row>
    <row r="853" spans="1:17" x14ac:dyDescent="0.3">
      <c r="A853">
        <v>1083</v>
      </c>
      <c r="B853">
        <v>14495</v>
      </c>
      <c r="C853" t="s">
        <v>618</v>
      </c>
      <c r="D853">
        <v>114</v>
      </c>
      <c r="E853" t="s">
        <v>154</v>
      </c>
      <c r="F853" t="s">
        <v>1470</v>
      </c>
      <c r="G853">
        <v>3541</v>
      </c>
      <c r="H853">
        <v>7</v>
      </c>
      <c r="I853">
        <v>339</v>
      </c>
      <c r="J853">
        <v>3.2194295396780571E-2</v>
      </c>
      <c r="K853">
        <v>0.33628318584070799</v>
      </c>
      <c r="L853">
        <v>0.64332109573566776</v>
      </c>
      <c r="M853">
        <v>7</v>
      </c>
      <c r="N853">
        <v>1</v>
      </c>
      <c r="O853">
        <v>6</v>
      </c>
      <c r="P853">
        <v>1</v>
      </c>
      <c r="Q853">
        <v>0.61112680033888722</v>
      </c>
    </row>
    <row r="854" spans="1:17" x14ac:dyDescent="0.3">
      <c r="A854">
        <v>1585</v>
      </c>
      <c r="B854">
        <v>14495</v>
      </c>
      <c r="C854" t="s">
        <v>634</v>
      </c>
      <c r="D854">
        <v>90</v>
      </c>
      <c r="E854" t="s">
        <v>154</v>
      </c>
      <c r="F854" t="s">
        <v>1470</v>
      </c>
      <c r="G854">
        <v>3541</v>
      </c>
      <c r="H854">
        <v>8</v>
      </c>
      <c r="I854">
        <v>459</v>
      </c>
      <c r="J854">
        <v>2.5416548997458346E-2</v>
      </c>
      <c r="K854">
        <v>0.19607843137254902</v>
      </c>
      <c r="L854">
        <v>0.66873764473312614</v>
      </c>
      <c r="M854">
        <v>8</v>
      </c>
      <c r="N854">
        <v>1</v>
      </c>
      <c r="O854">
        <v>7</v>
      </c>
      <c r="P854">
        <v>1</v>
      </c>
      <c r="Q854">
        <v>0.64332109573566776</v>
      </c>
    </row>
    <row r="855" spans="1:17" x14ac:dyDescent="0.3">
      <c r="A855">
        <v>1036</v>
      </c>
      <c r="B855">
        <v>14495</v>
      </c>
      <c r="C855" t="s">
        <v>339</v>
      </c>
      <c r="D855">
        <v>77</v>
      </c>
      <c r="E855" t="s">
        <v>154</v>
      </c>
      <c r="F855" t="s">
        <v>1472</v>
      </c>
      <c r="G855">
        <v>3541</v>
      </c>
      <c r="H855">
        <v>9</v>
      </c>
      <c r="I855">
        <v>491</v>
      </c>
      <c r="J855">
        <v>2.1745269697825472E-2</v>
      </c>
      <c r="K855">
        <v>0.15682281059063136</v>
      </c>
      <c r="L855">
        <v>0.69048291443095156</v>
      </c>
      <c r="M855">
        <v>9</v>
      </c>
      <c r="N855">
        <v>1</v>
      </c>
      <c r="O855">
        <v>8</v>
      </c>
      <c r="P855">
        <v>1</v>
      </c>
      <c r="Q855">
        <v>0.66873764473312614</v>
      </c>
    </row>
    <row r="856" spans="1:17" x14ac:dyDescent="0.3">
      <c r="A856">
        <v>1010</v>
      </c>
      <c r="B856">
        <v>14495</v>
      </c>
      <c r="C856" t="s">
        <v>225</v>
      </c>
      <c r="D856">
        <v>76</v>
      </c>
      <c r="E856" t="s">
        <v>154</v>
      </c>
      <c r="F856" t="s">
        <v>1472</v>
      </c>
      <c r="G856">
        <v>3541</v>
      </c>
      <c r="H856">
        <v>10</v>
      </c>
      <c r="I856">
        <v>390</v>
      </c>
      <c r="J856">
        <v>2.1462863597853713E-2</v>
      </c>
      <c r="K856">
        <v>0.19487179487179487</v>
      </c>
      <c r="L856">
        <v>0.71194577802880532</v>
      </c>
      <c r="M856">
        <v>10</v>
      </c>
      <c r="N856">
        <v>1</v>
      </c>
      <c r="O856">
        <v>9</v>
      </c>
      <c r="P856">
        <v>1</v>
      </c>
      <c r="Q856">
        <v>0.69048291443095156</v>
      </c>
    </row>
    <row r="857" spans="1:17" x14ac:dyDescent="0.3">
      <c r="A857">
        <v>1080</v>
      </c>
      <c r="B857">
        <v>14495</v>
      </c>
      <c r="C857" t="s">
        <v>600</v>
      </c>
      <c r="D857">
        <v>68</v>
      </c>
      <c r="E857" t="s">
        <v>154</v>
      </c>
      <c r="F857" t="s">
        <v>1472</v>
      </c>
      <c r="G857">
        <v>3541</v>
      </c>
      <c r="H857">
        <v>11</v>
      </c>
      <c r="I857">
        <v>257</v>
      </c>
      <c r="J857">
        <v>1.9203614798079638E-2</v>
      </c>
      <c r="K857">
        <v>0.26459143968871596</v>
      </c>
      <c r="L857">
        <v>0.73114939282688496</v>
      </c>
      <c r="M857">
        <v>11</v>
      </c>
      <c r="N857">
        <v>1</v>
      </c>
      <c r="O857">
        <v>10</v>
      </c>
      <c r="P857">
        <v>1</v>
      </c>
      <c r="Q857">
        <v>0.71194577802880532</v>
      </c>
    </row>
    <row r="858" spans="1:17" x14ac:dyDescent="0.3">
      <c r="A858">
        <v>1028</v>
      </c>
      <c r="B858">
        <v>14495</v>
      </c>
      <c r="C858" t="s">
        <v>290</v>
      </c>
      <c r="D858">
        <v>57</v>
      </c>
      <c r="E858" t="s">
        <v>154</v>
      </c>
      <c r="F858" t="s">
        <v>1472</v>
      </c>
      <c r="G858">
        <v>3541</v>
      </c>
      <c r="H858">
        <v>12</v>
      </c>
      <c r="I858">
        <v>2011</v>
      </c>
      <c r="J858">
        <v>1.6097147698390286E-2</v>
      </c>
      <c r="K858">
        <v>2.8344107409249131E-2</v>
      </c>
      <c r="L858">
        <v>0.74724654052527528</v>
      </c>
      <c r="M858">
        <v>12</v>
      </c>
      <c r="N858">
        <v>1</v>
      </c>
      <c r="O858">
        <v>11</v>
      </c>
      <c r="P858">
        <v>1</v>
      </c>
      <c r="Q858">
        <v>0.73114939282688496</v>
      </c>
    </row>
    <row r="859" spans="1:17" x14ac:dyDescent="0.3">
      <c r="A859">
        <v>1020</v>
      </c>
      <c r="B859">
        <v>14495</v>
      </c>
      <c r="C859" t="s">
        <v>255</v>
      </c>
      <c r="D859">
        <v>55</v>
      </c>
      <c r="E859" t="s">
        <v>154</v>
      </c>
      <c r="F859" t="s">
        <v>1472</v>
      </c>
      <c r="G859">
        <v>3541</v>
      </c>
      <c r="H859">
        <v>13</v>
      </c>
      <c r="I859">
        <v>3746</v>
      </c>
      <c r="J859">
        <v>1.5532335498446766E-2</v>
      </c>
      <c r="K859">
        <v>1.4682327816337427E-2</v>
      </c>
      <c r="L859">
        <v>0.76277887602372207</v>
      </c>
      <c r="M859">
        <v>13</v>
      </c>
      <c r="N859">
        <v>1</v>
      </c>
      <c r="O859">
        <v>12</v>
      </c>
      <c r="P859">
        <v>1</v>
      </c>
      <c r="Q859">
        <v>0.74724654052527528</v>
      </c>
    </row>
    <row r="860" spans="1:17" x14ac:dyDescent="0.3">
      <c r="A860">
        <v>1031</v>
      </c>
      <c r="B860">
        <v>14495</v>
      </c>
      <c r="C860" t="s">
        <v>322</v>
      </c>
      <c r="D860">
        <v>50</v>
      </c>
      <c r="E860" t="s">
        <v>154</v>
      </c>
      <c r="F860" t="s">
        <v>1470</v>
      </c>
      <c r="G860">
        <v>3541</v>
      </c>
      <c r="H860">
        <v>14.5</v>
      </c>
      <c r="I860">
        <v>145</v>
      </c>
      <c r="J860">
        <v>1.4120304998587969E-2</v>
      </c>
      <c r="K860">
        <v>0.34482758620689657</v>
      </c>
      <c r="L860">
        <v>0.77689918102231004</v>
      </c>
      <c r="M860">
        <v>14</v>
      </c>
      <c r="N860">
        <v>0</v>
      </c>
      <c r="O860">
        <v>13</v>
      </c>
      <c r="P860">
        <v>0</v>
      </c>
      <c r="Q860">
        <v>0.76277887602372207</v>
      </c>
    </row>
    <row r="861" spans="1:17" x14ac:dyDescent="0.3">
      <c r="A861">
        <v>1119</v>
      </c>
      <c r="B861">
        <v>14495</v>
      </c>
      <c r="C861" t="s">
        <v>583</v>
      </c>
      <c r="D861">
        <v>50</v>
      </c>
      <c r="E861" t="s">
        <v>154</v>
      </c>
      <c r="F861" t="s">
        <v>1472</v>
      </c>
      <c r="G861">
        <v>3541</v>
      </c>
      <c r="H861">
        <v>14.5</v>
      </c>
      <c r="I861">
        <v>1520</v>
      </c>
      <c r="J861">
        <v>1.4120304998587969E-2</v>
      </c>
      <c r="K861">
        <v>3.2894736842105261E-2</v>
      </c>
      <c r="L861">
        <v>0.791019486020898</v>
      </c>
      <c r="M861">
        <v>15</v>
      </c>
      <c r="N861">
        <v>0</v>
      </c>
      <c r="O861">
        <v>14.5</v>
      </c>
      <c r="P861">
        <v>0</v>
      </c>
      <c r="Q861">
        <v>0.77689918102231004</v>
      </c>
    </row>
    <row r="862" spans="1:17" x14ac:dyDescent="0.3">
      <c r="A862">
        <v>1420</v>
      </c>
      <c r="B862">
        <v>14496</v>
      </c>
      <c r="C862" t="s">
        <v>314</v>
      </c>
      <c r="D862">
        <v>2447</v>
      </c>
      <c r="E862" t="s">
        <v>154</v>
      </c>
      <c r="F862" t="s">
        <v>1470</v>
      </c>
      <c r="G862">
        <v>7490</v>
      </c>
      <c r="H862">
        <v>1</v>
      </c>
      <c r="I862">
        <v>4690</v>
      </c>
      <c r="J862">
        <v>0.32670226969292387</v>
      </c>
      <c r="K862">
        <v>0.52174840085287844</v>
      </c>
      <c r="L862">
        <v>0.32670226969292387</v>
      </c>
      <c r="M862">
        <v>1</v>
      </c>
      <c r="N862">
        <v>1</v>
      </c>
      <c r="O862">
        <v>109</v>
      </c>
      <c r="P862">
        <v>0</v>
      </c>
      <c r="Q862">
        <v>0.99943518780005747</v>
      </c>
    </row>
    <row r="863" spans="1:17" x14ac:dyDescent="0.3">
      <c r="A863">
        <v>1453</v>
      </c>
      <c r="B863">
        <v>14496</v>
      </c>
      <c r="C863" t="s">
        <v>385</v>
      </c>
      <c r="D863">
        <v>2257</v>
      </c>
      <c r="E863" t="s">
        <v>154</v>
      </c>
      <c r="F863" t="s">
        <v>1470</v>
      </c>
      <c r="G863">
        <v>7490</v>
      </c>
      <c r="H863">
        <v>2</v>
      </c>
      <c r="I863">
        <v>4552</v>
      </c>
      <c r="J863">
        <v>0.3013351134846462</v>
      </c>
      <c r="K863">
        <v>0.49582601054481545</v>
      </c>
      <c r="L863">
        <v>0.62803738317757007</v>
      </c>
      <c r="M863">
        <v>2</v>
      </c>
      <c r="N863">
        <v>1</v>
      </c>
      <c r="O863">
        <v>1</v>
      </c>
      <c r="P863">
        <v>1</v>
      </c>
      <c r="Q863">
        <v>0.32670226969292387</v>
      </c>
    </row>
    <row r="864" spans="1:17" x14ac:dyDescent="0.3">
      <c r="A864">
        <v>1510</v>
      </c>
      <c r="B864">
        <v>14496</v>
      </c>
      <c r="C864" t="s">
        <v>257</v>
      </c>
      <c r="D864">
        <v>448</v>
      </c>
      <c r="E864" t="s">
        <v>154</v>
      </c>
      <c r="F864" t="s">
        <v>1470</v>
      </c>
      <c r="G864">
        <v>7490</v>
      </c>
      <c r="H864">
        <v>3</v>
      </c>
      <c r="I864">
        <v>1494</v>
      </c>
      <c r="J864">
        <v>5.9813084112149535E-2</v>
      </c>
      <c r="K864">
        <v>0.29986613119143241</v>
      </c>
      <c r="L864">
        <v>0.68785046728971966</v>
      </c>
      <c r="M864">
        <v>3</v>
      </c>
      <c r="N864">
        <v>1</v>
      </c>
      <c r="O864">
        <v>2</v>
      </c>
      <c r="P864">
        <v>1</v>
      </c>
      <c r="Q864">
        <v>0.62803738317757007</v>
      </c>
    </row>
    <row r="865" spans="1:17" x14ac:dyDescent="0.3">
      <c r="A865">
        <v>1462</v>
      </c>
      <c r="B865">
        <v>14496</v>
      </c>
      <c r="C865" t="s">
        <v>394</v>
      </c>
      <c r="D865">
        <v>340</v>
      </c>
      <c r="E865" t="s">
        <v>154</v>
      </c>
      <c r="F865" t="s">
        <v>1470</v>
      </c>
      <c r="G865">
        <v>7490</v>
      </c>
      <c r="H865">
        <v>4</v>
      </c>
      <c r="I865">
        <v>1075</v>
      </c>
      <c r="J865">
        <v>4.5393858477970631E-2</v>
      </c>
      <c r="K865">
        <v>0.31627906976744186</v>
      </c>
      <c r="L865">
        <v>0.73324432576769027</v>
      </c>
      <c r="M865">
        <v>4</v>
      </c>
      <c r="N865">
        <v>1</v>
      </c>
      <c r="O865">
        <v>3</v>
      </c>
      <c r="P865">
        <v>1</v>
      </c>
      <c r="Q865">
        <v>0.68785046728971966</v>
      </c>
    </row>
    <row r="866" spans="1:17" x14ac:dyDescent="0.3">
      <c r="A866">
        <v>1523</v>
      </c>
      <c r="B866">
        <v>14496</v>
      </c>
      <c r="C866" t="s">
        <v>377</v>
      </c>
      <c r="D866">
        <v>191</v>
      </c>
      <c r="E866" t="s">
        <v>154</v>
      </c>
      <c r="F866" t="s">
        <v>1470</v>
      </c>
      <c r="G866">
        <v>7490</v>
      </c>
      <c r="H866">
        <v>5</v>
      </c>
      <c r="I866">
        <v>611</v>
      </c>
      <c r="J866">
        <v>2.5500667556742324E-2</v>
      </c>
      <c r="K866">
        <v>0.31260229132569556</v>
      </c>
      <c r="L866">
        <v>0.75874499332443257</v>
      </c>
      <c r="M866">
        <v>5</v>
      </c>
      <c r="N866">
        <v>1</v>
      </c>
      <c r="O866">
        <v>4</v>
      </c>
      <c r="P866">
        <v>1</v>
      </c>
      <c r="Q866">
        <v>0.73324432576769027</v>
      </c>
    </row>
    <row r="867" spans="1:17" x14ac:dyDescent="0.3">
      <c r="A867">
        <v>1564</v>
      </c>
      <c r="B867">
        <v>14496</v>
      </c>
      <c r="C867" t="s">
        <v>584</v>
      </c>
      <c r="D867">
        <v>189</v>
      </c>
      <c r="E867" t="s">
        <v>154</v>
      </c>
      <c r="F867" t="s">
        <v>1470</v>
      </c>
      <c r="G867">
        <v>7490</v>
      </c>
      <c r="H867">
        <v>6</v>
      </c>
      <c r="I867">
        <v>650</v>
      </c>
      <c r="J867">
        <v>2.5233644859813085E-2</v>
      </c>
      <c r="K867">
        <v>0.29076923076923078</v>
      </c>
      <c r="L867">
        <v>0.78397863818424562</v>
      </c>
      <c r="M867">
        <v>6</v>
      </c>
      <c r="N867">
        <v>0</v>
      </c>
      <c r="O867">
        <v>5</v>
      </c>
      <c r="P867">
        <v>0</v>
      </c>
      <c r="Q867">
        <v>0.75874499332443257</v>
      </c>
    </row>
    <row r="868" spans="1:17" x14ac:dyDescent="0.3">
      <c r="A868">
        <v>1440</v>
      </c>
      <c r="B868">
        <v>14496</v>
      </c>
      <c r="C868" t="s">
        <v>320</v>
      </c>
      <c r="D868">
        <v>158</v>
      </c>
      <c r="E868" t="s">
        <v>154</v>
      </c>
      <c r="F868" t="s">
        <v>1470</v>
      </c>
      <c r="G868">
        <v>7490</v>
      </c>
      <c r="H868">
        <v>7</v>
      </c>
      <c r="I868">
        <v>2230</v>
      </c>
      <c r="J868">
        <v>2.109479305740988E-2</v>
      </c>
      <c r="K868">
        <v>7.0852017937219736E-2</v>
      </c>
      <c r="L868">
        <v>0.80507343124165553</v>
      </c>
      <c r="M868">
        <v>7</v>
      </c>
      <c r="N868">
        <v>0</v>
      </c>
      <c r="O868">
        <v>6</v>
      </c>
      <c r="P868">
        <v>0</v>
      </c>
      <c r="Q868">
        <v>0.78397863818424562</v>
      </c>
    </row>
    <row r="869" spans="1:17" x14ac:dyDescent="0.3">
      <c r="A869">
        <v>1473</v>
      </c>
      <c r="B869">
        <v>14496</v>
      </c>
      <c r="C869" t="s">
        <v>659</v>
      </c>
      <c r="D869">
        <v>154</v>
      </c>
      <c r="E869" t="s">
        <v>154</v>
      </c>
      <c r="F869" t="s">
        <v>1470</v>
      </c>
      <c r="G869">
        <v>7490</v>
      </c>
      <c r="H869">
        <v>8</v>
      </c>
      <c r="I869">
        <v>600</v>
      </c>
      <c r="J869">
        <v>2.0560747663551402E-2</v>
      </c>
      <c r="K869">
        <v>0.25666666666666665</v>
      </c>
      <c r="L869">
        <v>0.82563417890520696</v>
      </c>
      <c r="M869">
        <v>8</v>
      </c>
      <c r="N869">
        <v>0</v>
      </c>
      <c r="O869">
        <v>7</v>
      </c>
      <c r="P869">
        <v>0</v>
      </c>
      <c r="Q869">
        <v>0.80507343124165553</v>
      </c>
    </row>
    <row r="870" spans="1:17" x14ac:dyDescent="0.3">
      <c r="A870">
        <v>1431</v>
      </c>
      <c r="B870">
        <v>14496</v>
      </c>
      <c r="C870" t="s">
        <v>180</v>
      </c>
      <c r="D870">
        <v>96</v>
      </c>
      <c r="E870" t="s">
        <v>154</v>
      </c>
      <c r="F870" t="s">
        <v>1484</v>
      </c>
      <c r="G870">
        <v>7490</v>
      </c>
      <c r="H870">
        <v>9</v>
      </c>
      <c r="I870">
        <v>276</v>
      </c>
      <c r="J870">
        <v>1.2817089452603471E-2</v>
      </c>
      <c r="K870">
        <v>0.34782608695652173</v>
      </c>
      <c r="L870">
        <v>0.83845126835781048</v>
      </c>
      <c r="M870">
        <v>9</v>
      </c>
      <c r="N870">
        <v>0</v>
      </c>
      <c r="O870">
        <v>8</v>
      </c>
      <c r="P870">
        <v>0</v>
      </c>
      <c r="Q870">
        <v>0.82563417890520696</v>
      </c>
    </row>
    <row r="871" spans="1:17" x14ac:dyDescent="0.3">
      <c r="A871">
        <v>1430</v>
      </c>
      <c r="B871">
        <v>14496</v>
      </c>
      <c r="C871" t="s">
        <v>178</v>
      </c>
      <c r="D871">
        <v>74</v>
      </c>
      <c r="E871" t="s">
        <v>154</v>
      </c>
      <c r="F871" t="s">
        <v>1470</v>
      </c>
      <c r="G871">
        <v>7490</v>
      </c>
      <c r="H871">
        <v>11</v>
      </c>
      <c r="I871">
        <v>455</v>
      </c>
      <c r="J871">
        <v>9.879839786381843E-3</v>
      </c>
      <c r="K871">
        <v>0.16263736263736264</v>
      </c>
      <c r="L871">
        <v>0.84833110814419233</v>
      </c>
      <c r="M871">
        <v>10</v>
      </c>
      <c r="N871">
        <v>0</v>
      </c>
      <c r="O871">
        <v>9</v>
      </c>
      <c r="P871">
        <v>0</v>
      </c>
      <c r="Q871">
        <v>0.83845126835781048</v>
      </c>
    </row>
    <row r="872" spans="1:17" x14ac:dyDescent="0.3">
      <c r="A872">
        <v>1464</v>
      </c>
      <c r="B872">
        <v>14496</v>
      </c>
      <c r="C872" t="s">
        <v>551</v>
      </c>
      <c r="D872">
        <v>74</v>
      </c>
      <c r="E872" t="s">
        <v>154</v>
      </c>
      <c r="F872" t="s">
        <v>1484</v>
      </c>
      <c r="G872">
        <v>7490</v>
      </c>
      <c r="H872">
        <v>11</v>
      </c>
      <c r="I872">
        <v>655</v>
      </c>
      <c r="J872">
        <v>9.879839786381843E-3</v>
      </c>
      <c r="K872">
        <v>0.11297709923664122</v>
      </c>
      <c r="L872">
        <v>0.85821094793057418</v>
      </c>
      <c r="M872">
        <v>11</v>
      </c>
      <c r="N872">
        <v>0</v>
      </c>
      <c r="O872">
        <v>11</v>
      </c>
      <c r="P872">
        <v>0</v>
      </c>
      <c r="Q872">
        <v>0.84833110814419233</v>
      </c>
    </row>
    <row r="873" spans="1:17" x14ac:dyDescent="0.3">
      <c r="A873">
        <v>1475</v>
      </c>
      <c r="B873">
        <v>14496</v>
      </c>
      <c r="C873" t="s">
        <v>674</v>
      </c>
      <c r="D873">
        <v>74</v>
      </c>
      <c r="E873" t="s">
        <v>154</v>
      </c>
      <c r="F873" t="s">
        <v>1470</v>
      </c>
      <c r="G873">
        <v>7490</v>
      </c>
      <c r="H873">
        <v>11</v>
      </c>
      <c r="I873">
        <v>993</v>
      </c>
      <c r="J873">
        <v>9.879839786381843E-3</v>
      </c>
      <c r="K873">
        <v>7.452165156092648E-2</v>
      </c>
      <c r="L873">
        <v>0.86809078771695602</v>
      </c>
      <c r="M873">
        <v>12</v>
      </c>
      <c r="N873">
        <v>0</v>
      </c>
      <c r="O873">
        <v>11</v>
      </c>
      <c r="P873">
        <v>0</v>
      </c>
      <c r="Q873">
        <v>0.85821094793057418</v>
      </c>
    </row>
    <row r="874" spans="1:17" x14ac:dyDescent="0.3">
      <c r="A874">
        <v>1331</v>
      </c>
      <c r="B874">
        <v>14496</v>
      </c>
      <c r="C874" t="s">
        <v>187</v>
      </c>
      <c r="D874">
        <v>67</v>
      </c>
      <c r="E874" t="s">
        <v>154</v>
      </c>
      <c r="F874" t="s">
        <v>1470</v>
      </c>
      <c r="G874">
        <v>7490</v>
      </c>
      <c r="H874">
        <v>13.5</v>
      </c>
      <c r="I874">
        <v>1365</v>
      </c>
      <c r="J874">
        <v>8.9452603471295057E-3</v>
      </c>
      <c r="K874">
        <v>4.9084249084249083E-2</v>
      </c>
      <c r="L874">
        <v>0.87703604806408553</v>
      </c>
      <c r="M874">
        <v>13</v>
      </c>
      <c r="N874">
        <v>0</v>
      </c>
      <c r="O874">
        <v>11</v>
      </c>
      <c r="P874">
        <v>0</v>
      </c>
      <c r="Q874">
        <v>0.86809078771695602</v>
      </c>
    </row>
    <row r="875" spans="1:17" x14ac:dyDescent="0.3">
      <c r="A875">
        <v>1469</v>
      </c>
      <c r="B875">
        <v>14496</v>
      </c>
      <c r="C875" t="s">
        <v>602</v>
      </c>
      <c r="D875">
        <v>67</v>
      </c>
      <c r="E875" t="s">
        <v>154</v>
      </c>
      <c r="F875" t="s">
        <v>1484</v>
      </c>
      <c r="G875">
        <v>7490</v>
      </c>
      <c r="H875">
        <v>13.5</v>
      </c>
      <c r="I875">
        <v>584</v>
      </c>
      <c r="J875">
        <v>8.9452603471295057E-3</v>
      </c>
      <c r="K875">
        <v>0.11472602739726027</v>
      </c>
      <c r="L875">
        <v>0.88598130841121503</v>
      </c>
      <c r="M875">
        <v>14</v>
      </c>
      <c r="N875">
        <v>0</v>
      </c>
      <c r="O875">
        <v>13.5</v>
      </c>
      <c r="P875">
        <v>0</v>
      </c>
      <c r="Q875">
        <v>0.87703604806408553</v>
      </c>
    </row>
    <row r="876" spans="1:17" x14ac:dyDescent="0.3">
      <c r="A876">
        <v>1468</v>
      </c>
      <c r="B876">
        <v>14496</v>
      </c>
      <c r="C876" t="s">
        <v>597</v>
      </c>
      <c r="D876">
        <v>37</v>
      </c>
      <c r="E876" t="s">
        <v>154</v>
      </c>
      <c r="F876" t="s">
        <v>1470</v>
      </c>
      <c r="G876">
        <v>7490</v>
      </c>
      <c r="H876">
        <v>15</v>
      </c>
      <c r="I876">
        <v>385</v>
      </c>
      <c r="J876">
        <v>4.9399198931909215E-3</v>
      </c>
      <c r="K876">
        <v>9.6103896103896108E-2</v>
      </c>
      <c r="L876">
        <v>0.8909212283044059</v>
      </c>
      <c r="M876">
        <v>15</v>
      </c>
      <c r="N876">
        <v>0</v>
      </c>
      <c r="O876">
        <v>13.5</v>
      </c>
      <c r="P876">
        <v>0</v>
      </c>
      <c r="Q876">
        <v>0.88598130841121503</v>
      </c>
    </row>
  </sheetData>
  <sheetProtection algorithmName="SHA-512" hashValue="hglsUmYmt2jhOk0LkVwngteCq3nwckE0hzvtM3iqu1jru9dPezMCwv3JUBU8DibXO/qEaxz7RQvViwRXkimZiA==" saltValue="Y9p6PnlP1b9H7lQ4cuaR7w==" spinCount="100000" sheet="1" objects="1" scenarios="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2D6E1-17B3-42DC-8D6A-C056B80C8898}">
  <sheetPr>
    <tabColor theme="8" tint="0.59999389629810485"/>
  </sheetPr>
  <dimension ref="A1:G61"/>
  <sheetViews>
    <sheetView workbookViewId="0">
      <selection activeCell="E12" sqref="E12"/>
    </sheetView>
  </sheetViews>
  <sheetFormatPr defaultRowHeight="14.4" x14ac:dyDescent="0.3"/>
  <cols>
    <col min="1" max="1" width="13" customWidth="1"/>
    <col min="2" max="2" width="41" customWidth="1"/>
    <col min="3" max="7" width="13" customWidth="1"/>
  </cols>
  <sheetData>
    <row r="1" spans="1:7" x14ac:dyDescent="0.3">
      <c r="A1" t="s">
        <v>889</v>
      </c>
      <c r="B1" t="s">
        <v>891</v>
      </c>
      <c r="C1" t="s">
        <v>1453</v>
      </c>
      <c r="D1" t="s">
        <v>1454</v>
      </c>
      <c r="E1" t="s">
        <v>1455</v>
      </c>
      <c r="F1" t="s">
        <v>1456</v>
      </c>
      <c r="G1" t="s">
        <v>1457</v>
      </c>
    </row>
    <row r="2" spans="1:7" x14ac:dyDescent="0.3">
      <c r="A2">
        <v>1</v>
      </c>
      <c r="B2" t="s">
        <v>713</v>
      </c>
      <c r="C2">
        <v>5654.748499999987</v>
      </c>
      <c r="D2">
        <v>5890</v>
      </c>
      <c r="E2">
        <v>0.96005916808149183</v>
      </c>
      <c r="F2">
        <v>84773659</v>
      </c>
      <c r="G2">
        <v>30388</v>
      </c>
    </row>
    <row r="3" spans="1:7" x14ac:dyDescent="0.3">
      <c r="A3">
        <v>2</v>
      </c>
      <c r="B3" t="s">
        <v>930</v>
      </c>
      <c r="C3">
        <v>461.31060000000042</v>
      </c>
      <c r="D3">
        <v>514</v>
      </c>
      <c r="E3">
        <v>0.89749143968871681</v>
      </c>
      <c r="F3">
        <v>9607275</v>
      </c>
      <c r="G3">
        <v>3509</v>
      </c>
    </row>
    <row r="4" spans="1:7" x14ac:dyDescent="0.3">
      <c r="A4">
        <v>4</v>
      </c>
      <c r="B4" t="s">
        <v>716</v>
      </c>
      <c r="C4">
        <v>57413.446300003139</v>
      </c>
      <c r="D4">
        <v>43174</v>
      </c>
      <c r="E4">
        <v>1.3298153124566439</v>
      </c>
      <c r="F4">
        <v>1471059128</v>
      </c>
      <c r="G4">
        <v>238954</v>
      </c>
    </row>
    <row r="5" spans="1:7" x14ac:dyDescent="0.3">
      <c r="A5">
        <v>5</v>
      </c>
      <c r="B5" t="s">
        <v>715</v>
      </c>
      <c r="C5">
        <v>3842.9660999999819</v>
      </c>
      <c r="D5">
        <v>4624</v>
      </c>
      <c r="E5">
        <v>0.83109128460207227</v>
      </c>
      <c r="F5">
        <v>82834048</v>
      </c>
      <c r="G5">
        <v>19373</v>
      </c>
    </row>
    <row r="6" spans="1:7" x14ac:dyDescent="0.3">
      <c r="A6">
        <v>8</v>
      </c>
      <c r="B6" t="s">
        <v>733</v>
      </c>
      <c r="C6">
        <v>825.26339999999834</v>
      </c>
      <c r="D6">
        <v>1026</v>
      </c>
      <c r="E6">
        <v>0.80435029239765921</v>
      </c>
      <c r="F6">
        <v>16074087</v>
      </c>
      <c r="G6">
        <v>3607</v>
      </c>
    </row>
    <row r="7" spans="1:7" x14ac:dyDescent="0.3">
      <c r="A7">
        <v>22</v>
      </c>
      <c r="B7" t="s">
        <v>727</v>
      </c>
      <c r="C7">
        <v>84098.294100001425</v>
      </c>
      <c r="D7">
        <v>47220</v>
      </c>
      <c r="E7">
        <v>1.780988862770043</v>
      </c>
      <c r="F7">
        <v>4763730047</v>
      </c>
      <c r="G7">
        <v>305818</v>
      </c>
    </row>
    <row r="8" spans="1:7" x14ac:dyDescent="0.3">
      <c r="A8">
        <v>25</v>
      </c>
      <c r="B8" t="s">
        <v>761</v>
      </c>
      <c r="C8">
        <v>11039.514699999883</v>
      </c>
      <c r="D8">
        <v>11478</v>
      </c>
      <c r="E8">
        <v>0.96179776093395042</v>
      </c>
      <c r="F8">
        <v>382755671</v>
      </c>
      <c r="G8">
        <v>59395</v>
      </c>
    </row>
    <row r="9" spans="1:7" x14ac:dyDescent="0.3">
      <c r="A9">
        <v>39</v>
      </c>
      <c r="B9" t="s">
        <v>729</v>
      </c>
      <c r="C9">
        <v>20399.295099999927</v>
      </c>
      <c r="D9">
        <v>16825</v>
      </c>
      <c r="E9">
        <v>1.2124395304606197</v>
      </c>
      <c r="F9">
        <v>330892642</v>
      </c>
      <c r="G9">
        <v>82164</v>
      </c>
    </row>
    <row r="10" spans="1:7" x14ac:dyDescent="0.3">
      <c r="A10">
        <v>40</v>
      </c>
      <c r="B10" t="s">
        <v>734</v>
      </c>
      <c r="C10">
        <v>5490.7742999999828</v>
      </c>
      <c r="D10">
        <v>4813</v>
      </c>
      <c r="E10">
        <v>1.1408215873675427</v>
      </c>
      <c r="F10">
        <v>101683566</v>
      </c>
      <c r="G10">
        <v>22756</v>
      </c>
    </row>
    <row r="11" spans="1:7" x14ac:dyDescent="0.3">
      <c r="A11">
        <v>42</v>
      </c>
      <c r="B11" t="s">
        <v>858</v>
      </c>
      <c r="C11">
        <v>3571.4874000000186</v>
      </c>
      <c r="D11">
        <v>3263</v>
      </c>
      <c r="E11">
        <v>1.0945410358565795</v>
      </c>
      <c r="F11">
        <v>66467033</v>
      </c>
      <c r="G11">
        <v>23845</v>
      </c>
    </row>
    <row r="12" spans="1:7" x14ac:dyDescent="0.3">
      <c r="A12">
        <v>46</v>
      </c>
      <c r="B12" t="s">
        <v>724</v>
      </c>
      <c r="C12">
        <v>31061.796600000074</v>
      </c>
      <c r="D12">
        <v>13242</v>
      </c>
      <c r="E12">
        <v>2.3457028092433223</v>
      </c>
      <c r="F12">
        <v>1632686248</v>
      </c>
      <c r="G12">
        <v>132974</v>
      </c>
    </row>
    <row r="13" spans="1:7" x14ac:dyDescent="0.3">
      <c r="A13">
        <v>50</v>
      </c>
      <c r="B13" t="s">
        <v>869</v>
      </c>
      <c r="C13">
        <v>6204.4694999999419</v>
      </c>
      <c r="D13">
        <v>6310</v>
      </c>
      <c r="E13">
        <v>0.98327567353406375</v>
      </c>
      <c r="F13">
        <v>171071508</v>
      </c>
      <c r="G13">
        <v>32060</v>
      </c>
    </row>
    <row r="14" spans="1:7" x14ac:dyDescent="0.3">
      <c r="A14">
        <v>51</v>
      </c>
      <c r="B14" t="s">
        <v>999</v>
      </c>
      <c r="C14">
        <v>3011.9714999999992</v>
      </c>
      <c r="D14">
        <v>1295</v>
      </c>
      <c r="E14">
        <v>2.3258467181467175</v>
      </c>
      <c r="F14">
        <v>108908707</v>
      </c>
      <c r="G14">
        <v>9663</v>
      </c>
    </row>
    <row r="15" spans="1:7" x14ac:dyDescent="0.3">
      <c r="A15">
        <v>53</v>
      </c>
      <c r="B15" t="s">
        <v>721</v>
      </c>
      <c r="C15">
        <v>4382.4955999999856</v>
      </c>
      <c r="D15">
        <v>4025</v>
      </c>
      <c r="E15">
        <v>1.0888187826086921</v>
      </c>
      <c r="F15">
        <v>72925273</v>
      </c>
      <c r="G15">
        <v>17146</v>
      </c>
    </row>
    <row r="16" spans="1:7" x14ac:dyDescent="0.3">
      <c r="A16">
        <v>57</v>
      </c>
      <c r="B16" t="s">
        <v>732</v>
      </c>
      <c r="C16">
        <v>7918.6025999999774</v>
      </c>
      <c r="D16">
        <v>8873</v>
      </c>
      <c r="E16">
        <v>0.89243802547052598</v>
      </c>
      <c r="F16">
        <v>167985383</v>
      </c>
      <c r="G16">
        <v>35789</v>
      </c>
    </row>
    <row r="17" spans="1:7" x14ac:dyDescent="0.3">
      <c r="A17">
        <v>59</v>
      </c>
      <c r="B17" t="s">
        <v>726</v>
      </c>
      <c r="C17">
        <v>8804.4721999999383</v>
      </c>
      <c r="D17">
        <v>7708</v>
      </c>
      <c r="E17">
        <v>1.1422511935651192</v>
      </c>
      <c r="F17">
        <v>323123551</v>
      </c>
      <c r="G17">
        <v>44355</v>
      </c>
    </row>
    <row r="18" spans="1:7" x14ac:dyDescent="0.3">
      <c r="A18">
        <v>68</v>
      </c>
      <c r="B18" t="s">
        <v>735</v>
      </c>
      <c r="C18">
        <v>4576.2685000000056</v>
      </c>
      <c r="D18">
        <v>4329</v>
      </c>
      <c r="E18">
        <v>1.057119080619082</v>
      </c>
      <c r="F18">
        <v>101420005</v>
      </c>
      <c r="G18">
        <v>26944</v>
      </c>
    </row>
    <row r="19" spans="1:7" x14ac:dyDescent="0.3">
      <c r="A19">
        <v>73</v>
      </c>
      <c r="B19" t="s">
        <v>737</v>
      </c>
      <c r="C19">
        <v>4050.1449999999959</v>
      </c>
      <c r="D19">
        <v>3760</v>
      </c>
      <c r="E19">
        <v>1.0771662234042543</v>
      </c>
      <c r="F19">
        <v>65551260</v>
      </c>
      <c r="G19">
        <v>22267</v>
      </c>
    </row>
    <row r="20" spans="1:7" x14ac:dyDescent="0.3">
      <c r="A20">
        <v>75</v>
      </c>
      <c r="B20" t="s">
        <v>861</v>
      </c>
      <c r="C20">
        <v>12839.335499999948</v>
      </c>
      <c r="D20">
        <v>12476</v>
      </c>
      <c r="E20">
        <v>1.0291227556909224</v>
      </c>
      <c r="F20">
        <v>241847373</v>
      </c>
      <c r="G20">
        <v>61798</v>
      </c>
    </row>
    <row r="21" spans="1:7" x14ac:dyDescent="0.3">
      <c r="A21">
        <v>77</v>
      </c>
      <c r="B21" t="s">
        <v>1009</v>
      </c>
      <c r="C21">
        <v>6381.9107999999715</v>
      </c>
      <c r="D21">
        <v>6111</v>
      </c>
      <c r="E21">
        <v>1.0443316642120719</v>
      </c>
      <c r="F21">
        <v>146071273</v>
      </c>
      <c r="G21">
        <v>37352</v>
      </c>
    </row>
    <row r="22" spans="1:7" x14ac:dyDescent="0.3">
      <c r="A22">
        <v>79</v>
      </c>
      <c r="B22" t="s">
        <v>722</v>
      </c>
      <c r="C22">
        <v>13548.006199999914</v>
      </c>
      <c r="D22">
        <v>11599</v>
      </c>
      <c r="E22">
        <v>1.1680322614018377</v>
      </c>
      <c r="F22">
        <v>255224224</v>
      </c>
      <c r="G22">
        <v>55862</v>
      </c>
    </row>
    <row r="23" spans="1:7" x14ac:dyDescent="0.3">
      <c r="A23">
        <v>83</v>
      </c>
      <c r="B23" t="s">
        <v>740</v>
      </c>
      <c r="C23">
        <v>10486.161999999929</v>
      </c>
      <c r="D23">
        <v>10496</v>
      </c>
      <c r="E23">
        <v>0.99906269054877372</v>
      </c>
      <c r="F23">
        <v>250123116</v>
      </c>
      <c r="G23">
        <v>46088</v>
      </c>
    </row>
    <row r="24" spans="1:7" x14ac:dyDescent="0.3">
      <c r="A24">
        <v>85</v>
      </c>
      <c r="B24" t="s">
        <v>741</v>
      </c>
      <c r="C24">
        <v>18217.66170000015</v>
      </c>
      <c r="D24">
        <v>17934</v>
      </c>
      <c r="E24">
        <v>1.0158169789227249</v>
      </c>
      <c r="F24">
        <v>476781986</v>
      </c>
      <c r="G24">
        <v>91531</v>
      </c>
    </row>
    <row r="25" spans="1:7" x14ac:dyDescent="0.3">
      <c r="A25">
        <v>88</v>
      </c>
      <c r="B25" t="s">
        <v>743</v>
      </c>
      <c r="C25">
        <v>829.53539999999646</v>
      </c>
      <c r="D25">
        <v>1154</v>
      </c>
      <c r="E25">
        <v>0.71883483535528292</v>
      </c>
      <c r="F25">
        <v>24312316</v>
      </c>
      <c r="G25">
        <v>4340</v>
      </c>
    </row>
    <row r="26" spans="1:7" x14ac:dyDescent="0.3">
      <c r="A26">
        <v>89</v>
      </c>
      <c r="B26" t="s">
        <v>744</v>
      </c>
      <c r="C26">
        <v>1706.4241000000029</v>
      </c>
      <c r="D26">
        <v>1080</v>
      </c>
      <c r="E26">
        <v>1.5800223148148176</v>
      </c>
      <c r="F26">
        <v>54142403</v>
      </c>
      <c r="G26">
        <v>4623</v>
      </c>
    </row>
    <row r="27" spans="1:7" x14ac:dyDescent="0.3">
      <c r="A27">
        <v>91</v>
      </c>
      <c r="B27" t="s">
        <v>745</v>
      </c>
      <c r="C27">
        <v>93190.081400000665</v>
      </c>
      <c r="D27">
        <v>48270</v>
      </c>
      <c r="E27">
        <v>1.9306004019059595</v>
      </c>
      <c r="F27">
        <v>5331261586</v>
      </c>
      <c r="G27">
        <v>343080</v>
      </c>
    </row>
    <row r="28" spans="1:7" x14ac:dyDescent="0.3">
      <c r="A28">
        <v>97</v>
      </c>
      <c r="B28" t="s">
        <v>749</v>
      </c>
      <c r="C28">
        <v>9812.6068999999206</v>
      </c>
      <c r="D28">
        <v>9995</v>
      </c>
      <c r="E28">
        <v>0.98175156578288347</v>
      </c>
      <c r="F28">
        <v>185141479</v>
      </c>
      <c r="G28">
        <v>37616</v>
      </c>
    </row>
    <row r="29" spans="1:7" x14ac:dyDescent="0.3">
      <c r="A29">
        <v>98</v>
      </c>
      <c r="B29" t="s">
        <v>973</v>
      </c>
      <c r="C29">
        <v>6170.8115000000016</v>
      </c>
      <c r="D29">
        <v>5333</v>
      </c>
      <c r="E29">
        <v>1.1570994749671857</v>
      </c>
      <c r="F29">
        <v>111444383</v>
      </c>
      <c r="G29">
        <v>23779</v>
      </c>
    </row>
    <row r="30" spans="1:7" x14ac:dyDescent="0.3">
      <c r="A30">
        <v>99</v>
      </c>
      <c r="B30" t="s">
        <v>1022</v>
      </c>
      <c r="C30">
        <v>7283.1194999999107</v>
      </c>
      <c r="D30">
        <v>6887</v>
      </c>
      <c r="E30">
        <v>1.0575169885290998</v>
      </c>
      <c r="F30">
        <v>138702068</v>
      </c>
      <c r="G30">
        <v>36495</v>
      </c>
    </row>
    <row r="31" spans="1:7" x14ac:dyDescent="0.3">
      <c r="A31">
        <v>100</v>
      </c>
      <c r="B31" t="s">
        <v>751</v>
      </c>
      <c r="C31">
        <v>12081.527199999911</v>
      </c>
      <c r="D31">
        <v>12324</v>
      </c>
      <c r="E31">
        <v>0.98032515417071664</v>
      </c>
      <c r="F31">
        <v>206069758</v>
      </c>
      <c r="G31">
        <v>55265</v>
      </c>
    </row>
    <row r="32" spans="1:7" x14ac:dyDescent="0.3">
      <c r="A32">
        <v>101</v>
      </c>
      <c r="B32" t="s">
        <v>752</v>
      </c>
      <c r="C32">
        <v>470.16950000000048</v>
      </c>
      <c r="D32">
        <v>685</v>
      </c>
      <c r="E32">
        <v>0.68637883211678907</v>
      </c>
      <c r="F32">
        <v>13839538</v>
      </c>
      <c r="G32">
        <v>2280</v>
      </c>
    </row>
    <row r="33" spans="1:7" x14ac:dyDescent="0.3">
      <c r="A33">
        <v>103</v>
      </c>
      <c r="B33" t="s">
        <v>754</v>
      </c>
      <c r="C33">
        <v>6196.3902000000526</v>
      </c>
      <c r="D33">
        <v>3696</v>
      </c>
      <c r="E33">
        <v>1.6765125000000143</v>
      </c>
      <c r="F33">
        <v>162516496</v>
      </c>
      <c r="G33">
        <v>9843</v>
      </c>
    </row>
    <row r="34" spans="1:7" x14ac:dyDescent="0.3">
      <c r="A34">
        <v>104</v>
      </c>
      <c r="B34" t="s">
        <v>771</v>
      </c>
      <c r="C34">
        <v>29448.845300000248</v>
      </c>
      <c r="D34">
        <v>16620</v>
      </c>
      <c r="E34">
        <v>1.7718920156438176</v>
      </c>
      <c r="F34">
        <v>1063629219</v>
      </c>
      <c r="G34">
        <v>106414</v>
      </c>
    </row>
    <row r="35" spans="1:7" x14ac:dyDescent="0.3">
      <c r="A35">
        <v>105</v>
      </c>
      <c r="B35" t="s">
        <v>755</v>
      </c>
      <c r="C35">
        <v>18475.997800000063</v>
      </c>
      <c r="D35">
        <v>20474</v>
      </c>
      <c r="E35">
        <v>0.90241270880140978</v>
      </c>
      <c r="F35">
        <v>630529651</v>
      </c>
      <c r="G35">
        <v>87370</v>
      </c>
    </row>
    <row r="36" spans="1:7" x14ac:dyDescent="0.3">
      <c r="A36">
        <v>106</v>
      </c>
      <c r="B36" t="s">
        <v>717</v>
      </c>
      <c r="C36">
        <v>3028.8671000000145</v>
      </c>
      <c r="D36">
        <v>3321</v>
      </c>
      <c r="E36">
        <v>0.91203465823547558</v>
      </c>
      <c r="F36">
        <v>60608550</v>
      </c>
      <c r="G36">
        <v>18679</v>
      </c>
    </row>
    <row r="37" spans="1:7" x14ac:dyDescent="0.3">
      <c r="A37">
        <v>114</v>
      </c>
      <c r="B37" t="s">
        <v>863</v>
      </c>
      <c r="C37">
        <v>11202.41859999997</v>
      </c>
      <c r="D37">
        <v>9378</v>
      </c>
      <c r="E37">
        <v>1.1945423970995916</v>
      </c>
      <c r="F37">
        <v>284665075</v>
      </c>
      <c r="G37">
        <v>49693</v>
      </c>
    </row>
    <row r="38" spans="1:7" x14ac:dyDescent="0.3">
      <c r="A38">
        <v>116</v>
      </c>
      <c r="B38" t="s">
        <v>756</v>
      </c>
      <c r="C38">
        <v>20457.346400000199</v>
      </c>
      <c r="D38">
        <v>18075</v>
      </c>
      <c r="E38">
        <v>1.1318033969571342</v>
      </c>
      <c r="F38">
        <v>698713888</v>
      </c>
      <c r="G38">
        <v>105356</v>
      </c>
    </row>
    <row r="39" spans="1:7" x14ac:dyDescent="0.3">
      <c r="A39">
        <v>122</v>
      </c>
      <c r="B39" t="s">
        <v>762</v>
      </c>
      <c r="C39">
        <v>32212.488300000983</v>
      </c>
      <c r="D39">
        <v>29757</v>
      </c>
      <c r="E39">
        <v>1.0825180058473967</v>
      </c>
      <c r="F39">
        <v>552606340</v>
      </c>
      <c r="G39">
        <v>140721</v>
      </c>
    </row>
    <row r="40" spans="1:7" x14ac:dyDescent="0.3">
      <c r="A40">
        <v>126</v>
      </c>
      <c r="B40" t="s">
        <v>864</v>
      </c>
      <c r="C40">
        <v>18735.086599999686</v>
      </c>
      <c r="D40">
        <v>12760</v>
      </c>
      <c r="E40">
        <v>1.4682669749216055</v>
      </c>
      <c r="F40">
        <v>511642411</v>
      </c>
      <c r="G40">
        <v>79748</v>
      </c>
    </row>
    <row r="41" spans="1:7" x14ac:dyDescent="0.3">
      <c r="A41">
        <v>127</v>
      </c>
      <c r="B41" t="s">
        <v>758</v>
      </c>
      <c r="C41">
        <v>16873.209199999794</v>
      </c>
      <c r="D41">
        <v>14733</v>
      </c>
      <c r="E41">
        <v>1.1452663544423942</v>
      </c>
      <c r="F41">
        <v>831989727</v>
      </c>
      <c r="G41">
        <v>62718</v>
      </c>
    </row>
    <row r="42" spans="1:7" x14ac:dyDescent="0.3">
      <c r="A42">
        <v>129</v>
      </c>
      <c r="B42" t="s">
        <v>770</v>
      </c>
      <c r="C42">
        <v>7120.4516999999678</v>
      </c>
      <c r="D42">
        <v>7243</v>
      </c>
      <c r="E42">
        <v>0.98308045008973732</v>
      </c>
      <c r="F42">
        <v>133002747</v>
      </c>
      <c r="G42">
        <v>34657</v>
      </c>
    </row>
    <row r="43" spans="1:7" x14ac:dyDescent="0.3">
      <c r="A43">
        <v>133</v>
      </c>
      <c r="B43" t="s">
        <v>742</v>
      </c>
      <c r="C43">
        <v>3476.9152000000072</v>
      </c>
      <c r="D43">
        <v>3002</v>
      </c>
      <c r="E43">
        <v>1.1581996002664914</v>
      </c>
      <c r="F43">
        <v>101109715</v>
      </c>
      <c r="G43">
        <v>19983</v>
      </c>
    </row>
    <row r="44" spans="1:7" x14ac:dyDescent="0.3">
      <c r="A44">
        <v>138</v>
      </c>
      <c r="B44" t="s">
        <v>876</v>
      </c>
      <c r="C44">
        <v>11919.433399999842</v>
      </c>
      <c r="D44">
        <v>14791</v>
      </c>
      <c r="E44">
        <v>0.80585716990060452</v>
      </c>
      <c r="F44">
        <v>227895079</v>
      </c>
      <c r="G44">
        <v>55647</v>
      </c>
    </row>
    <row r="45" spans="1:7" x14ac:dyDescent="0.3">
      <c r="A45">
        <v>3107</v>
      </c>
      <c r="B45" t="s">
        <v>725</v>
      </c>
      <c r="C45">
        <v>33519.933900000127</v>
      </c>
      <c r="D45">
        <v>23688</v>
      </c>
      <c r="E45">
        <v>1.4150596884498534</v>
      </c>
      <c r="F45">
        <v>1030447096</v>
      </c>
      <c r="G45">
        <v>160866</v>
      </c>
    </row>
    <row r="46" spans="1:7" x14ac:dyDescent="0.3">
      <c r="A46">
        <v>3108</v>
      </c>
      <c r="B46" t="s">
        <v>728</v>
      </c>
      <c r="C46">
        <v>8188.4735999999057</v>
      </c>
      <c r="D46">
        <v>8976</v>
      </c>
      <c r="E46">
        <v>0.9122631016042676</v>
      </c>
      <c r="F46">
        <v>173152697</v>
      </c>
      <c r="G46">
        <v>61454</v>
      </c>
    </row>
    <row r="47" spans="1:7" x14ac:dyDescent="0.3">
      <c r="A47">
        <v>3110</v>
      </c>
      <c r="B47" t="s">
        <v>748</v>
      </c>
      <c r="C47">
        <v>9607.254599999922</v>
      </c>
      <c r="D47">
        <v>9024</v>
      </c>
      <c r="E47">
        <v>1.0646337101063743</v>
      </c>
      <c r="F47">
        <v>506160632</v>
      </c>
      <c r="G47">
        <v>54892</v>
      </c>
    </row>
    <row r="48" spans="1:7" x14ac:dyDescent="0.3">
      <c r="A48">
        <v>3111</v>
      </c>
      <c r="B48" t="s">
        <v>1020</v>
      </c>
      <c r="C48">
        <v>8784.4898999999168</v>
      </c>
      <c r="D48">
        <v>8497</v>
      </c>
      <c r="E48">
        <v>1.0338342826879978</v>
      </c>
      <c r="F48">
        <v>173060251</v>
      </c>
      <c r="G48">
        <v>51639</v>
      </c>
    </row>
    <row r="49" spans="1:7" x14ac:dyDescent="0.3">
      <c r="A49">
        <v>3112</v>
      </c>
      <c r="B49" t="s">
        <v>757</v>
      </c>
      <c r="C49">
        <v>18361.269300000138</v>
      </c>
      <c r="D49">
        <v>18716</v>
      </c>
      <c r="E49">
        <v>0.98104666061124912</v>
      </c>
      <c r="F49">
        <v>339111439</v>
      </c>
      <c r="G49">
        <v>95745</v>
      </c>
    </row>
    <row r="50" spans="1:7" x14ac:dyDescent="0.3">
      <c r="A50">
        <v>3113</v>
      </c>
      <c r="B50" t="s">
        <v>1030</v>
      </c>
      <c r="C50">
        <v>37355.007100001028</v>
      </c>
      <c r="D50">
        <v>31088</v>
      </c>
      <c r="E50">
        <v>1.2015892659547422</v>
      </c>
      <c r="F50">
        <v>1059394593</v>
      </c>
      <c r="G50">
        <v>175550</v>
      </c>
    </row>
    <row r="51" spans="1:7" x14ac:dyDescent="0.3">
      <c r="A51">
        <v>3115</v>
      </c>
      <c r="B51" t="s">
        <v>772</v>
      </c>
      <c r="C51">
        <v>60526.319100004803</v>
      </c>
      <c r="D51">
        <v>39753</v>
      </c>
      <c r="E51">
        <v>1.5225597841673535</v>
      </c>
      <c r="F51">
        <v>2763929998</v>
      </c>
      <c r="G51">
        <v>263683</v>
      </c>
    </row>
    <row r="52" spans="1:7" x14ac:dyDescent="0.3">
      <c r="A52">
        <v>6309</v>
      </c>
      <c r="B52" t="s">
        <v>719</v>
      </c>
      <c r="C52">
        <v>14120.547899999552</v>
      </c>
      <c r="D52">
        <v>11877</v>
      </c>
      <c r="E52">
        <v>1.1888985349835439</v>
      </c>
      <c r="F52">
        <v>301012139</v>
      </c>
      <c r="G52">
        <v>61352</v>
      </c>
    </row>
    <row r="53" spans="1:7" x14ac:dyDescent="0.3">
      <c r="A53">
        <v>6546</v>
      </c>
      <c r="B53" t="s">
        <v>1010</v>
      </c>
      <c r="C53">
        <v>36800.977400000949</v>
      </c>
      <c r="D53">
        <v>20695</v>
      </c>
      <c r="E53">
        <v>1.7782545252476902</v>
      </c>
      <c r="F53">
        <v>791341461</v>
      </c>
      <c r="G53">
        <v>118518</v>
      </c>
    </row>
    <row r="54" spans="1:7" x14ac:dyDescent="0.3">
      <c r="A54">
        <v>6547</v>
      </c>
      <c r="B54" t="s">
        <v>1021</v>
      </c>
      <c r="C54">
        <v>10389.853699999898</v>
      </c>
      <c r="D54">
        <v>8827</v>
      </c>
      <c r="E54">
        <v>1.1770537781805708</v>
      </c>
      <c r="F54">
        <v>224507342</v>
      </c>
      <c r="G54">
        <v>39011</v>
      </c>
    </row>
    <row r="55" spans="1:7" x14ac:dyDescent="0.3">
      <c r="A55">
        <v>6963</v>
      </c>
      <c r="B55" t="s">
        <v>1027</v>
      </c>
      <c r="C55">
        <v>262.9781000000001</v>
      </c>
      <c r="D55">
        <v>97</v>
      </c>
      <c r="E55">
        <v>2.7111144329896919</v>
      </c>
      <c r="F55">
        <v>7372484</v>
      </c>
      <c r="G55">
        <v>845</v>
      </c>
    </row>
    <row r="56" spans="1:7" x14ac:dyDescent="0.3">
      <c r="A56">
        <v>8701</v>
      </c>
      <c r="B56" t="s">
        <v>765</v>
      </c>
      <c r="C56">
        <v>14975.279399999776</v>
      </c>
      <c r="D56">
        <v>13070</v>
      </c>
      <c r="E56">
        <v>1.145775011476647</v>
      </c>
      <c r="F56">
        <v>335758348</v>
      </c>
      <c r="G56">
        <v>60010</v>
      </c>
    </row>
    <row r="57" spans="1:7" x14ac:dyDescent="0.3">
      <c r="A57">
        <v>8702</v>
      </c>
      <c r="B57" t="s">
        <v>723</v>
      </c>
      <c r="C57">
        <v>61246.225300002974</v>
      </c>
      <c r="D57">
        <v>35490</v>
      </c>
      <c r="E57">
        <v>1.7257319047619886</v>
      </c>
      <c r="F57">
        <v>1337377601</v>
      </c>
      <c r="G57">
        <v>245914</v>
      </c>
    </row>
    <row r="58" spans="1:7" x14ac:dyDescent="0.3">
      <c r="A58">
        <v>11467</v>
      </c>
      <c r="B58" t="s">
        <v>865</v>
      </c>
      <c r="C58">
        <v>2054.9586999999992</v>
      </c>
      <c r="D58">
        <v>1868</v>
      </c>
      <c r="E58">
        <v>1.1000849571734472</v>
      </c>
      <c r="F58">
        <v>50598411</v>
      </c>
      <c r="G58">
        <v>11622</v>
      </c>
    </row>
    <row r="59" spans="1:7" x14ac:dyDescent="0.3">
      <c r="A59">
        <v>11718</v>
      </c>
      <c r="B59" t="s">
        <v>1442</v>
      </c>
      <c r="C59">
        <v>67.705399999999997</v>
      </c>
      <c r="D59">
        <v>51</v>
      </c>
      <c r="E59">
        <v>1.327556862745098</v>
      </c>
      <c r="F59">
        <v>2330165</v>
      </c>
      <c r="G59">
        <v>90</v>
      </c>
    </row>
    <row r="60" spans="1:7" x14ac:dyDescent="0.3">
      <c r="A60">
        <v>14495</v>
      </c>
      <c r="B60" t="s">
        <v>718</v>
      </c>
      <c r="C60">
        <v>3597.6987999999888</v>
      </c>
      <c r="D60">
        <v>3541</v>
      </c>
      <c r="E60">
        <v>1.0160120869810756</v>
      </c>
      <c r="F60">
        <v>73304297</v>
      </c>
      <c r="G60">
        <v>21684</v>
      </c>
    </row>
    <row r="61" spans="1:7" x14ac:dyDescent="0.3">
      <c r="A61">
        <v>14496</v>
      </c>
      <c r="B61" t="s">
        <v>871</v>
      </c>
      <c r="C61">
        <v>8222.884799999887</v>
      </c>
      <c r="D61">
        <v>7490</v>
      </c>
      <c r="E61">
        <v>1.097848437917208</v>
      </c>
      <c r="F61">
        <v>243968729</v>
      </c>
      <c r="G61">
        <v>41335</v>
      </c>
    </row>
  </sheetData>
  <sheetProtection algorithmName="SHA-512" hashValue="RuZKWHUpcooRaOMDZBO2SwJmionejdjszQRpgMWHGvChOlFzjNoKHiaZVTrcU0qjDjbit4Ywr2fdprEK7SXIUA==" saltValue="IwEXA772kejzE9jHWXb+CQ==" spinCount="100000" sheet="1" objects="1" scenarios="1"/>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DA4D7-BD72-4582-AD2B-F373B645476C}">
  <sheetPr>
    <tabColor theme="8" tint="0.59999389629810485"/>
  </sheetPr>
  <dimension ref="A1:G61"/>
  <sheetViews>
    <sheetView workbookViewId="0">
      <selection activeCell="K28" sqref="K28"/>
    </sheetView>
  </sheetViews>
  <sheetFormatPr defaultRowHeight="14.4" x14ac:dyDescent="0.3"/>
  <cols>
    <col min="1" max="1" width="13" customWidth="1"/>
    <col min="2" max="2" width="41" customWidth="1"/>
    <col min="3" max="7" width="13" customWidth="1"/>
  </cols>
  <sheetData>
    <row r="1" spans="1:7" x14ac:dyDescent="0.3">
      <c r="A1" t="s">
        <v>889</v>
      </c>
      <c r="B1" t="s">
        <v>891</v>
      </c>
      <c r="C1" t="s">
        <v>1453</v>
      </c>
      <c r="D1" t="s">
        <v>1454</v>
      </c>
      <c r="E1" t="s">
        <v>1455</v>
      </c>
      <c r="F1" t="s">
        <v>1456</v>
      </c>
      <c r="G1" t="s">
        <v>1457</v>
      </c>
    </row>
    <row r="2" spans="1:7" x14ac:dyDescent="0.3">
      <c r="A2">
        <v>1</v>
      </c>
      <c r="B2" t="s">
        <v>713</v>
      </c>
      <c r="C2">
        <v>5449.1014999999788</v>
      </c>
      <c r="D2">
        <v>6030</v>
      </c>
      <c r="E2">
        <v>0.90366525704808931</v>
      </c>
      <c r="F2">
        <v>82126324</v>
      </c>
      <c r="G2">
        <v>29194</v>
      </c>
    </row>
    <row r="3" spans="1:7" x14ac:dyDescent="0.3">
      <c r="A3">
        <v>2</v>
      </c>
      <c r="B3" t="s">
        <v>930</v>
      </c>
      <c r="C3">
        <v>414.18629999999985</v>
      </c>
      <c r="D3">
        <v>519</v>
      </c>
      <c r="E3">
        <v>0.79804682080924827</v>
      </c>
      <c r="F3">
        <v>9212208</v>
      </c>
      <c r="G3">
        <v>3716</v>
      </c>
    </row>
    <row r="4" spans="1:7" x14ac:dyDescent="0.3">
      <c r="A4">
        <v>4</v>
      </c>
      <c r="B4" t="s">
        <v>716</v>
      </c>
      <c r="C4">
        <v>57960.786900003921</v>
      </c>
      <c r="D4">
        <v>42899</v>
      </c>
      <c r="E4">
        <v>1.351098787850624</v>
      </c>
      <c r="F4">
        <v>1420950635</v>
      </c>
      <c r="G4">
        <v>232094</v>
      </c>
    </row>
    <row r="5" spans="1:7" x14ac:dyDescent="0.3">
      <c r="A5">
        <v>5</v>
      </c>
      <c r="B5" t="s">
        <v>715</v>
      </c>
      <c r="C5">
        <v>3877.335899999985</v>
      </c>
      <c r="D5">
        <v>4646</v>
      </c>
      <c r="E5">
        <v>0.83455357296598898</v>
      </c>
      <c r="F5">
        <v>76649336</v>
      </c>
      <c r="G5">
        <v>19096</v>
      </c>
    </row>
    <row r="6" spans="1:7" x14ac:dyDescent="0.3">
      <c r="A6">
        <v>8</v>
      </c>
      <c r="B6" t="s">
        <v>733</v>
      </c>
      <c r="C6">
        <v>795.3895999999969</v>
      </c>
      <c r="D6">
        <v>999</v>
      </c>
      <c r="E6">
        <v>0.7961857857857827</v>
      </c>
      <c r="F6">
        <v>14973565</v>
      </c>
      <c r="G6">
        <v>3247</v>
      </c>
    </row>
    <row r="7" spans="1:7" x14ac:dyDescent="0.3">
      <c r="A7">
        <v>22</v>
      </c>
      <c r="B7" t="s">
        <v>727</v>
      </c>
      <c r="C7">
        <v>81069.457200003948</v>
      </c>
      <c r="D7">
        <v>47150</v>
      </c>
      <c r="E7">
        <v>1.7193946383882068</v>
      </c>
      <c r="F7">
        <v>4646399803</v>
      </c>
      <c r="G7">
        <v>288768</v>
      </c>
    </row>
    <row r="8" spans="1:7" x14ac:dyDescent="0.3">
      <c r="A8">
        <v>25</v>
      </c>
      <c r="B8" t="s">
        <v>761</v>
      </c>
      <c r="C8">
        <v>10895.459899999943</v>
      </c>
      <c r="D8">
        <v>11671</v>
      </c>
      <c r="E8">
        <v>0.93354981578270446</v>
      </c>
      <c r="F8">
        <v>321635568</v>
      </c>
      <c r="G8">
        <v>54052</v>
      </c>
    </row>
    <row r="9" spans="1:7" x14ac:dyDescent="0.3">
      <c r="A9">
        <v>39</v>
      </c>
      <c r="B9" t="s">
        <v>729</v>
      </c>
      <c r="C9">
        <v>19983.594899999698</v>
      </c>
      <c r="D9">
        <v>16707</v>
      </c>
      <c r="E9">
        <v>1.1961210809840006</v>
      </c>
      <c r="F9">
        <v>330434594</v>
      </c>
      <c r="G9">
        <v>75787</v>
      </c>
    </row>
    <row r="10" spans="1:7" x14ac:dyDescent="0.3">
      <c r="A10">
        <v>40</v>
      </c>
      <c r="B10" t="s">
        <v>734</v>
      </c>
      <c r="C10">
        <v>5666.6133999999856</v>
      </c>
      <c r="D10">
        <v>4973</v>
      </c>
      <c r="E10">
        <v>1.139475849587771</v>
      </c>
      <c r="F10">
        <v>98496486</v>
      </c>
      <c r="G10">
        <v>21195</v>
      </c>
    </row>
    <row r="11" spans="1:7" x14ac:dyDescent="0.3">
      <c r="A11">
        <v>42</v>
      </c>
      <c r="B11" t="s">
        <v>858</v>
      </c>
      <c r="C11">
        <v>4500.0027000000018</v>
      </c>
      <c r="D11">
        <v>3993</v>
      </c>
      <c r="E11">
        <v>1.126972877535688</v>
      </c>
      <c r="F11">
        <v>75919702</v>
      </c>
      <c r="G11">
        <v>27011</v>
      </c>
    </row>
    <row r="12" spans="1:7" x14ac:dyDescent="0.3">
      <c r="A12">
        <v>46</v>
      </c>
      <c r="B12" t="s">
        <v>724</v>
      </c>
      <c r="C12">
        <v>29672.196599999996</v>
      </c>
      <c r="D12">
        <v>12851</v>
      </c>
      <c r="E12">
        <v>2.3089406738775189</v>
      </c>
      <c r="F12">
        <v>1432396901</v>
      </c>
      <c r="G12">
        <v>118510</v>
      </c>
    </row>
    <row r="13" spans="1:7" x14ac:dyDescent="0.3">
      <c r="A13">
        <v>50</v>
      </c>
      <c r="B13" t="s">
        <v>869</v>
      </c>
      <c r="C13">
        <v>6327.1350999999331</v>
      </c>
      <c r="D13">
        <v>6602</v>
      </c>
      <c r="E13">
        <v>0.95836641926687871</v>
      </c>
      <c r="F13">
        <v>169355776</v>
      </c>
      <c r="G13">
        <v>30439</v>
      </c>
    </row>
    <row r="14" spans="1:7" x14ac:dyDescent="0.3">
      <c r="A14">
        <v>51</v>
      </c>
      <c r="B14" t="s">
        <v>999</v>
      </c>
      <c r="C14">
        <v>2617.6138999999971</v>
      </c>
      <c r="D14">
        <v>1436</v>
      </c>
      <c r="E14">
        <v>1.8228509052924771</v>
      </c>
      <c r="F14">
        <v>108423817</v>
      </c>
      <c r="G14">
        <v>9975</v>
      </c>
    </row>
    <row r="15" spans="1:7" x14ac:dyDescent="0.3">
      <c r="A15">
        <v>53</v>
      </c>
      <c r="B15" t="s">
        <v>721</v>
      </c>
      <c r="C15">
        <v>3868.5163999999736</v>
      </c>
      <c r="D15">
        <v>3728</v>
      </c>
      <c r="E15">
        <v>1.0376921673819672</v>
      </c>
      <c r="F15">
        <v>62106382</v>
      </c>
      <c r="G15">
        <v>14525</v>
      </c>
    </row>
    <row r="16" spans="1:7" x14ac:dyDescent="0.3">
      <c r="A16">
        <v>57</v>
      </c>
      <c r="B16" t="s">
        <v>732</v>
      </c>
      <c r="C16">
        <v>7644.731899999977</v>
      </c>
      <c r="D16">
        <v>8426</v>
      </c>
      <c r="E16">
        <v>0.90727888677901458</v>
      </c>
      <c r="F16">
        <v>159798635</v>
      </c>
      <c r="G16">
        <v>33745</v>
      </c>
    </row>
    <row r="17" spans="1:7" x14ac:dyDescent="0.3">
      <c r="A17">
        <v>59</v>
      </c>
      <c r="B17" t="s">
        <v>726</v>
      </c>
      <c r="C17">
        <v>9251.0750999998854</v>
      </c>
      <c r="D17">
        <v>8505</v>
      </c>
      <c r="E17">
        <v>1.0877219400352598</v>
      </c>
      <c r="F17">
        <v>327767742</v>
      </c>
      <c r="G17">
        <v>45520</v>
      </c>
    </row>
    <row r="18" spans="1:7" x14ac:dyDescent="0.3">
      <c r="A18">
        <v>68</v>
      </c>
      <c r="B18" t="s">
        <v>735</v>
      </c>
      <c r="C18">
        <v>4273.3915000000179</v>
      </c>
      <c r="D18">
        <v>4307</v>
      </c>
      <c r="E18">
        <v>0.9921967726956159</v>
      </c>
      <c r="F18">
        <v>84449559</v>
      </c>
      <c r="G18">
        <v>22811</v>
      </c>
    </row>
    <row r="19" spans="1:7" x14ac:dyDescent="0.3">
      <c r="A19">
        <v>73</v>
      </c>
      <c r="B19" t="s">
        <v>737</v>
      </c>
      <c r="C19">
        <v>4108.4593999999997</v>
      </c>
      <c r="D19">
        <v>4089</v>
      </c>
      <c r="E19">
        <v>1.0047589630716556</v>
      </c>
      <c r="F19">
        <v>66073571</v>
      </c>
      <c r="G19">
        <v>22110</v>
      </c>
    </row>
    <row r="20" spans="1:7" x14ac:dyDescent="0.3">
      <c r="A20">
        <v>75</v>
      </c>
      <c r="B20" t="s">
        <v>861</v>
      </c>
      <c r="C20">
        <v>13641.051499999881</v>
      </c>
      <c r="D20">
        <v>13595</v>
      </c>
      <c r="E20">
        <v>1.003387385068031</v>
      </c>
      <c r="F20">
        <v>254927223</v>
      </c>
      <c r="G20">
        <v>63486</v>
      </c>
    </row>
    <row r="21" spans="1:7" x14ac:dyDescent="0.3">
      <c r="A21">
        <v>77</v>
      </c>
      <c r="B21" t="s">
        <v>1009</v>
      </c>
      <c r="C21">
        <v>5605.0928999999851</v>
      </c>
      <c r="D21">
        <v>5408</v>
      </c>
      <c r="E21">
        <v>1.0364446930473346</v>
      </c>
      <c r="F21">
        <v>95036594</v>
      </c>
      <c r="G21">
        <v>28271</v>
      </c>
    </row>
    <row r="22" spans="1:7" x14ac:dyDescent="0.3">
      <c r="A22">
        <v>79</v>
      </c>
      <c r="B22" t="s">
        <v>722</v>
      </c>
      <c r="C22">
        <v>12773.719999999958</v>
      </c>
      <c r="D22">
        <v>11702</v>
      </c>
      <c r="E22">
        <v>1.0915843445564823</v>
      </c>
      <c r="F22">
        <v>239919949</v>
      </c>
      <c r="G22">
        <v>55449</v>
      </c>
    </row>
    <row r="23" spans="1:7" x14ac:dyDescent="0.3">
      <c r="A23">
        <v>83</v>
      </c>
      <c r="B23" t="s">
        <v>740</v>
      </c>
      <c r="C23">
        <v>10250.004499999959</v>
      </c>
      <c r="D23">
        <v>10357</v>
      </c>
      <c r="E23">
        <v>0.98966925750699619</v>
      </c>
      <c r="F23">
        <v>231933848</v>
      </c>
      <c r="G23">
        <v>41476</v>
      </c>
    </row>
    <row r="24" spans="1:7" x14ac:dyDescent="0.3">
      <c r="A24">
        <v>85</v>
      </c>
      <c r="B24" t="s">
        <v>741</v>
      </c>
      <c r="C24">
        <v>17436.956700000013</v>
      </c>
      <c r="D24">
        <v>17772</v>
      </c>
      <c r="E24">
        <v>0.98114768737339708</v>
      </c>
      <c r="F24">
        <v>458818000</v>
      </c>
      <c r="G24">
        <v>82529</v>
      </c>
    </row>
    <row r="25" spans="1:7" x14ac:dyDescent="0.3">
      <c r="A25">
        <v>88</v>
      </c>
      <c r="B25" t="s">
        <v>743</v>
      </c>
      <c r="C25">
        <v>884.87599999999532</v>
      </c>
      <c r="D25">
        <v>1212</v>
      </c>
      <c r="E25">
        <v>0.73009570957095327</v>
      </c>
      <c r="F25">
        <v>23974379</v>
      </c>
      <c r="G25">
        <v>4267</v>
      </c>
    </row>
    <row r="26" spans="1:7" x14ac:dyDescent="0.3">
      <c r="A26">
        <v>89</v>
      </c>
      <c r="B26" t="s">
        <v>744</v>
      </c>
      <c r="C26">
        <v>1535.4973000000052</v>
      </c>
      <c r="D26">
        <v>1028</v>
      </c>
      <c r="E26">
        <v>1.4936744163424176</v>
      </c>
      <c r="F26">
        <v>44910869</v>
      </c>
      <c r="G26">
        <v>4226</v>
      </c>
    </row>
    <row r="27" spans="1:7" x14ac:dyDescent="0.3">
      <c r="A27">
        <v>91</v>
      </c>
      <c r="B27" t="s">
        <v>745</v>
      </c>
      <c r="C27">
        <v>95796.272599998745</v>
      </c>
      <c r="D27">
        <v>50369</v>
      </c>
      <c r="E27">
        <v>1.9018895074351039</v>
      </c>
      <c r="F27">
        <v>5187698740</v>
      </c>
      <c r="G27">
        <v>334893</v>
      </c>
    </row>
    <row r="28" spans="1:7" x14ac:dyDescent="0.3">
      <c r="A28">
        <v>97</v>
      </c>
      <c r="B28" t="s">
        <v>749</v>
      </c>
      <c r="C28">
        <v>9018.7746999999254</v>
      </c>
      <c r="D28">
        <v>9252</v>
      </c>
      <c r="E28">
        <v>0.97479190445308317</v>
      </c>
      <c r="F28">
        <v>166853801</v>
      </c>
      <c r="G28">
        <v>33739</v>
      </c>
    </row>
    <row r="29" spans="1:7" x14ac:dyDescent="0.3">
      <c r="A29">
        <v>98</v>
      </c>
      <c r="B29" t="s">
        <v>973</v>
      </c>
      <c r="C29">
        <v>6473.2088999999714</v>
      </c>
      <c r="D29">
        <v>5806</v>
      </c>
      <c r="E29">
        <v>1.1149171374440185</v>
      </c>
      <c r="F29">
        <v>112706809</v>
      </c>
      <c r="G29">
        <v>23791</v>
      </c>
    </row>
    <row r="30" spans="1:7" x14ac:dyDescent="0.3">
      <c r="A30">
        <v>99</v>
      </c>
      <c r="B30" t="s">
        <v>1022</v>
      </c>
      <c r="C30">
        <v>7060.6989999999723</v>
      </c>
      <c r="D30">
        <v>5999</v>
      </c>
      <c r="E30">
        <v>1.17697932988831</v>
      </c>
      <c r="F30">
        <v>119965391</v>
      </c>
      <c r="G30">
        <v>30569</v>
      </c>
    </row>
    <row r="31" spans="1:7" x14ac:dyDescent="0.3">
      <c r="A31">
        <v>100</v>
      </c>
      <c r="B31" t="s">
        <v>751</v>
      </c>
      <c r="C31">
        <v>11997.551899999833</v>
      </c>
      <c r="D31">
        <v>12651</v>
      </c>
      <c r="E31">
        <v>0.94834810686900906</v>
      </c>
      <c r="F31">
        <v>202690058</v>
      </c>
      <c r="G31">
        <v>53927</v>
      </c>
    </row>
    <row r="32" spans="1:7" x14ac:dyDescent="0.3">
      <c r="A32">
        <v>101</v>
      </c>
      <c r="B32" t="s">
        <v>752</v>
      </c>
      <c r="C32">
        <v>431.86760000000083</v>
      </c>
      <c r="D32">
        <v>669</v>
      </c>
      <c r="E32">
        <v>0.6455420029895379</v>
      </c>
      <c r="F32">
        <v>12977536</v>
      </c>
      <c r="G32">
        <v>2406</v>
      </c>
    </row>
    <row r="33" spans="1:7" x14ac:dyDescent="0.3">
      <c r="A33">
        <v>103</v>
      </c>
      <c r="B33" t="s">
        <v>754</v>
      </c>
      <c r="C33">
        <v>8898.3666000001667</v>
      </c>
      <c r="D33">
        <v>6131</v>
      </c>
      <c r="E33">
        <v>1.4513727939977437</v>
      </c>
      <c r="F33">
        <v>215464003</v>
      </c>
      <c r="G33">
        <v>13653</v>
      </c>
    </row>
    <row r="34" spans="1:7" x14ac:dyDescent="0.3">
      <c r="A34">
        <v>104</v>
      </c>
      <c r="B34" t="s">
        <v>771</v>
      </c>
      <c r="C34">
        <v>32090.481900000021</v>
      </c>
      <c r="D34">
        <v>17659</v>
      </c>
      <c r="E34">
        <v>1.8172309813692746</v>
      </c>
      <c r="F34">
        <v>1071888542</v>
      </c>
      <c r="G34">
        <v>107170</v>
      </c>
    </row>
    <row r="35" spans="1:7" x14ac:dyDescent="0.3">
      <c r="A35">
        <v>105</v>
      </c>
      <c r="B35" t="s">
        <v>755</v>
      </c>
      <c r="C35">
        <v>18392.295099999883</v>
      </c>
      <c r="D35">
        <v>20000</v>
      </c>
      <c r="E35">
        <v>0.91961475499999412</v>
      </c>
      <c r="F35">
        <v>585684010</v>
      </c>
      <c r="G35">
        <v>79734</v>
      </c>
    </row>
    <row r="36" spans="1:7" x14ac:dyDescent="0.3">
      <c r="A36">
        <v>106</v>
      </c>
      <c r="B36" t="s">
        <v>717</v>
      </c>
      <c r="C36">
        <v>2808.4754000000048</v>
      </c>
      <c r="D36">
        <v>3010</v>
      </c>
      <c r="E36">
        <v>0.93304830564784214</v>
      </c>
      <c r="F36">
        <v>53132928</v>
      </c>
      <c r="G36">
        <v>16882</v>
      </c>
    </row>
    <row r="37" spans="1:7" x14ac:dyDescent="0.3">
      <c r="A37">
        <v>114</v>
      </c>
      <c r="B37" t="s">
        <v>863</v>
      </c>
      <c r="C37">
        <v>11164.336399999911</v>
      </c>
      <c r="D37">
        <v>9695</v>
      </c>
      <c r="E37">
        <v>1.1515561010830233</v>
      </c>
      <c r="F37">
        <v>263724640</v>
      </c>
      <c r="G37">
        <v>50377</v>
      </c>
    </row>
    <row r="38" spans="1:7" x14ac:dyDescent="0.3">
      <c r="A38">
        <v>116</v>
      </c>
      <c r="B38" t="s">
        <v>756</v>
      </c>
      <c r="C38">
        <v>19674.511100000218</v>
      </c>
      <c r="D38">
        <v>18089</v>
      </c>
      <c r="E38">
        <v>1.0876505666427232</v>
      </c>
      <c r="F38">
        <v>666695866</v>
      </c>
      <c r="G38">
        <v>102982</v>
      </c>
    </row>
    <row r="39" spans="1:7" x14ac:dyDescent="0.3">
      <c r="A39">
        <v>122</v>
      </c>
      <c r="B39" t="s">
        <v>762</v>
      </c>
      <c r="C39">
        <v>32073.347700000624</v>
      </c>
      <c r="D39">
        <v>30390</v>
      </c>
      <c r="E39">
        <v>1.0553915004936039</v>
      </c>
      <c r="F39">
        <v>514282283</v>
      </c>
      <c r="G39">
        <v>138163</v>
      </c>
    </row>
    <row r="40" spans="1:7" x14ac:dyDescent="0.3">
      <c r="A40">
        <v>126</v>
      </c>
      <c r="B40" t="s">
        <v>864</v>
      </c>
      <c r="C40">
        <v>18931.931599999603</v>
      </c>
      <c r="D40">
        <v>13803</v>
      </c>
      <c r="E40">
        <v>1.3715809316814898</v>
      </c>
      <c r="F40">
        <v>484288909</v>
      </c>
      <c r="G40">
        <v>79587</v>
      </c>
    </row>
    <row r="41" spans="1:7" x14ac:dyDescent="0.3">
      <c r="A41">
        <v>127</v>
      </c>
      <c r="B41" t="s">
        <v>758</v>
      </c>
      <c r="C41">
        <v>19113.363400000002</v>
      </c>
      <c r="D41">
        <v>16654</v>
      </c>
      <c r="E41">
        <v>1.1476740362675635</v>
      </c>
      <c r="F41">
        <v>863039276</v>
      </c>
      <c r="G41">
        <v>69422</v>
      </c>
    </row>
    <row r="42" spans="1:7" x14ac:dyDescent="0.3">
      <c r="A42">
        <v>129</v>
      </c>
      <c r="B42" t="s">
        <v>770</v>
      </c>
      <c r="C42">
        <v>7172.1965999999111</v>
      </c>
      <c r="D42">
        <v>7635</v>
      </c>
      <c r="E42">
        <v>0.93938396856580364</v>
      </c>
      <c r="F42">
        <v>138552415</v>
      </c>
      <c r="G42">
        <v>35910</v>
      </c>
    </row>
    <row r="43" spans="1:7" x14ac:dyDescent="0.3">
      <c r="A43">
        <v>133</v>
      </c>
      <c r="B43" t="s">
        <v>742</v>
      </c>
      <c r="C43">
        <v>3441.4213000000077</v>
      </c>
      <c r="D43">
        <v>3081</v>
      </c>
      <c r="E43">
        <v>1.1169819214540759</v>
      </c>
      <c r="F43">
        <v>93589524</v>
      </c>
      <c r="G43">
        <v>17979</v>
      </c>
    </row>
    <row r="44" spans="1:7" x14ac:dyDescent="0.3">
      <c r="A44">
        <v>138</v>
      </c>
      <c r="B44" t="s">
        <v>876</v>
      </c>
      <c r="C44">
        <v>11656.5182999999</v>
      </c>
      <c r="D44">
        <v>14707</v>
      </c>
      <c r="E44">
        <v>0.79258300809137827</v>
      </c>
      <c r="F44">
        <v>216253883</v>
      </c>
      <c r="G44">
        <v>52501</v>
      </c>
    </row>
    <row r="45" spans="1:7" x14ac:dyDescent="0.3">
      <c r="A45">
        <v>3107</v>
      </c>
      <c r="B45" t="s">
        <v>725</v>
      </c>
      <c r="C45">
        <v>35595.633100000465</v>
      </c>
      <c r="D45">
        <v>24205</v>
      </c>
      <c r="E45">
        <v>1.4705900888246421</v>
      </c>
      <c r="F45">
        <v>1040437689</v>
      </c>
      <c r="G45">
        <v>152065</v>
      </c>
    </row>
    <row r="46" spans="1:7" x14ac:dyDescent="0.3">
      <c r="A46">
        <v>3108</v>
      </c>
      <c r="B46" t="s">
        <v>728</v>
      </c>
      <c r="C46">
        <v>8973.9473999999063</v>
      </c>
      <c r="D46">
        <v>9698</v>
      </c>
      <c r="E46">
        <v>0.92534000824911389</v>
      </c>
      <c r="F46">
        <v>183492469</v>
      </c>
      <c r="G46">
        <v>60491</v>
      </c>
    </row>
    <row r="47" spans="1:7" x14ac:dyDescent="0.3">
      <c r="A47">
        <v>3110</v>
      </c>
      <c r="B47" t="s">
        <v>748</v>
      </c>
      <c r="C47">
        <v>11058.31849999981</v>
      </c>
      <c r="D47">
        <v>10372</v>
      </c>
      <c r="E47">
        <v>1.0661703143077332</v>
      </c>
      <c r="F47">
        <v>482210290</v>
      </c>
      <c r="G47">
        <v>57078</v>
      </c>
    </row>
    <row r="48" spans="1:7" x14ac:dyDescent="0.3">
      <c r="A48">
        <v>3111</v>
      </c>
      <c r="B48" t="s">
        <v>1020</v>
      </c>
      <c r="C48">
        <v>9228.7917999999318</v>
      </c>
      <c r="D48">
        <v>9159</v>
      </c>
      <c r="E48">
        <v>1.0076200240200821</v>
      </c>
      <c r="F48">
        <v>170251045</v>
      </c>
      <c r="G48">
        <v>49717</v>
      </c>
    </row>
    <row r="49" spans="1:7" x14ac:dyDescent="0.3">
      <c r="A49">
        <v>3112</v>
      </c>
      <c r="B49" t="s">
        <v>757</v>
      </c>
      <c r="C49">
        <v>17909.642200000158</v>
      </c>
      <c r="D49">
        <v>18886</v>
      </c>
      <c r="E49">
        <v>0.94830256274489877</v>
      </c>
      <c r="F49">
        <v>319116109</v>
      </c>
      <c r="G49">
        <v>91488</v>
      </c>
    </row>
    <row r="50" spans="1:7" x14ac:dyDescent="0.3">
      <c r="A50">
        <v>3113</v>
      </c>
      <c r="B50" t="s">
        <v>1030</v>
      </c>
      <c r="C50">
        <v>37066.169700000704</v>
      </c>
      <c r="D50">
        <v>32865</v>
      </c>
      <c r="E50">
        <v>1.127831118210884</v>
      </c>
      <c r="F50">
        <v>978848386</v>
      </c>
      <c r="G50">
        <v>162477</v>
      </c>
    </row>
    <row r="51" spans="1:7" x14ac:dyDescent="0.3">
      <c r="A51">
        <v>3115</v>
      </c>
      <c r="B51" t="s">
        <v>772</v>
      </c>
      <c r="C51">
        <v>61087.222000004956</v>
      </c>
      <c r="D51">
        <v>39413</v>
      </c>
      <c r="E51">
        <v>1.5499257097913115</v>
      </c>
      <c r="F51">
        <v>2695654639</v>
      </c>
      <c r="G51">
        <v>250364</v>
      </c>
    </row>
    <row r="52" spans="1:7" x14ac:dyDescent="0.3">
      <c r="A52">
        <v>6309</v>
      </c>
      <c r="B52" t="s">
        <v>719</v>
      </c>
      <c r="C52">
        <v>13845.556699999663</v>
      </c>
      <c r="D52">
        <v>12426</v>
      </c>
      <c r="E52">
        <v>1.1142408417833303</v>
      </c>
      <c r="F52">
        <v>293466576</v>
      </c>
      <c r="G52">
        <v>59371</v>
      </c>
    </row>
    <row r="53" spans="1:7" x14ac:dyDescent="0.3">
      <c r="A53">
        <v>6546</v>
      </c>
      <c r="B53" t="s">
        <v>1010</v>
      </c>
      <c r="C53">
        <v>37096.632900000644</v>
      </c>
      <c r="D53">
        <v>21348</v>
      </c>
      <c r="E53">
        <v>1.737709991568327</v>
      </c>
      <c r="F53">
        <v>791408791</v>
      </c>
      <c r="G53">
        <v>119134</v>
      </c>
    </row>
    <row r="54" spans="1:7" x14ac:dyDescent="0.3">
      <c r="A54">
        <v>6547</v>
      </c>
      <c r="B54" t="s">
        <v>1021</v>
      </c>
      <c r="C54">
        <v>12156.948999999207</v>
      </c>
      <c r="D54">
        <v>11343</v>
      </c>
      <c r="E54">
        <v>1.0717578242086931</v>
      </c>
      <c r="F54">
        <v>244591546</v>
      </c>
      <c r="G54">
        <v>48790</v>
      </c>
    </row>
    <row r="55" spans="1:7" x14ac:dyDescent="0.3">
      <c r="A55">
        <v>6963</v>
      </c>
      <c r="B55" t="s">
        <v>1027</v>
      </c>
      <c r="C55">
        <v>524.71879999999953</v>
      </c>
      <c r="D55">
        <v>100</v>
      </c>
      <c r="E55">
        <v>5.2471879999999951</v>
      </c>
      <c r="F55">
        <v>10268641</v>
      </c>
      <c r="G55">
        <v>1066</v>
      </c>
    </row>
    <row r="56" spans="1:7" x14ac:dyDescent="0.3">
      <c r="A56">
        <v>8701</v>
      </c>
      <c r="B56" t="s">
        <v>765</v>
      </c>
      <c r="C56">
        <v>16257.209099999714</v>
      </c>
      <c r="D56">
        <v>15305</v>
      </c>
      <c r="E56">
        <v>1.0622155570074951</v>
      </c>
      <c r="F56">
        <v>332673132</v>
      </c>
      <c r="G56">
        <v>69370</v>
      </c>
    </row>
    <row r="57" spans="1:7" x14ac:dyDescent="0.3">
      <c r="A57">
        <v>8702</v>
      </c>
      <c r="B57" t="s">
        <v>723</v>
      </c>
      <c r="C57">
        <v>60856.004400006816</v>
      </c>
      <c r="D57">
        <v>37421</v>
      </c>
      <c r="E57">
        <v>1.6262527564738198</v>
      </c>
      <c r="F57">
        <v>1350247576</v>
      </c>
      <c r="G57">
        <v>240623</v>
      </c>
    </row>
    <row r="58" spans="1:7" x14ac:dyDescent="0.3">
      <c r="A58">
        <v>11467</v>
      </c>
      <c r="B58" t="s">
        <v>865</v>
      </c>
      <c r="C58">
        <v>1886.7572999999975</v>
      </c>
      <c r="D58">
        <v>1766</v>
      </c>
      <c r="E58">
        <v>1.0683789920724787</v>
      </c>
      <c r="F58">
        <v>47196909</v>
      </c>
      <c r="G58">
        <v>11846</v>
      </c>
    </row>
    <row r="59" spans="1:7" x14ac:dyDescent="0.3">
      <c r="A59">
        <v>11718</v>
      </c>
      <c r="B59" t="s">
        <v>1442</v>
      </c>
      <c r="C59">
        <v>104.22660000000005</v>
      </c>
      <c r="D59">
        <v>76</v>
      </c>
      <c r="E59">
        <v>1.371402631578948</v>
      </c>
      <c r="F59">
        <v>3603833</v>
      </c>
      <c r="G59">
        <v>149</v>
      </c>
    </row>
    <row r="60" spans="1:7" x14ac:dyDescent="0.3">
      <c r="A60">
        <v>14495</v>
      </c>
      <c r="B60" t="s">
        <v>718</v>
      </c>
      <c r="C60">
        <v>3676.5832000000096</v>
      </c>
      <c r="D60">
        <v>3598</v>
      </c>
      <c r="E60">
        <v>1.0218408004446942</v>
      </c>
      <c r="F60">
        <v>66292855</v>
      </c>
      <c r="G60">
        <v>20084</v>
      </c>
    </row>
    <row r="61" spans="1:7" x14ac:dyDescent="0.3">
      <c r="A61">
        <v>14496</v>
      </c>
      <c r="B61" t="s">
        <v>871</v>
      </c>
      <c r="C61">
        <v>8534.7471999998925</v>
      </c>
      <c r="D61">
        <v>7909</v>
      </c>
      <c r="E61">
        <v>1.0791183714755206</v>
      </c>
      <c r="F61">
        <v>226064324</v>
      </c>
      <c r="G61">
        <v>38427</v>
      </c>
    </row>
  </sheetData>
  <sheetProtection algorithmName="SHA-512" hashValue="SImQ4JjdbRaFIHDqg5FpM0cuiJb4oZ0+zZiOhYUnTCDy5u63q4Xtwsfs+NUaa0ml8kW8TYjI1aRqFG7E/+qStA==" saltValue="WcZEL98QSuJFcg3kmFKabA==" spinCount="100000" sheet="1" objects="1" scenarios="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839C3-4076-4667-8729-C6C0193930B6}">
  <sheetPr>
    <tabColor theme="8" tint="0.59999389629810485"/>
  </sheetPr>
  <dimension ref="A1:G62"/>
  <sheetViews>
    <sheetView workbookViewId="0">
      <selection activeCell="I2" sqref="I2"/>
    </sheetView>
  </sheetViews>
  <sheetFormatPr defaultRowHeight="14.4" x14ac:dyDescent="0.3"/>
  <cols>
    <col min="1" max="1" width="13" customWidth="1"/>
    <col min="2" max="2" width="41" customWidth="1"/>
    <col min="3" max="7" width="13" customWidth="1"/>
  </cols>
  <sheetData>
    <row r="1" spans="1:7" x14ac:dyDescent="0.3">
      <c r="A1" t="s">
        <v>889</v>
      </c>
      <c r="B1" t="s">
        <v>891</v>
      </c>
      <c r="C1" t="s">
        <v>1453</v>
      </c>
      <c r="D1" t="s">
        <v>1454</v>
      </c>
      <c r="E1" t="s">
        <v>1455</v>
      </c>
      <c r="F1" t="s">
        <v>1456</v>
      </c>
      <c r="G1" t="s">
        <v>1457</v>
      </c>
    </row>
    <row r="2" spans="1:7" x14ac:dyDescent="0.3">
      <c r="A2">
        <v>1</v>
      </c>
      <c r="B2" t="s">
        <v>713</v>
      </c>
      <c r="C2">
        <v>5176.0922000000191</v>
      </c>
      <c r="D2">
        <v>6145</v>
      </c>
      <c r="E2">
        <v>0.84232582587469829</v>
      </c>
      <c r="F2">
        <v>78530831</v>
      </c>
      <c r="G2">
        <v>27769</v>
      </c>
    </row>
    <row r="3" spans="1:7" x14ac:dyDescent="0.3">
      <c r="A3">
        <v>2</v>
      </c>
      <c r="B3" t="s">
        <v>930</v>
      </c>
      <c r="C3">
        <v>427.38280000000037</v>
      </c>
      <c r="D3">
        <v>506</v>
      </c>
      <c r="E3">
        <v>0.84463003952569282</v>
      </c>
      <c r="F3">
        <v>7429043</v>
      </c>
      <c r="G3">
        <v>3404</v>
      </c>
    </row>
    <row r="4" spans="1:7" x14ac:dyDescent="0.3">
      <c r="A4">
        <v>4</v>
      </c>
      <c r="B4" t="s">
        <v>716</v>
      </c>
      <c r="C4">
        <v>53300.839000001877</v>
      </c>
      <c r="D4">
        <v>40381</v>
      </c>
      <c r="E4">
        <v>1.3199484658627048</v>
      </c>
      <c r="F4">
        <v>1243995656</v>
      </c>
      <c r="G4">
        <v>213796</v>
      </c>
    </row>
    <row r="5" spans="1:7" x14ac:dyDescent="0.3">
      <c r="A5">
        <v>5</v>
      </c>
      <c r="B5" t="s">
        <v>715</v>
      </c>
      <c r="C5">
        <v>3646.1461000000063</v>
      </c>
      <c r="D5">
        <v>4405</v>
      </c>
      <c r="E5">
        <v>0.82772896708286148</v>
      </c>
      <c r="F5">
        <v>68194628</v>
      </c>
      <c r="G5">
        <v>16967</v>
      </c>
    </row>
    <row r="6" spans="1:7" x14ac:dyDescent="0.3">
      <c r="A6">
        <v>8</v>
      </c>
      <c r="B6" t="s">
        <v>733</v>
      </c>
      <c r="C6">
        <v>646.18749999999852</v>
      </c>
      <c r="D6">
        <v>862</v>
      </c>
      <c r="E6">
        <v>0.74963747099767808</v>
      </c>
      <c r="F6">
        <v>12746000</v>
      </c>
      <c r="G6">
        <v>2823</v>
      </c>
    </row>
    <row r="7" spans="1:7" x14ac:dyDescent="0.3">
      <c r="A7">
        <v>22</v>
      </c>
      <c r="B7" t="s">
        <v>727</v>
      </c>
      <c r="C7">
        <v>76161.056600002659</v>
      </c>
      <c r="D7">
        <v>44231</v>
      </c>
      <c r="E7">
        <v>1.7218931654270235</v>
      </c>
      <c r="F7">
        <v>4176955963</v>
      </c>
      <c r="G7">
        <v>268206</v>
      </c>
    </row>
    <row r="8" spans="1:7" x14ac:dyDescent="0.3">
      <c r="A8">
        <v>25</v>
      </c>
      <c r="B8" t="s">
        <v>761</v>
      </c>
      <c r="C8">
        <v>10719.84829999983</v>
      </c>
      <c r="D8">
        <v>11509</v>
      </c>
      <c r="E8">
        <v>0.93143177513248987</v>
      </c>
      <c r="F8">
        <v>306829521</v>
      </c>
      <c r="G8">
        <v>52570</v>
      </c>
    </row>
    <row r="9" spans="1:7" x14ac:dyDescent="0.3">
      <c r="A9">
        <v>39</v>
      </c>
      <c r="B9" t="s">
        <v>729</v>
      </c>
      <c r="C9">
        <v>19030.971899999928</v>
      </c>
      <c r="D9">
        <v>15709</v>
      </c>
      <c r="E9">
        <v>1.211469342415171</v>
      </c>
      <c r="F9">
        <v>464437007</v>
      </c>
      <c r="G9">
        <v>67131</v>
      </c>
    </row>
    <row r="10" spans="1:7" x14ac:dyDescent="0.3">
      <c r="A10">
        <v>40</v>
      </c>
      <c r="B10" t="s">
        <v>734</v>
      </c>
      <c r="C10">
        <v>5951.3571999999767</v>
      </c>
      <c r="D10">
        <v>5370</v>
      </c>
      <c r="E10">
        <v>1.1082601862197352</v>
      </c>
      <c r="F10">
        <v>138988376</v>
      </c>
      <c r="G10">
        <v>21474</v>
      </c>
    </row>
    <row r="11" spans="1:7" x14ac:dyDescent="0.3">
      <c r="A11">
        <v>41</v>
      </c>
      <c r="B11" t="s">
        <v>862</v>
      </c>
      <c r="C11">
        <v>7741.6749000000173</v>
      </c>
      <c r="D11">
        <v>7541</v>
      </c>
      <c r="E11">
        <v>1.0266111788887438</v>
      </c>
      <c r="F11">
        <v>125837404</v>
      </c>
      <c r="G11">
        <v>41427</v>
      </c>
    </row>
    <row r="12" spans="1:7" x14ac:dyDescent="0.3">
      <c r="A12">
        <v>42</v>
      </c>
      <c r="B12" t="s">
        <v>858</v>
      </c>
      <c r="C12">
        <v>4846.0513999999685</v>
      </c>
      <c r="D12">
        <v>4277</v>
      </c>
      <c r="E12">
        <v>1.1330491933598241</v>
      </c>
      <c r="F12">
        <v>75746298</v>
      </c>
      <c r="G12">
        <v>27601</v>
      </c>
    </row>
    <row r="13" spans="1:7" x14ac:dyDescent="0.3">
      <c r="A13">
        <v>46</v>
      </c>
      <c r="B13" t="s">
        <v>724</v>
      </c>
      <c r="C13">
        <v>26868.416700000565</v>
      </c>
      <c r="D13">
        <v>12496</v>
      </c>
      <c r="E13">
        <v>2.1501613876440921</v>
      </c>
      <c r="F13">
        <v>1261628433</v>
      </c>
      <c r="G13">
        <v>111085</v>
      </c>
    </row>
    <row r="14" spans="1:7" x14ac:dyDescent="0.3">
      <c r="A14">
        <v>50</v>
      </c>
      <c r="B14" t="s">
        <v>869</v>
      </c>
      <c r="C14">
        <v>6013.6439999999693</v>
      </c>
      <c r="D14">
        <v>6346</v>
      </c>
      <c r="E14">
        <v>0.94762748187834389</v>
      </c>
      <c r="F14">
        <v>146804745</v>
      </c>
      <c r="G14">
        <v>27772</v>
      </c>
    </row>
    <row r="15" spans="1:7" x14ac:dyDescent="0.3">
      <c r="A15">
        <v>51</v>
      </c>
      <c r="B15" t="s">
        <v>999</v>
      </c>
      <c r="C15">
        <v>2683.7783000000031</v>
      </c>
      <c r="D15">
        <v>1421</v>
      </c>
      <c r="E15">
        <v>1.8886546798029569</v>
      </c>
      <c r="F15">
        <v>98387354</v>
      </c>
      <c r="G15">
        <v>9391</v>
      </c>
    </row>
    <row r="16" spans="1:7" x14ac:dyDescent="0.3">
      <c r="A16">
        <v>53</v>
      </c>
      <c r="B16" t="s">
        <v>721</v>
      </c>
      <c r="C16">
        <v>3026.1554999999944</v>
      </c>
      <c r="D16">
        <v>3006</v>
      </c>
      <c r="E16">
        <v>1.0067050898203576</v>
      </c>
      <c r="F16">
        <v>45865911</v>
      </c>
      <c r="G16">
        <v>11282</v>
      </c>
    </row>
    <row r="17" spans="1:7" x14ac:dyDescent="0.3">
      <c r="A17">
        <v>57</v>
      </c>
      <c r="B17" t="s">
        <v>732</v>
      </c>
      <c r="C17">
        <v>6861.3663999999426</v>
      </c>
      <c r="D17">
        <v>7869</v>
      </c>
      <c r="E17">
        <v>0.87194896429024604</v>
      </c>
      <c r="F17">
        <v>139660034</v>
      </c>
      <c r="G17">
        <v>30675</v>
      </c>
    </row>
    <row r="18" spans="1:7" x14ac:dyDescent="0.3">
      <c r="A18">
        <v>59</v>
      </c>
      <c r="B18" t="s">
        <v>726</v>
      </c>
      <c r="C18">
        <v>9342.5562999999165</v>
      </c>
      <c r="D18">
        <v>8790</v>
      </c>
      <c r="E18">
        <v>1.0628619226393532</v>
      </c>
      <c r="F18">
        <v>304581471</v>
      </c>
      <c r="G18">
        <v>42122</v>
      </c>
    </row>
    <row r="19" spans="1:7" x14ac:dyDescent="0.3">
      <c r="A19">
        <v>68</v>
      </c>
      <c r="B19" t="s">
        <v>735</v>
      </c>
      <c r="C19">
        <v>3796.6128000000494</v>
      </c>
      <c r="D19">
        <v>3992</v>
      </c>
      <c r="E19">
        <v>0.9510553106212557</v>
      </c>
      <c r="F19">
        <v>72212489</v>
      </c>
      <c r="G19">
        <v>20691</v>
      </c>
    </row>
    <row r="20" spans="1:7" x14ac:dyDescent="0.3">
      <c r="A20">
        <v>73</v>
      </c>
      <c r="B20" t="s">
        <v>737</v>
      </c>
      <c r="C20">
        <v>4100.1978000000172</v>
      </c>
      <c r="D20">
        <v>4334</v>
      </c>
      <c r="E20">
        <v>0.94605394554684308</v>
      </c>
      <c r="F20">
        <v>62201154</v>
      </c>
      <c r="G20">
        <v>22059</v>
      </c>
    </row>
    <row r="21" spans="1:7" x14ac:dyDescent="0.3">
      <c r="A21">
        <v>75</v>
      </c>
      <c r="B21" t="s">
        <v>861</v>
      </c>
      <c r="C21">
        <v>12703.691999999863</v>
      </c>
      <c r="D21">
        <v>12613</v>
      </c>
      <c r="E21">
        <v>1.0071903591532438</v>
      </c>
      <c r="F21">
        <v>230333391</v>
      </c>
      <c r="G21">
        <v>61241</v>
      </c>
    </row>
    <row r="22" spans="1:7" x14ac:dyDescent="0.3">
      <c r="A22">
        <v>77</v>
      </c>
      <c r="B22" t="s">
        <v>1009</v>
      </c>
      <c r="C22">
        <v>5137.1972999999962</v>
      </c>
      <c r="D22">
        <v>5113</v>
      </c>
      <c r="E22">
        <v>1.0047325053784462</v>
      </c>
      <c r="F22">
        <v>71987270</v>
      </c>
      <c r="G22">
        <v>23481</v>
      </c>
    </row>
    <row r="23" spans="1:7" x14ac:dyDescent="0.3">
      <c r="A23">
        <v>79</v>
      </c>
      <c r="B23" t="s">
        <v>722</v>
      </c>
      <c r="C23">
        <v>12249.03879999998</v>
      </c>
      <c r="D23">
        <v>11748</v>
      </c>
      <c r="E23">
        <v>1.0426488593803187</v>
      </c>
      <c r="F23">
        <v>234698462</v>
      </c>
      <c r="G23">
        <v>52296</v>
      </c>
    </row>
    <row r="24" spans="1:7" x14ac:dyDescent="0.3">
      <c r="A24">
        <v>83</v>
      </c>
      <c r="B24" t="s">
        <v>740</v>
      </c>
      <c r="C24">
        <v>10224.697700000108</v>
      </c>
      <c r="D24">
        <v>9592</v>
      </c>
      <c r="E24">
        <v>1.0659609778982597</v>
      </c>
      <c r="F24">
        <v>192013724</v>
      </c>
      <c r="G24">
        <v>38314</v>
      </c>
    </row>
    <row r="25" spans="1:7" x14ac:dyDescent="0.3">
      <c r="A25">
        <v>85</v>
      </c>
      <c r="B25" t="s">
        <v>741</v>
      </c>
      <c r="C25">
        <v>17487.656099999778</v>
      </c>
      <c r="D25">
        <v>18559</v>
      </c>
      <c r="E25">
        <v>0.9422736192682678</v>
      </c>
      <c r="F25">
        <v>434057262</v>
      </c>
      <c r="G25">
        <v>82308</v>
      </c>
    </row>
    <row r="26" spans="1:7" x14ac:dyDescent="0.3">
      <c r="A26">
        <v>88</v>
      </c>
      <c r="B26" t="s">
        <v>743</v>
      </c>
      <c r="C26">
        <v>829.55229999999756</v>
      </c>
      <c r="D26">
        <v>1143</v>
      </c>
      <c r="E26">
        <v>0.7257675415573035</v>
      </c>
      <c r="F26">
        <v>23980315</v>
      </c>
      <c r="G26">
        <v>4241</v>
      </c>
    </row>
    <row r="27" spans="1:7" x14ac:dyDescent="0.3">
      <c r="A27">
        <v>89</v>
      </c>
      <c r="B27" t="s">
        <v>744</v>
      </c>
      <c r="C27">
        <v>1664.6826000000019</v>
      </c>
      <c r="D27">
        <v>1025</v>
      </c>
      <c r="E27">
        <v>1.6240805853658555</v>
      </c>
      <c r="F27">
        <v>44059772</v>
      </c>
      <c r="G27">
        <v>4197</v>
      </c>
    </row>
    <row r="28" spans="1:7" x14ac:dyDescent="0.3">
      <c r="A28">
        <v>91</v>
      </c>
      <c r="B28" t="s">
        <v>745</v>
      </c>
      <c r="C28">
        <v>92210.402199998251</v>
      </c>
      <c r="D28">
        <v>51181</v>
      </c>
      <c r="E28">
        <v>1.8016530001367359</v>
      </c>
      <c r="F28">
        <v>4804758839</v>
      </c>
      <c r="G28">
        <v>323537</v>
      </c>
    </row>
    <row r="29" spans="1:7" x14ac:dyDescent="0.3">
      <c r="A29">
        <v>97</v>
      </c>
      <c r="B29" t="s">
        <v>749</v>
      </c>
      <c r="C29">
        <v>8881.5733999999393</v>
      </c>
      <c r="D29">
        <v>9615</v>
      </c>
      <c r="E29">
        <v>0.92372058242329036</v>
      </c>
      <c r="F29">
        <v>164153563</v>
      </c>
      <c r="G29">
        <v>34264</v>
      </c>
    </row>
    <row r="30" spans="1:7" x14ac:dyDescent="0.3">
      <c r="A30">
        <v>98</v>
      </c>
      <c r="B30" t="s">
        <v>973</v>
      </c>
      <c r="C30">
        <v>6313.1580999999924</v>
      </c>
      <c r="D30">
        <v>5717</v>
      </c>
      <c r="E30">
        <v>1.1042781353856905</v>
      </c>
      <c r="F30">
        <v>101685590</v>
      </c>
      <c r="G30">
        <v>22197</v>
      </c>
    </row>
    <row r="31" spans="1:7" x14ac:dyDescent="0.3">
      <c r="A31">
        <v>99</v>
      </c>
      <c r="B31" t="s">
        <v>1022</v>
      </c>
      <c r="C31">
        <v>6339.8826999999692</v>
      </c>
      <c r="D31">
        <v>5439</v>
      </c>
      <c r="E31">
        <v>1.1656338849053078</v>
      </c>
      <c r="F31">
        <v>99511394</v>
      </c>
      <c r="G31">
        <v>28930</v>
      </c>
    </row>
    <row r="32" spans="1:7" x14ac:dyDescent="0.3">
      <c r="A32">
        <v>100</v>
      </c>
      <c r="B32" t="s">
        <v>751</v>
      </c>
      <c r="C32">
        <v>10886.668399999924</v>
      </c>
      <c r="D32">
        <v>12258</v>
      </c>
      <c r="E32">
        <v>0.88812762277695612</v>
      </c>
      <c r="F32">
        <v>184686859</v>
      </c>
      <c r="G32">
        <v>50915</v>
      </c>
    </row>
    <row r="33" spans="1:7" x14ac:dyDescent="0.3">
      <c r="A33">
        <v>101</v>
      </c>
      <c r="B33" t="s">
        <v>752</v>
      </c>
      <c r="C33">
        <v>351.49330000000032</v>
      </c>
      <c r="D33">
        <v>565</v>
      </c>
      <c r="E33">
        <v>0.62211203539823057</v>
      </c>
      <c r="F33">
        <v>10339986</v>
      </c>
      <c r="G33">
        <v>1965</v>
      </c>
    </row>
    <row r="34" spans="1:7" x14ac:dyDescent="0.3">
      <c r="A34">
        <v>103</v>
      </c>
      <c r="B34" t="s">
        <v>754</v>
      </c>
      <c r="C34">
        <v>9732.6814000001414</v>
      </c>
      <c r="D34">
        <v>6921</v>
      </c>
      <c r="E34">
        <v>1.4062536338679583</v>
      </c>
      <c r="F34">
        <v>230517748</v>
      </c>
      <c r="G34">
        <v>15863</v>
      </c>
    </row>
    <row r="35" spans="1:7" x14ac:dyDescent="0.3">
      <c r="A35">
        <v>104</v>
      </c>
      <c r="B35" t="s">
        <v>771</v>
      </c>
      <c r="C35">
        <v>29529.36880000012</v>
      </c>
      <c r="D35">
        <v>16401</v>
      </c>
      <c r="E35">
        <v>1.8004614840558577</v>
      </c>
      <c r="F35">
        <v>966037037</v>
      </c>
      <c r="G35">
        <v>97763</v>
      </c>
    </row>
    <row r="36" spans="1:7" x14ac:dyDescent="0.3">
      <c r="A36">
        <v>105</v>
      </c>
      <c r="B36" t="s">
        <v>755</v>
      </c>
      <c r="C36">
        <v>17081.582299999965</v>
      </c>
      <c r="D36">
        <v>19147</v>
      </c>
      <c r="E36">
        <v>0.89212839087063101</v>
      </c>
      <c r="F36">
        <v>522455483</v>
      </c>
      <c r="G36">
        <v>72424</v>
      </c>
    </row>
    <row r="37" spans="1:7" x14ac:dyDescent="0.3">
      <c r="A37">
        <v>106</v>
      </c>
      <c r="B37" t="s">
        <v>717</v>
      </c>
      <c r="C37">
        <v>2299.3133000000062</v>
      </c>
      <c r="D37">
        <v>2336</v>
      </c>
      <c r="E37">
        <v>0.98429507705479713</v>
      </c>
      <c r="F37">
        <v>41058718</v>
      </c>
      <c r="G37">
        <v>14259</v>
      </c>
    </row>
    <row r="38" spans="1:7" x14ac:dyDescent="0.3">
      <c r="A38">
        <v>114</v>
      </c>
      <c r="B38" t="s">
        <v>863</v>
      </c>
      <c r="C38">
        <v>9634.9881999999161</v>
      </c>
      <c r="D38">
        <v>9012</v>
      </c>
      <c r="E38">
        <v>1.0691287394584905</v>
      </c>
      <c r="F38">
        <v>218949995</v>
      </c>
      <c r="G38">
        <v>46240</v>
      </c>
    </row>
    <row r="39" spans="1:7" x14ac:dyDescent="0.3">
      <c r="A39" s="157">
        <v>116</v>
      </c>
      <c r="B39" t="s">
        <v>756</v>
      </c>
      <c r="C39">
        <v>18442.438099999912</v>
      </c>
      <c r="D39">
        <v>17689</v>
      </c>
      <c r="E39">
        <v>1.0425935948894749</v>
      </c>
      <c r="F39">
        <v>613477017</v>
      </c>
      <c r="G39">
        <v>97954</v>
      </c>
    </row>
    <row r="40" spans="1:7" x14ac:dyDescent="0.3">
      <c r="A40">
        <v>122</v>
      </c>
      <c r="B40" t="s">
        <v>762</v>
      </c>
      <c r="C40">
        <v>30099.21269999996</v>
      </c>
      <c r="D40">
        <v>28856</v>
      </c>
      <c r="E40">
        <v>1.0430833344884931</v>
      </c>
      <c r="F40">
        <v>461014251</v>
      </c>
      <c r="G40">
        <v>132822</v>
      </c>
    </row>
    <row r="41" spans="1:7" x14ac:dyDescent="0.3">
      <c r="A41">
        <v>126</v>
      </c>
      <c r="B41" t="s">
        <v>864</v>
      </c>
      <c r="C41">
        <v>17943.949599999694</v>
      </c>
      <c r="D41">
        <v>13037</v>
      </c>
      <c r="E41">
        <v>1.3763864079159085</v>
      </c>
      <c r="F41">
        <v>417134390</v>
      </c>
      <c r="G41">
        <v>73342</v>
      </c>
    </row>
    <row r="42" spans="1:7" x14ac:dyDescent="0.3">
      <c r="A42">
        <v>127</v>
      </c>
      <c r="B42" t="s">
        <v>758</v>
      </c>
      <c r="C42">
        <v>19977.719399999969</v>
      </c>
      <c r="D42">
        <v>17621</v>
      </c>
      <c r="E42">
        <v>1.133744929345665</v>
      </c>
      <c r="F42">
        <v>904302948</v>
      </c>
      <c r="G42">
        <v>71397</v>
      </c>
    </row>
    <row r="43" spans="1:7" x14ac:dyDescent="0.3">
      <c r="A43">
        <v>129</v>
      </c>
      <c r="B43" t="s">
        <v>770</v>
      </c>
      <c r="C43">
        <v>6371.0371999999697</v>
      </c>
      <c r="D43">
        <v>7246</v>
      </c>
      <c r="E43">
        <v>0.87924885454043156</v>
      </c>
      <c r="F43">
        <v>115570586</v>
      </c>
      <c r="G43">
        <v>29196</v>
      </c>
    </row>
    <row r="44" spans="1:7" x14ac:dyDescent="0.3">
      <c r="A44">
        <v>133</v>
      </c>
      <c r="B44" t="s">
        <v>742</v>
      </c>
      <c r="C44">
        <v>3355.7920000000072</v>
      </c>
      <c r="D44">
        <v>3136</v>
      </c>
      <c r="E44">
        <v>1.0700867346938798</v>
      </c>
      <c r="F44">
        <v>88328926</v>
      </c>
      <c r="G44">
        <v>17809</v>
      </c>
    </row>
    <row r="45" spans="1:7" x14ac:dyDescent="0.3">
      <c r="A45">
        <v>138</v>
      </c>
      <c r="B45" t="s">
        <v>876</v>
      </c>
      <c r="C45">
        <v>10728.22849999983</v>
      </c>
      <c r="D45">
        <v>13888</v>
      </c>
      <c r="E45">
        <v>0.7724818908410015</v>
      </c>
      <c r="F45">
        <v>186253361</v>
      </c>
      <c r="G45">
        <v>49079</v>
      </c>
    </row>
    <row r="46" spans="1:7" x14ac:dyDescent="0.3">
      <c r="A46">
        <v>3107</v>
      </c>
      <c r="B46" t="s">
        <v>725</v>
      </c>
      <c r="C46">
        <v>32663.716499999744</v>
      </c>
      <c r="D46">
        <v>23995</v>
      </c>
      <c r="E46">
        <v>1.3612717857886945</v>
      </c>
      <c r="F46">
        <v>934695660</v>
      </c>
      <c r="G46">
        <v>143448</v>
      </c>
    </row>
    <row r="47" spans="1:7" x14ac:dyDescent="0.3">
      <c r="A47">
        <v>3108</v>
      </c>
      <c r="B47" t="s">
        <v>728</v>
      </c>
      <c r="C47">
        <v>8752.0313999999107</v>
      </c>
      <c r="D47">
        <v>9396</v>
      </c>
      <c r="E47">
        <v>0.93146353767559675</v>
      </c>
      <c r="F47">
        <v>158408177</v>
      </c>
      <c r="G47">
        <v>55459</v>
      </c>
    </row>
    <row r="48" spans="1:7" x14ac:dyDescent="0.3">
      <c r="A48">
        <v>3110</v>
      </c>
      <c r="B48" t="s">
        <v>748</v>
      </c>
      <c r="C48">
        <v>11813.024199999922</v>
      </c>
      <c r="D48">
        <v>11151</v>
      </c>
      <c r="E48">
        <v>1.0593690431351377</v>
      </c>
      <c r="F48">
        <v>454437575</v>
      </c>
      <c r="G48">
        <v>59162</v>
      </c>
    </row>
    <row r="49" spans="1:7" x14ac:dyDescent="0.3">
      <c r="A49">
        <v>3111</v>
      </c>
      <c r="B49" t="s">
        <v>1020</v>
      </c>
      <c r="C49">
        <v>8843.1735999999655</v>
      </c>
      <c r="D49">
        <v>9101</v>
      </c>
      <c r="E49">
        <v>0.97167054169871125</v>
      </c>
      <c r="F49">
        <v>162350758</v>
      </c>
      <c r="G49">
        <v>48494</v>
      </c>
    </row>
    <row r="50" spans="1:7" x14ac:dyDescent="0.3">
      <c r="A50">
        <v>3112</v>
      </c>
      <c r="B50" t="s">
        <v>757</v>
      </c>
      <c r="C50">
        <v>18120.457000000057</v>
      </c>
      <c r="D50">
        <v>19273</v>
      </c>
      <c r="E50">
        <v>0.94019908680537789</v>
      </c>
      <c r="F50">
        <v>316012271</v>
      </c>
      <c r="G50">
        <v>96616</v>
      </c>
    </row>
    <row r="51" spans="1:7" x14ac:dyDescent="0.3">
      <c r="A51">
        <v>3113</v>
      </c>
      <c r="B51" t="s">
        <v>1030</v>
      </c>
      <c r="C51">
        <v>37689.47539999913</v>
      </c>
      <c r="D51">
        <v>34974</v>
      </c>
      <c r="E51">
        <v>1.0776426888545529</v>
      </c>
      <c r="F51">
        <v>904128208</v>
      </c>
      <c r="G51">
        <v>161634</v>
      </c>
    </row>
    <row r="52" spans="1:7" x14ac:dyDescent="0.3">
      <c r="A52">
        <v>3115</v>
      </c>
      <c r="B52" t="s">
        <v>772</v>
      </c>
      <c r="C52">
        <v>58823.927600001167</v>
      </c>
      <c r="D52">
        <v>38405</v>
      </c>
      <c r="E52">
        <v>1.531673677906553</v>
      </c>
      <c r="F52">
        <v>2380552644</v>
      </c>
      <c r="G52">
        <v>225615</v>
      </c>
    </row>
    <row r="53" spans="1:7" x14ac:dyDescent="0.3">
      <c r="A53">
        <v>6309</v>
      </c>
      <c r="B53" t="s">
        <v>719</v>
      </c>
      <c r="C53">
        <v>13679.21529999962</v>
      </c>
      <c r="D53">
        <v>12857</v>
      </c>
      <c r="E53">
        <v>1.0639507894531868</v>
      </c>
      <c r="F53">
        <v>283763041</v>
      </c>
      <c r="G53">
        <v>60534</v>
      </c>
    </row>
    <row r="54" spans="1:7" x14ac:dyDescent="0.3">
      <c r="A54">
        <v>6546</v>
      </c>
      <c r="B54" t="s">
        <v>1010</v>
      </c>
      <c r="C54">
        <v>35507.740800000138</v>
      </c>
      <c r="D54">
        <v>21281</v>
      </c>
      <c r="E54">
        <v>1.6685184342841095</v>
      </c>
      <c r="F54">
        <v>736457274</v>
      </c>
      <c r="G54">
        <v>115603</v>
      </c>
    </row>
    <row r="55" spans="1:7" x14ac:dyDescent="0.3">
      <c r="A55">
        <v>6547</v>
      </c>
      <c r="B55" t="s">
        <v>1021</v>
      </c>
      <c r="C55">
        <v>13627.660699998751</v>
      </c>
      <c r="D55">
        <v>14037</v>
      </c>
      <c r="E55">
        <v>0.97083854812272941</v>
      </c>
      <c r="F55">
        <v>265117544</v>
      </c>
      <c r="G55">
        <v>68384</v>
      </c>
    </row>
    <row r="56" spans="1:7" x14ac:dyDescent="0.3">
      <c r="A56">
        <v>6963</v>
      </c>
      <c r="B56" t="s">
        <v>1027</v>
      </c>
      <c r="C56">
        <v>301.04459999999995</v>
      </c>
      <c r="D56">
        <v>115</v>
      </c>
      <c r="E56">
        <v>2.6177791304347808</v>
      </c>
      <c r="F56">
        <v>9066359</v>
      </c>
      <c r="G56">
        <v>1135</v>
      </c>
    </row>
    <row r="57" spans="1:7" x14ac:dyDescent="0.3">
      <c r="A57">
        <v>8701</v>
      </c>
      <c r="B57" t="s">
        <v>765</v>
      </c>
      <c r="C57">
        <v>15743.02059999982</v>
      </c>
      <c r="D57">
        <v>14831</v>
      </c>
      <c r="E57">
        <v>1.0614942080776628</v>
      </c>
      <c r="F57">
        <v>288240028</v>
      </c>
      <c r="G57">
        <v>67993</v>
      </c>
    </row>
    <row r="58" spans="1:7" x14ac:dyDescent="0.3">
      <c r="A58">
        <v>8702</v>
      </c>
      <c r="B58" t="s">
        <v>723</v>
      </c>
      <c r="C58">
        <v>55711.330200004486</v>
      </c>
      <c r="D58">
        <v>36191</v>
      </c>
      <c r="E58">
        <v>1.5393697383328582</v>
      </c>
      <c r="F58">
        <v>1261535674</v>
      </c>
      <c r="G58">
        <v>222137</v>
      </c>
    </row>
    <row r="59" spans="1:7" x14ac:dyDescent="0.3">
      <c r="A59">
        <v>11467</v>
      </c>
      <c r="B59" t="s">
        <v>865</v>
      </c>
      <c r="C59">
        <v>1646.1246999999939</v>
      </c>
      <c r="D59">
        <v>1694</v>
      </c>
      <c r="E59">
        <v>0.97173831168830815</v>
      </c>
      <c r="F59">
        <v>42139739</v>
      </c>
      <c r="G59">
        <v>11375</v>
      </c>
    </row>
    <row r="60" spans="1:7" x14ac:dyDescent="0.3">
      <c r="A60">
        <v>11718</v>
      </c>
      <c r="B60" t="s">
        <v>1442</v>
      </c>
      <c r="C60">
        <v>134.89160000000001</v>
      </c>
      <c r="D60">
        <v>74</v>
      </c>
      <c r="E60">
        <v>1.82285945945946</v>
      </c>
      <c r="F60">
        <v>4642042</v>
      </c>
      <c r="G60">
        <v>352</v>
      </c>
    </row>
    <row r="61" spans="1:7" x14ac:dyDescent="0.3">
      <c r="A61">
        <v>14495</v>
      </c>
      <c r="B61" t="s">
        <v>718</v>
      </c>
      <c r="C61">
        <v>3148.4093000000139</v>
      </c>
      <c r="D61">
        <v>3237</v>
      </c>
      <c r="E61">
        <v>0.97263185047884237</v>
      </c>
      <c r="F61">
        <v>54637365</v>
      </c>
      <c r="G61">
        <v>16835</v>
      </c>
    </row>
    <row r="62" spans="1:7" x14ac:dyDescent="0.3">
      <c r="A62">
        <v>14496</v>
      </c>
      <c r="B62" t="s">
        <v>871</v>
      </c>
      <c r="C62">
        <v>7884.1307999999362</v>
      </c>
      <c r="D62">
        <v>7399</v>
      </c>
      <c r="E62">
        <v>1.0655670766319687</v>
      </c>
      <c r="F62">
        <v>199202854</v>
      </c>
      <c r="G62">
        <v>34377</v>
      </c>
    </row>
  </sheetData>
  <sheetProtection algorithmName="SHA-512" hashValue="EY22Vpg4WjrT3knc631d79XQ4MVwyM5O/hRpk4l/66DqYkN0tIcRCK1lPB4gQ7utCATOjvy81zFpwKHfwo0uxQ==" saltValue="2OJEttSpdICMyVHNMQR9Rg==" spinCount="100000" sheet="1" objects="1" scenarios="1"/>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0B8EB-22A5-46C8-B998-CB56A9D524E6}">
  <sheetPr>
    <tabColor theme="8" tint="0.59999389629810485"/>
  </sheetPr>
  <dimension ref="A1:I62"/>
  <sheetViews>
    <sheetView workbookViewId="0">
      <selection activeCell="E3" sqref="E3"/>
    </sheetView>
  </sheetViews>
  <sheetFormatPr defaultRowHeight="14.4" x14ac:dyDescent="0.3"/>
  <cols>
    <col min="1" max="1" width="13" customWidth="1"/>
    <col min="2" max="2" width="41" customWidth="1"/>
    <col min="3" max="7" width="13" customWidth="1"/>
    <col min="9" max="9" width="20.44140625" customWidth="1"/>
  </cols>
  <sheetData>
    <row r="1" spans="1:9" x14ac:dyDescent="0.3">
      <c r="A1" t="s">
        <v>889</v>
      </c>
      <c r="B1" t="s">
        <v>891</v>
      </c>
      <c r="C1" t="s">
        <v>1453</v>
      </c>
      <c r="D1" t="s">
        <v>1454</v>
      </c>
      <c r="E1" t="s">
        <v>1455</v>
      </c>
      <c r="F1" t="s">
        <v>1456</v>
      </c>
      <c r="G1" t="s">
        <v>1457</v>
      </c>
      <c r="I1" s="101"/>
    </row>
    <row r="2" spans="1:9" x14ac:dyDescent="0.3">
      <c r="A2">
        <v>1</v>
      </c>
      <c r="B2" t="s">
        <v>713</v>
      </c>
      <c r="C2">
        <v>5811.6581000000206</v>
      </c>
      <c r="D2">
        <v>7111</v>
      </c>
      <c r="E2">
        <v>0.81727719026860068</v>
      </c>
      <c r="F2">
        <v>88454042</v>
      </c>
      <c r="G2">
        <v>30548</v>
      </c>
    </row>
    <row r="3" spans="1:9" x14ac:dyDescent="0.3">
      <c r="A3">
        <v>2</v>
      </c>
      <c r="B3" t="s">
        <v>930</v>
      </c>
      <c r="C3">
        <v>410.29300000000046</v>
      </c>
      <c r="D3">
        <v>495</v>
      </c>
      <c r="E3">
        <v>0.82887474747474821</v>
      </c>
      <c r="F3">
        <v>8353835</v>
      </c>
      <c r="G3">
        <v>3428</v>
      </c>
    </row>
    <row r="4" spans="1:9" x14ac:dyDescent="0.3">
      <c r="A4">
        <v>4</v>
      </c>
      <c r="B4" t="s">
        <v>716</v>
      </c>
      <c r="C4">
        <v>54835.471600000514</v>
      </c>
      <c r="D4">
        <v>42387</v>
      </c>
      <c r="E4">
        <v>1.293686073560302</v>
      </c>
      <c r="F4">
        <v>1231108159</v>
      </c>
      <c r="G4">
        <v>218584</v>
      </c>
    </row>
    <row r="5" spans="1:9" x14ac:dyDescent="0.3">
      <c r="A5">
        <v>5</v>
      </c>
      <c r="B5" t="s">
        <v>715</v>
      </c>
      <c r="C5">
        <v>4170.4811000000109</v>
      </c>
      <c r="D5">
        <v>4910</v>
      </c>
      <c r="E5">
        <v>0.84938515274949278</v>
      </c>
      <c r="F5">
        <v>76853197</v>
      </c>
      <c r="G5">
        <v>19582</v>
      </c>
    </row>
    <row r="6" spans="1:9" x14ac:dyDescent="0.3">
      <c r="A6">
        <v>8</v>
      </c>
      <c r="B6" t="s">
        <v>733</v>
      </c>
      <c r="C6">
        <v>792.17369999999744</v>
      </c>
      <c r="D6">
        <v>980</v>
      </c>
      <c r="E6">
        <v>0.80834051020407904</v>
      </c>
      <c r="F6">
        <v>16152481</v>
      </c>
      <c r="G6">
        <v>3221</v>
      </c>
    </row>
    <row r="7" spans="1:9" x14ac:dyDescent="0.3">
      <c r="A7">
        <v>22</v>
      </c>
      <c r="B7" t="s">
        <v>727</v>
      </c>
      <c r="C7">
        <v>80599.149400001508</v>
      </c>
      <c r="D7">
        <v>48386</v>
      </c>
      <c r="E7">
        <v>1.6657535113462887</v>
      </c>
      <c r="F7">
        <v>4348441415</v>
      </c>
      <c r="G7">
        <v>287086</v>
      </c>
    </row>
    <row r="8" spans="1:9" x14ac:dyDescent="0.3">
      <c r="A8">
        <v>25</v>
      </c>
      <c r="B8" t="s">
        <v>761</v>
      </c>
      <c r="C8">
        <v>10554.841399999905</v>
      </c>
      <c r="D8">
        <v>11670</v>
      </c>
      <c r="E8">
        <v>0.90444227934874977</v>
      </c>
      <c r="F8">
        <v>311607040</v>
      </c>
      <c r="G8">
        <v>52934</v>
      </c>
    </row>
    <row r="9" spans="1:9" x14ac:dyDescent="0.3">
      <c r="A9">
        <v>39</v>
      </c>
      <c r="B9" t="s">
        <v>729</v>
      </c>
      <c r="C9">
        <v>20820.908299999886</v>
      </c>
      <c r="D9">
        <v>17040</v>
      </c>
      <c r="E9">
        <v>1.2218842899060969</v>
      </c>
      <c r="F9">
        <v>504139956</v>
      </c>
      <c r="G9">
        <v>72996</v>
      </c>
    </row>
    <row r="10" spans="1:9" x14ac:dyDescent="0.3">
      <c r="A10">
        <v>40</v>
      </c>
      <c r="B10" t="s">
        <v>734</v>
      </c>
      <c r="C10">
        <v>6351.0125000000016</v>
      </c>
      <c r="D10">
        <v>6243</v>
      </c>
      <c r="E10">
        <v>1.0173013775428483</v>
      </c>
      <c r="F10">
        <v>141868971</v>
      </c>
      <c r="G10">
        <v>23086</v>
      </c>
    </row>
    <row r="11" spans="1:9" x14ac:dyDescent="0.3">
      <c r="A11">
        <v>41</v>
      </c>
      <c r="B11" t="s">
        <v>862</v>
      </c>
      <c r="C11">
        <v>9782.7512999999817</v>
      </c>
      <c r="D11">
        <v>10325</v>
      </c>
      <c r="E11">
        <v>0.94748196610169311</v>
      </c>
      <c r="F11">
        <v>172901353</v>
      </c>
      <c r="G11">
        <v>53912</v>
      </c>
    </row>
    <row r="12" spans="1:9" x14ac:dyDescent="0.3">
      <c r="A12">
        <v>42</v>
      </c>
      <c r="B12" t="s">
        <v>858</v>
      </c>
      <c r="C12">
        <v>4599.0379000000448</v>
      </c>
      <c r="D12">
        <v>4716</v>
      </c>
      <c r="E12">
        <v>0.97519887616625189</v>
      </c>
      <c r="F12">
        <v>77035238</v>
      </c>
      <c r="G12">
        <v>26903</v>
      </c>
    </row>
    <row r="13" spans="1:9" x14ac:dyDescent="0.3">
      <c r="A13">
        <v>46</v>
      </c>
      <c r="B13" t="s">
        <v>724</v>
      </c>
      <c r="C13">
        <v>34519.473000000609</v>
      </c>
      <c r="D13">
        <v>13832</v>
      </c>
      <c r="E13">
        <v>2.4956241324465456</v>
      </c>
      <c r="F13">
        <v>1259064270</v>
      </c>
      <c r="G13">
        <v>125714</v>
      </c>
    </row>
    <row r="14" spans="1:9" x14ac:dyDescent="0.3">
      <c r="A14">
        <v>50</v>
      </c>
      <c r="B14" t="s">
        <v>869</v>
      </c>
      <c r="C14">
        <v>6451.7531999999374</v>
      </c>
      <c r="D14">
        <v>7110</v>
      </c>
      <c r="E14">
        <v>0.9074195780590627</v>
      </c>
      <c r="F14">
        <v>161512450</v>
      </c>
      <c r="G14">
        <v>31049</v>
      </c>
    </row>
    <row r="15" spans="1:9" x14ac:dyDescent="0.3">
      <c r="A15">
        <v>51</v>
      </c>
      <c r="B15" t="s">
        <v>999</v>
      </c>
      <c r="C15">
        <v>2427.992500000008</v>
      </c>
      <c r="D15">
        <v>1184</v>
      </c>
      <c r="E15">
        <v>2.0506693412162234</v>
      </c>
      <c r="F15">
        <v>80745816</v>
      </c>
      <c r="G15">
        <v>7737</v>
      </c>
    </row>
    <row r="16" spans="1:9" x14ac:dyDescent="0.3">
      <c r="A16">
        <v>53</v>
      </c>
      <c r="B16" t="s">
        <v>721</v>
      </c>
      <c r="C16">
        <v>2814.4133999999926</v>
      </c>
      <c r="D16">
        <v>2849</v>
      </c>
      <c r="E16">
        <v>0.98786009126008878</v>
      </c>
      <c r="F16">
        <v>42353448</v>
      </c>
      <c r="G16">
        <v>10632</v>
      </c>
    </row>
    <row r="17" spans="1:7" x14ac:dyDescent="0.3">
      <c r="A17">
        <v>57</v>
      </c>
      <c r="B17" t="s">
        <v>732</v>
      </c>
      <c r="C17">
        <v>7084.01440000001</v>
      </c>
      <c r="D17">
        <v>8252</v>
      </c>
      <c r="E17">
        <v>0.85846030053320499</v>
      </c>
      <c r="F17">
        <v>147824389</v>
      </c>
      <c r="G17">
        <v>32960</v>
      </c>
    </row>
    <row r="18" spans="1:7" x14ac:dyDescent="0.3">
      <c r="A18">
        <v>59</v>
      </c>
      <c r="B18" t="s">
        <v>726</v>
      </c>
      <c r="C18">
        <v>9920.3150999999616</v>
      </c>
      <c r="D18">
        <v>9900</v>
      </c>
      <c r="E18">
        <v>1.0020520303030265</v>
      </c>
      <c r="F18">
        <v>323164872</v>
      </c>
      <c r="G18">
        <v>43619</v>
      </c>
    </row>
    <row r="19" spans="1:7" x14ac:dyDescent="0.3">
      <c r="A19">
        <v>68</v>
      </c>
      <c r="B19" t="s">
        <v>735</v>
      </c>
      <c r="C19">
        <v>3959.6013000000471</v>
      </c>
      <c r="D19">
        <v>4457</v>
      </c>
      <c r="E19">
        <v>0.88840056091542485</v>
      </c>
      <c r="F19">
        <v>75575752</v>
      </c>
      <c r="G19">
        <v>20842</v>
      </c>
    </row>
    <row r="20" spans="1:7" x14ac:dyDescent="0.3">
      <c r="A20">
        <v>73</v>
      </c>
      <c r="B20" t="s">
        <v>737</v>
      </c>
      <c r="C20">
        <v>4326.6758000000336</v>
      </c>
      <c r="D20">
        <v>4691</v>
      </c>
      <c r="E20">
        <v>0.92233549349819555</v>
      </c>
      <c r="F20">
        <v>63841616</v>
      </c>
      <c r="G20">
        <v>22844</v>
      </c>
    </row>
    <row r="21" spans="1:7" x14ac:dyDescent="0.3">
      <c r="A21">
        <v>75</v>
      </c>
      <c r="B21" t="s">
        <v>861</v>
      </c>
      <c r="C21">
        <v>12810.148799999884</v>
      </c>
      <c r="D21">
        <v>13319</v>
      </c>
      <c r="E21">
        <v>0.96179508972144223</v>
      </c>
      <c r="F21">
        <v>252238530</v>
      </c>
      <c r="G21">
        <v>65600</v>
      </c>
    </row>
    <row r="22" spans="1:7" x14ac:dyDescent="0.3">
      <c r="A22">
        <v>77</v>
      </c>
      <c r="B22" t="s">
        <v>1009</v>
      </c>
      <c r="C22">
        <v>5820.7443000000076</v>
      </c>
      <c r="D22">
        <v>6322</v>
      </c>
      <c r="E22">
        <v>0.9207124802277773</v>
      </c>
      <c r="F22">
        <v>81233201</v>
      </c>
      <c r="G22">
        <v>26960</v>
      </c>
    </row>
    <row r="23" spans="1:7" x14ac:dyDescent="0.3">
      <c r="A23">
        <v>79</v>
      </c>
      <c r="B23" t="s">
        <v>722</v>
      </c>
      <c r="C23">
        <v>12504.228999999939</v>
      </c>
      <c r="D23">
        <v>12171</v>
      </c>
      <c r="E23">
        <v>1.027378933530519</v>
      </c>
      <c r="F23">
        <v>244991231</v>
      </c>
      <c r="G23">
        <v>51290</v>
      </c>
    </row>
    <row r="24" spans="1:7" x14ac:dyDescent="0.3">
      <c r="A24">
        <v>83</v>
      </c>
      <c r="B24" t="s">
        <v>740</v>
      </c>
      <c r="C24">
        <v>10872.259799999933</v>
      </c>
      <c r="D24">
        <v>11867</v>
      </c>
      <c r="E24">
        <v>0.91617593326029612</v>
      </c>
      <c r="F24">
        <v>207258478</v>
      </c>
      <c r="G24">
        <v>46350</v>
      </c>
    </row>
    <row r="25" spans="1:7" x14ac:dyDescent="0.3">
      <c r="A25">
        <v>85</v>
      </c>
      <c r="B25" t="s">
        <v>741</v>
      </c>
      <c r="C25">
        <v>19545.761399999705</v>
      </c>
      <c r="D25">
        <v>20644</v>
      </c>
      <c r="E25">
        <v>0.94680107537297509</v>
      </c>
      <c r="F25">
        <v>449117126</v>
      </c>
      <c r="G25">
        <v>86954</v>
      </c>
    </row>
    <row r="26" spans="1:7" x14ac:dyDescent="0.3">
      <c r="A26">
        <v>88</v>
      </c>
      <c r="B26" t="s">
        <v>743</v>
      </c>
      <c r="C26">
        <v>802.67109999999502</v>
      </c>
      <c r="D26">
        <v>1177</v>
      </c>
      <c r="E26">
        <v>0.68196355140186549</v>
      </c>
      <c r="F26">
        <v>24658272</v>
      </c>
      <c r="G26">
        <v>3409</v>
      </c>
    </row>
    <row r="27" spans="1:7" x14ac:dyDescent="0.3">
      <c r="A27">
        <v>89</v>
      </c>
      <c r="B27" t="s">
        <v>744</v>
      </c>
      <c r="C27">
        <v>1661.7487000000037</v>
      </c>
      <c r="D27">
        <v>1166</v>
      </c>
      <c r="E27">
        <v>1.4251704116638111</v>
      </c>
      <c r="F27">
        <v>44496348</v>
      </c>
      <c r="G27">
        <v>4549</v>
      </c>
    </row>
    <row r="28" spans="1:7" x14ac:dyDescent="0.3">
      <c r="A28">
        <v>91</v>
      </c>
      <c r="B28" t="s">
        <v>745</v>
      </c>
      <c r="C28">
        <v>93891.216799998365</v>
      </c>
      <c r="D28">
        <v>54377</v>
      </c>
      <c r="E28">
        <v>1.726671511852407</v>
      </c>
      <c r="F28">
        <v>4884999571</v>
      </c>
      <c r="G28">
        <v>331663</v>
      </c>
    </row>
    <row r="29" spans="1:7" x14ac:dyDescent="0.3">
      <c r="A29">
        <v>97</v>
      </c>
      <c r="B29" t="s">
        <v>749</v>
      </c>
      <c r="C29">
        <v>9255.5287999999236</v>
      </c>
      <c r="D29">
        <v>9900</v>
      </c>
      <c r="E29">
        <v>0.93490189898989184</v>
      </c>
      <c r="F29">
        <v>169954038</v>
      </c>
      <c r="G29">
        <v>35282</v>
      </c>
    </row>
    <row r="30" spans="1:7" x14ac:dyDescent="0.3">
      <c r="A30">
        <v>98</v>
      </c>
      <c r="B30" t="s">
        <v>973</v>
      </c>
      <c r="C30">
        <v>6311.5784000000212</v>
      </c>
      <c r="D30">
        <v>6098</v>
      </c>
      <c r="E30">
        <v>1.0350243358478219</v>
      </c>
      <c r="F30">
        <v>106665313</v>
      </c>
      <c r="G30">
        <v>22615</v>
      </c>
    </row>
    <row r="31" spans="1:7" x14ac:dyDescent="0.3">
      <c r="A31">
        <v>99</v>
      </c>
      <c r="B31" t="s">
        <v>1022</v>
      </c>
      <c r="C31">
        <v>5585.9039000000148</v>
      </c>
      <c r="D31">
        <v>5319</v>
      </c>
      <c r="E31">
        <v>1.0501793382214724</v>
      </c>
      <c r="F31">
        <v>90366592</v>
      </c>
      <c r="G31">
        <v>25794</v>
      </c>
    </row>
    <row r="32" spans="1:7" x14ac:dyDescent="0.3">
      <c r="A32">
        <v>100</v>
      </c>
      <c r="B32" t="s">
        <v>751</v>
      </c>
      <c r="C32">
        <v>12213.779399999859</v>
      </c>
      <c r="D32">
        <v>13489</v>
      </c>
      <c r="E32">
        <v>0.90546218400176881</v>
      </c>
      <c r="F32">
        <v>205243520</v>
      </c>
      <c r="G32">
        <v>56241</v>
      </c>
    </row>
    <row r="33" spans="1:7" x14ac:dyDescent="0.3">
      <c r="A33">
        <v>101</v>
      </c>
      <c r="B33" t="s">
        <v>752</v>
      </c>
      <c r="C33">
        <v>333.62330000000054</v>
      </c>
      <c r="D33">
        <v>573</v>
      </c>
      <c r="E33">
        <v>0.58223961605584718</v>
      </c>
      <c r="F33">
        <v>9075356</v>
      </c>
      <c r="G33">
        <v>1827</v>
      </c>
    </row>
    <row r="34" spans="1:7" x14ac:dyDescent="0.3">
      <c r="A34">
        <v>103</v>
      </c>
      <c r="B34" t="s">
        <v>754</v>
      </c>
      <c r="C34">
        <v>11468.136399999921</v>
      </c>
      <c r="D34">
        <v>8160</v>
      </c>
      <c r="E34">
        <v>1.4054088725490101</v>
      </c>
      <c r="F34">
        <v>240409831</v>
      </c>
      <c r="G34">
        <v>18884</v>
      </c>
    </row>
    <row r="35" spans="1:7" x14ac:dyDescent="0.3">
      <c r="A35">
        <v>104</v>
      </c>
      <c r="B35" t="s">
        <v>771</v>
      </c>
      <c r="C35">
        <v>31458.808699999943</v>
      </c>
      <c r="D35">
        <v>17434</v>
      </c>
      <c r="E35">
        <v>1.8044515716416163</v>
      </c>
      <c r="F35">
        <v>1010386388</v>
      </c>
      <c r="G35">
        <v>100669</v>
      </c>
    </row>
    <row r="36" spans="1:7" x14ac:dyDescent="0.3">
      <c r="A36">
        <v>105</v>
      </c>
      <c r="B36" t="s">
        <v>755</v>
      </c>
      <c r="C36">
        <v>16771.54740000013</v>
      </c>
      <c r="D36">
        <v>19447</v>
      </c>
      <c r="E36">
        <v>0.86242337635625743</v>
      </c>
      <c r="F36">
        <v>496626012</v>
      </c>
      <c r="G36">
        <v>72402</v>
      </c>
    </row>
    <row r="37" spans="1:7" x14ac:dyDescent="0.3">
      <c r="A37">
        <v>106</v>
      </c>
      <c r="B37" t="s">
        <v>717</v>
      </c>
      <c r="C37">
        <v>2480.8484000000062</v>
      </c>
      <c r="D37">
        <v>2583</v>
      </c>
      <c r="E37">
        <v>0.96045234223771059</v>
      </c>
      <c r="F37">
        <v>45650353</v>
      </c>
      <c r="G37">
        <v>15185</v>
      </c>
    </row>
    <row r="38" spans="1:7" x14ac:dyDescent="0.3">
      <c r="A38">
        <v>114</v>
      </c>
      <c r="B38" t="s">
        <v>863</v>
      </c>
      <c r="C38">
        <v>10285.949099999983</v>
      </c>
      <c r="D38">
        <v>9855</v>
      </c>
      <c r="E38">
        <v>1.0437289802130882</v>
      </c>
      <c r="F38">
        <v>230095466</v>
      </c>
      <c r="G38">
        <v>49376</v>
      </c>
    </row>
    <row r="39" spans="1:7" x14ac:dyDescent="0.3">
      <c r="A39">
        <v>122</v>
      </c>
      <c r="B39" t="s">
        <v>762</v>
      </c>
      <c r="C39">
        <v>28713.126099999725</v>
      </c>
      <c r="D39">
        <v>30328</v>
      </c>
      <c r="E39">
        <v>0.94675303679766976</v>
      </c>
      <c r="F39">
        <v>454488579</v>
      </c>
      <c r="G39">
        <v>133447</v>
      </c>
    </row>
    <row r="40" spans="1:7" x14ac:dyDescent="0.3">
      <c r="A40">
        <v>126</v>
      </c>
      <c r="B40" t="s">
        <v>864</v>
      </c>
      <c r="C40">
        <v>18414.890299999577</v>
      </c>
      <c r="D40">
        <v>13469</v>
      </c>
      <c r="E40">
        <v>1.3672054569752456</v>
      </c>
      <c r="F40">
        <v>396409041</v>
      </c>
      <c r="G40">
        <v>75304</v>
      </c>
    </row>
    <row r="41" spans="1:7" x14ac:dyDescent="0.3">
      <c r="A41">
        <v>127</v>
      </c>
      <c r="B41" t="s">
        <v>758</v>
      </c>
      <c r="C41">
        <v>19780.762399999712</v>
      </c>
      <c r="D41">
        <v>19194</v>
      </c>
      <c r="E41">
        <v>1.030570094821283</v>
      </c>
      <c r="F41">
        <v>918310439</v>
      </c>
      <c r="G41">
        <v>72876</v>
      </c>
    </row>
    <row r="42" spans="1:7" x14ac:dyDescent="0.3">
      <c r="A42">
        <v>129</v>
      </c>
      <c r="B42" t="s">
        <v>770</v>
      </c>
      <c r="C42">
        <v>6604.5070999999643</v>
      </c>
      <c r="D42">
        <v>7831</v>
      </c>
      <c r="E42">
        <v>0.84337978546800718</v>
      </c>
      <c r="F42">
        <v>117096957</v>
      </c>
      <c r="G42">
        <v>30154</v>
      </c>
    </row>
    <row r="43" spans="1:7" x14ac:dyDescent="0.3">
      <c r="A43">
        <v>133</v>
      </c>
      <c r="B43" t="s">
        <v>742</v>
      </c>
      <c r="C43">
        <v>3337.6217000000206</v>
      </c>
      <c r="D43">
        <v>3302</v>
      </c>
      <c r="E43">
        <v>1.0107879164143012</v>
      </c>
      <c r="F43">
        <v>84393041</v>
      </c>
      <c r="G43">
        <v>17305</v>
      </c>
    </row>
    <row r="44" spans="1:7" x14ac:dyDescent="0.3">
      <c r="A44">
        <v>138</v>
      </c>
      <c r="B44" t="s">
        <v>876</v>
      </c>
      <c r="C44">
        <v>11131.963499999862</v>
      </c>
      <c r="D44">
        <v>14070</v>
      </c>
      <c r="E44">
        <v>0.79118432835819907</v>
      </c>
      <c r="F44">
        <v>180384266</v>
      </c>
      <c r="G44">
        <v>47865</v>
      </c>
    </row>
    <row r="45" spans="1:7" x14ac:dyDescent="0.3">
      <c r="A45">
        <v>116</v>
      </c>
      <c r="B45" t="s">
        <v>756</v>
      </c>
      <c r="C45">
        <v>17531.663899999963</v>
      </c>
      <c r="D45">
        <v>17421</v>
      </c>
      <c r="E45">
        <v>1.0063523276505351</v>
      </c>
      <c r="F45">
        <v>562980221</v>
      </c>
      <c r="G45">
        <v>87256</v>
      </c>
    </row>
    <row r="46" spans="1:7" x14ac:dyDescent="0.3">
      <c r="A46">
        <v>3107</v>
      </c>
      <c r="B46" t="s">
        <v>725</v>
      </c>
      <c r="C46">
        <v>33659.516499999969</v>
      </c>
      <c r="D46">
        <v>26111</v>
      </c>
      <c r="E46">
        <v>1.2890933514610696</v>
      </c>
      <c r="F46">
        <v>962912920</v>
      </c>
      <c r="G46">
        <v>147725</v>
      </c>
    </row>
    <row r="47" spans="1:7" x14ac:dyDescent="0.3">
      <c r="A47">
        <v>3108</v>
      </c>
      <c r="B47" t="s">
        <v>728</v>
      </c>
      <c r="C47">
        <v>8810.8711000000803</v>
      </c>
      <c r="D47">
        <v>10065</v>
      </c>
      <c r="E47">
        <v>0.87539702930949614</v>
      </c>
      <c r="F47">
        <v>162905858</v>
      </c>
      <c r="G47">
        <v>55515</v>
      </c>
    </row>
    <row r="48" spans="1:7" x14ac:dyDescent="0.3">
      <c r="A48">
        <v>3110</v>
      </c>
      <c r="B48" t="s">
        <v>748</v>
      </c>
      <c r="C48">
        <v>11483.863300000048</v>
      </c>
      <c r="D48">
        <v>11643</v>
      </c>
      <c r="E48">
        <v>0.98633198488362528</v>
      </c>
      <c r="F48">
        <v>406799071</v>
      </c>
      <c r="G48">
        <v>57278</v>
      </c>
    </row>
    <row r="49" spans="1:7" x14ac:dyDescent="0.3">
      <c r="A49">
        <v>3111</v>
      </c>
      <c r="B49" t="s">
        <v>1020</v>
      </c>
      <c r="C49">
        <v>8780.0368999999318</v>
      </c>
      <c r="D49">
        <v>9394</v>
      </c>
      <c r="E49">
        <v>0.93464305939960957</v>
      </c>
      <c r="F49">
        <v>156358249</v>
      </c>
      <c r="G49">
        <v>47078</v>
      </c>
    </row>
    <row r="50" spans="1:7" x14ac:dyDescent="0.3">
      <c r="A50">
        <v>3112</v>
      </c>
      <c r="B50" t="s">
        <v>757</v>
      </c>
      <c r="C50">
        <v>19699.396099999994</v>
      </c>
      <c r="D50">
        <v>21251</v>
      </c>
      <c r="E50">
        <v>0.92698678179850325</v>
      </c>
      <c r="F50">
        <v>325453726</v>
      </c>
      <c r="G50">
        <v>98663</v>
      </c>
    </row>
    <row r="51" spans="1:7" x14ac:dyDescent="0.3">
      <c r="A51">
        <v>3113</v>
      </c>
      <c r="B51" t="s">
        <v>1030</v>
      </c>
      <c r="C51">
        <v>39309.25950000032</v>
      </c>
      <c r="D51">
        <v>37518</v>
      </c>
      <c r="E51">
        <v>1.0477440028786269</v>
      </c>
      <c r="F51">
        <v>899922282</v>
      </c>
      <c r="G51">
        <v>161126</v>
      </c>
    </row>
    <row r="52" spans="1:7" x14ac:dyDescent="0.3">
      <c r="A52">
        <v>3115</v>
      </c>
      <c r="B52" t="s">
        <v>772</v>
      </c>
      <c r="C52">
        <v>59870.0342000042</v>
      </c>
      <c r="D52">
        <v>41316</v>
      </c>
      <c r="E52">
        <v>1.4490762464905651</v>
      </c>
      <c r="F52">
        <v>2313460297</v>
      </c>
      <c r="G52">
        <v>224639</v>
      </c>
    </row>
    <row r="53" spans="1:7" x14ac:dyDescent="0.3">
      <c r="A53">
        <v>6309</v>
      </c>
      <c r="B53" t="s">
        <v>719</v>
      </c>
      <c r="C53">
        <v>15055.420299999514</v>
      </c>
      <c r="D53">
        <v>14777</v>
      </c>
      <c r="E53">
        <v>1.0188414630844904</v>
      </c>
      <c r="F53">
        <v>337959912</v>
      </c>
      <c r="G53">
        <v>69061</v>
      </c>
    </row>
    <row r="54" spans="1:7" x14ac:dyDescent="0.3">
      <c r="A54">
        <v>6546</v>
      </c>
      <c r="B54" t="s">
        <v>1010</v>
      </c>
      <c r="C54">
        <v>37304.644200000424</v>
      </c>
      <c r="D54">
        <v>23558</v>
      </c>
      <c r="E54">
        <v>1.5835233975719676</v>
      </c>
      <c r="F54">
        <v>743147974</v>
      </c>
      <c r="G54">
        <v>115683</v>
      </c>
    </row>
    <row r="55" spans="1:7" x14ac:dyDescent="0.3">
      <c r="A55">
        <v>6547</v>
      </c>
      <c r="B55" t="s">
        <v>1021</v>
      </c>
      <c r="C55">
        <v>16062.798699999379</v>
      </c>
      <c r="D55">
        <v>17004</v>
      </c>
      <c r="E55">
        <v>0.9446482415901778</v>
      </c>
      <c r="F55">
        <v>299887179</v>
      </c>
      <c r="G55">
        <v>84786</v>
      </c>
    </row>
    <row r="56" spans="1:7" x14ac:dyDescent="0.3">
      <c r="A56">
        <v>6963</v>
      </c>
      <c r="B56" t="s">
        <v>1027</v>
      </c>
      <c r="C56">
        <v>556.82169999999996</v>
      </c>
      <c r="D56">
        <v>111</v>
      </c>
      <c r="E56">
        <v>5.0164117117117115</v>
      </c>
      <c r="F56">
        <v>17013405</v>
      </c>
      <c r="G56">
        <v>1689</v>
      </c>
    </row>
    <row r="57" spans="1:7" x14ac:dyDescent="0.3">
      <c r="A57">
        <v>8701</v>
      </c>
      <c r="B57" t="s">
        <v>765</v>
      </c>
      <c r="C57">
        <v>15616.541699999831</v>
      </c>
      <c r="D57">
        <v>16368</v>
      </c>
      <c r="E57">
        <v>0.95408979105570813</v>
      </c>
      <c r="F57">
        <v>311937404</v>
      </c>
      <c r="G57">
        <v>75015</v>
      </c>
    </row>
    <row r="58" spans="1:7" x14ac:dyDescent="0.3">
      <c r="A58">
        <v>8702</v>
      </c>
      <c r="B58" t="s">
        <v>723</v>
      </c>
      <c r="C58">
        <v>58906.18540000535</v>
      </c>
      <c r="D58">
        <v>40705</v>
      </c>
      <c r="E58">
        <v>1.4471486402163212</v>
      </c>
      <c r="F58">
        <v>1314281956</v>
      </c>
      <c r="G58">
        <v>236183</v>
      </c>
    </row>
    <row r="59" spans="1:7" x14ac:dyDescent="0.3">
      <c r="A59">
        <v>11467</v>
      </c>
      <c r="B59" t="s">
        <v>865</v>
      </c>
      <c r="C59">
        <v>1677.4305000000027</v>
      </c>
      <c r="D59">
        <v>1820</v>
      </c>
      <c r="E59">
        <v>0.92166510989011108</v>
      </c>
      <c r="F59">
        <v>44256794</v>
      </c>
      <c r="G59">
        <v>10921</v>
      </c>
    </row>
    <row r="60" spans="1:7" x14ac:dyDescent="0.3">
      <c r="A60">
        <v>11718</v>
      </c>
      <c r="B60" t="s">
        <v>1442</v>
      </c>
      <c r="C60">
        <v>243.75530000000001</v>
      </c>
      <c r="D60">
        <v>122</v>
      </c>
      <c r="E60">
        <v>1.9979942622950824</v>
      </c>
      <c r="F60">
        <v>7567988</v>
      </c>
      <c r="G60">
        <v>416</v>
      </c>
    </row>
    <row r="61" spans="1:7" x14ac:dyDescent="0.3">
      <c r="A61">
        <v>14495</v>
      </c>
      <c r="B61" t="s">
        <v>718</v>
      </c>
      <c r="C61">
        <v>3174.9363000000153</v>
      </c>
      <c r="D61">
        <v>3364</v>
      </c>
      <c r="E61">
        <v>0.94379794887039681</v>
      </c>
      <c r="F61">
        <v>54243038</v>
      </c>
      <c r="G61">
        <v>17327</v>
      </c>
    </row>
    <row r="62" spans="1:7" x14ac:dyDescent="0.3">
      <c r="A62">
        <v>14496</v>
      </c>
      <c r="B62" t="s">
        <v>871</v>
      </c>
      <c r="C62">
        <v>8208.8955999999507</v>
      </c>
      <c r="D62">
        <v>7867</v>
      </c>
      <c r="E62">
        <v>1.0434594635820462</v>
      </c>
      <c r="F62">
        <v>206096052</v>
      </c>
      <c r="G62">
        <v>38425</v>
      </c>
    </row>
  </sheetData>
  <sheetProtection algorithmName="SHA-512" hashValue="mOHN7hVxpaAEYc8TaWbjTaazRr653fvwxu06y7of88iq/rUbYvArKygUOsGLtVdK6rq4WZwXhcWXR/6i6hckSw==" saltValue="7FRcnhB41gBBs4P/qI/W6g=="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22236-5D67-4954-943C-254576B271F3}">
  <sheetPr>
    <tabColor rgb="FFF6B2F8"/>
  </sheetPr>
  <dimension ref="A1:AQ63"/>
  <sheetViews>
    <sheetView zoomScaleNormal="100" workbookViewId="0">
      <selection activeCell="M19" sqref="M19"/>
    </sheetView>
  </sheetViews>
  <sheetFormatPr defaultRowHeight="14.4" x14ac:dyDescent="0.3"/>
  <cols>
    <col min="1" max="1" width="31.21875" bestFit="1" customWidth="1"/>
    <col min="2" max="2" width="16.21875" bestFit="1" customWidth="1"/>
    <col min="3" max="3" width="19.21875" bestFit="1" customWidth="1"/>
    <col min="4" max="4" width="17.5546875" customWidth="1"/>
    <col min="5" max="5" width="10.77734375" bestFit="1" customWidth="1"/>
    <col min="6" max="7" width="10.5546875" bestFit="1" customWidth="1"/>
    <col min="8" max="8" width="10.77734375" bestFit="1" customWidth="1"/>
    <col min="9" max="9" width="10.44140625" customWidth="1"/>
    <col min="10" max="10" width="10.44140625" bestFit="1" customWidth="1"/>
    <col min="11" max="12" width="10.77734375" bestFit="1" customWidth="1"/>
    <col min="13" max="14" width="10.21875" bestFit="1" customWidth="1"/>
    <col min="15" max="15" width="10.5546875" bestFit="1" customWidth="1"/>
    <col min="16" max="16" width="10.44140625" bestFit="1" customWidth="1"/>
    <col min="17" max="17" width="11.21875" bestFit="1" customWidth="1"/>
    <col min="18" max="19" width="10.77734375" bestFit="1" customWidth="1"/>
    <col min="20" max="20" width="15.77734375" bestFit="1" customWidth="1"/>
    <col min="21" max="21" width="13.44140625" bestFit="1" customWidth="1"/>
    <col min="22" max="22" width="15.77734375" bestFit="1" customWidth="1"/>
    <col min="23" max="23" width="21.44140625" customWidth="1"/>
    <col min="24" max="24" width="20" customWidth="1"/>
    <col min="25" max="25" width="14.77734375" bestFit="1" customWidth="1"/>
    <col min="26" max="26" width="12.5546875" bestFit="1" customWidth="1"/>
    <col min="27" max="29" width="14.77734375" bestFit="1" customWidth="1"/>
    <col min="30" max="30" width="14" customWidth="1"/>
    <col min="31" max="31" width="15.77734375" bestFit="1" customWidth="1"/>
    <col min="32" max="32" width="12.77734375" bestFit="1" customWidth="1"/>
    <col min="33" max="33" width="15.21875" bestFit="1" customWidth="1"/>
    <col min="34" max="34" width="12.77734375" bestFit="1" customWidth="1"/>
    <col min="35" max="37" width="15.21875" bestFit="1" customWidth="1"/>
    <col min="38" max="38" width="12.5546875" bestFit="1" customWidth="1"/>
    <col min="41" max="42" width="38.44140625" bestFit="1" customWidth="1"/>
    <col min="43" max="43" width="12.77734375" bestFit="1" customWidth="1"/>
  </cols>
  <sheetData>
    <row r="1" spans="1:43" ht="23.55" customHeight="1" x14ac:dyDescent="0.3">
      <c r="B1" s="266"/>
      <c r="D1" s="264"/>
    </row>
    <row r="2" spans="1:43" ht="41.1" customHeight="1" x14ac:dyDescent="0.3">
      <c r="A2" s="263" t="s">
        <v>2646</v>
      </c>
      <c r="B2" s="277" t="s">
        <v>2663</v>
      </c>
      <c r="C2" s="278" t="s">
        <v>2682</v>
      </c>
      <c r="D2" s="279" t="s">
        <v>2683</v>
      </c>
      <c r="E2" s="268" t="s">
        <v>2648</v>
      </c>
      <c r="F2" s="268" t="s">
        <v>2649</v>
      </c>
      <c r="G2" s="268" t="s">
        <v>2650</v>
      </c>
      <c r="H2" s="268" t="s">
        <v>2651</v>
      </c>
      <c r="I2" s="268" t="s">
        <v>2652</v>
      </c>
      <c r="J2" s="268" t="s">
        <v>2653</v>
      </c>
      <c r="K2" s="268" t="s">
        <v>2654</v>
      </c>
      <c r="L2" s="268" t="s">
        <v>2655</v>
      </c>
      <c r="M2" s="268" t="s">
        <v>2656</v>
      </c>
      <c r="N2" s="268" t="s">
        <v>2657</v>
      </c>
      <c r="O2" s="269" t="s">
        <v>2658</v>
      </c>
      <c r="P2" s="269" t="s">
        <v>2659</v>
      </c>
      <c r="Q2" s="269" t="s">
        <v>2660</v>
      </c>
      <c r="R2" s="269" t="s">
        <v>2661</v>
      </c>
      <c r="S2" s="269" t="s">
        <v>2662</v>
      </c>
      <c r="T2" s="270" t="s">
        <v>2664</v>
      </c>
      <c r="U2" s="270" t="s">
        <v>2665</v>
      </c>
      <c r="V2" s="270" t="s">
        <v>2666</v>
      </c>
      <c r="W2" s="270" t="s">
        <v>2667</v>
      </c>
      <c r="X2" s="270" t="s">
        <v>2668</v>
      </c>
      <c r="Y2" s="271" t="s">
        <v>2669</v>
      </c>
      <c r="Z2" s="271" t="s">
        <v>2670</v>
      </c>
      <c r="AA2" s="271" t="s">
        <v>2671</v>
      </c>
      <c r="AB2" s="271" t="s">
        <v>2672</v>
      </c>
      <c r="AC2" s="271" t="s">
        <v>2673</v>
      </c>
      <c r="AD2" s="272" t="s">
        <v>2684</v>
      </c>
      <c r="AE2" s="272" t="s">
        <v>2674</v>
      </c>
      <c r="AF2" s="272" t="s">
        <v>2675</v>
      </c>
      <c r="AG2" s="273" t="s">
        <v>2676</v>
      </c>
      <c r="AH2" s="273" t="s">
        <v>2677</v>
      </c>
      <c r="AI2" s="273" t="s">
        <v>2678</v>
      </c>
      <c r="AJ2" s="273" t="s">
        <v>2679</v>
      </c>
      <c r="AK2" s="273" t="s">
        <v>2680</v>
      </c>
      <c r="AL2" s="276" t="s">
        <v>15</v>
      </c>
      <c r="AO2" s="263" t="s">
        <v>2684</v>
      </c>
      <c r="AP2" s="263" t="s">
        <v>2674</v>
      </c>
      <c r="AQ2" s="263" t="s">
        <v>2675</v>
      </c>
    </row>
    <row r="3" spans="1:43" x14ac:dyDescent="0.3">
      <c r="A3" t="s">
        <v>2647</v>
      </c>
      <c r="B3" s="266">
        <f>COUNTIF('Static Acute'!$A$2:$A$500,"&lt;&gt;"&amp;"")</f>
        <v>61</v>
      </c>
      <c r="C3" s="256">
        <f>COUNTIFS('Static Non-Acute'!$A$2:$A$500,"&lt;&gt;"&amp;"",'Static Non-Acute'!$D$2:$D$500,"&lt;&gt;State Operated Facility")</f>
        <v>29</v>
      </c>
      <c r="D3" s="265">
        <f>COUNTIFS('Static Non-Acute'!$A$2:$A$500,"&lt;&gt;"&amp;"",'Static Non-Acute'!$D$2:$D$500,"=State Operated Facility")</f>
        <v>9</v>
      </c>
      <c r="E3">
        <f>COUNTIF('Appendix A'!B5:B500,"&lt;&gt;"&amp;"")</f>
        <v>61</v>
      </c>
      <c r="F3">
        <f>COUNTIF('Appendix B'!B5:B500,"&lt;&gt;"&amp;"")</f>
        <v>61</v>
      </c>
      <c r="G3">
        <f>COUNTIF('Appendix C'!B5:B500,"&lt;&gt;"&amp;"")</f>
        <v>61</v>
      </c>
      <c r="H3">
        <f>COUNTIF('Appendix D'!B5:B500,"&lt;&gt;"&amp;"")</f>
        <v>61</v>
      </c>
      <c r="I3">
        <f>COUNTIF('Appendix E'!B5:B500,"&lt;&gt;"&amp;"")</f>
        <v>61</v>
      </c>
      <c r="J3">
        <f>COUNTIF('Appendix F'!B5:B499,"&lt;&gt;"&amp;"")</f>
        <v>61</v>
      </c>
      <c r="K3">
        <f>COUNTIF('Appendix G'!B5:B500,"&lt;&gt;"&amp;"")</f>
        <v>61</v>
      </c>
      <c r="L3">
        <f>COUNTIF('Appendix G'!B5:B500,"&lt;&gt;"&amp;"")</f>
        <v>61</v>
      </c>
      <c r="M3">
        <f>COUNTIF('Appendix A'!B5:B500,"&lt;&gt;"&amp;"")</f>
        <v>61</v>
      </c>
      <c r="N3" s="291"/>
      <c r="O3">
        <f>COUNTIF('Appendix K'!B5:B498,"&lt;&gt;"&amp;"")</f>
        <v>29</v>
      </c>
      <c r="P3">
        <f>COUNTIF('Appendix L'!B5:B499,"&lt;&gt;"&amp;"")</f>
        <v>29</v>
      </c>
      <c r="Q3">
        <f>COUNTIF('Appendix M'!B5:B500,"&lt;&gt;"&amp;"")</f>
        <v>29</v>
      </c>
      <c r="R3">
        <f>COUNTIF('Appendix N'!B5:B497,"&lt;&gt;"&amp;"")</f>
        <v>29</v>
      </c>
      <c r="S3">
        <f>COUNTIF('Appendix O'!B5:B499,"&lt;&gt;"&amp;"")</f>
        <v>9</v>
      </c>
      <c r="T3">
        <f>COUNTIF('CRM Current Year'!B6:B500,"&lt;&gt;"&amp;"")</f>
        <v>101</v>
      </c>
      <c r="U3">
        <f>COUNTIF('CRM Prior Year'!B6:B460,"&lt;&gt;"&amp;"")</f>
        <v>100</v>
      </c>
      <c r="V3">
        <f>COUNTIF('CRM 2 Years Prior'!B6:B500,"&lt;&gt;"&amp;"")</f>
        <v>100</v>
      </c>
      <c r="W3">
        <f>COUNTIF('CRM 3 Years Prior'!B6:B500,"&lt;&gt;"&amp;"")</f>
        <v>99</v>
      </c>
      <c r="X3">
        <f>COUNTIF('CRM 4 Years Prior'!B6:B500,"&lt;&gt;"&amp;"")</f>
        <v>100</v>
      </c>
      <c r="Y3">
        <f>COUNTIF('SFS Current Year'!B2:B500,"&lt;&gt;"&amp;"")</f>
        <v>61</v>
      </c>
      <c r="Z3">
        <f>COUNTIF('SFS Prior Year'!B2:B500,"&lt;&gt;"&amp;"")</f>
        <v>61</v>
      </c>
      <c r="AA3">
        <f>COUNTIF('SFS 2 Years Prior'!B2:B500,"&lt;&gt;"&amp;"")</f>
        <v>61</v>
      </c>
      <c r="AB3">
        <f>COUNTIF('SFS 3 Years Prior'!B2:B500,"&lt;&gt;"&amp;"")</f>
        <v>61</v>
      </c>
      <c r="AC3">
        <f>COUNTIF('SFS 4 Years Prior'!B2:B500,"&lt;&gt;"&amp;"")</f>
        <v>61</v>
      </c>
      <c r="AD3">
        <f>COUNTIFS(AO3:AO500,"&lt;&gt;"&amp;"")-1</f>
        <v>59</v>
      </c>
      <c r="AE3">
        <f>COUNTIFS(AP3:AP500,"&lt;&gt;"&amp;"")-1</f>
        <v>60</v>
      </c>
      <c r="AF3">
        <f>COUNTIFS(AQ3:AQ500,"&lt;&gt;"&amp;"")-1</f>
        <v>58</v>
      </c>
      <c r="AG3">
        <f>COUNTIF('CMI Current Year'!A2:A500,"&lt;&gt;"&amp;"")</f>
        <v>60</v>
      </c>
      <c r="AH3">
        <f>COUNTIF('CMI Prior Year'!A2:A500,"&lt;&gt;"&amp;"")</f>
        <v>60</v>
      </c>
      <c r="AI3">
        <f>COUNTIF('CMI 2 Years Prior'!A2:A500,"&lt;&gt;"&amp;"")</f>
        <v>61</v>
      </c>
      <c r="AJ3">
        <f>COUNTIF('CMI 3 Years Prior'!A2:A500,"&lt;&gt;"&amp;"")</f>
        <v>61</v>
      </c>
      <c r="AK3">
        <f>COUNTIF('CMI 4 Years Prior'!A2:A500,"&lt;&gt;"&amp;"")</f>
        <v>61</v>
      </c>
      <c r="AL3">
        <f>COUNTIF('Relative Price'!A2:A500,"&lt;&gt;"&amp;"")</f>
        <v>60</v>
      </c>
      <c r="AO3" t="str" cm="1">
        <f t="array" ref="AO3:AO62">_xlfn.UNIQUE('Top DRGs'!C2:C5000,FALSE,FALSE)</f>
        <v>Anna Jaques Hospital</v>
      </c>
      <c r="AP3" t="str" cm="1">
        <f t="array" ref="AP3:AP63">_xlfn.UNIQUE('Top Communities'!J2:J5000,FALSE,FALSE)</f>
        <v>Anna Jaques Hospital</v>
      </c>
      <c r="AQ3" t="str" cm="1">
        <f t="array" ref="AQ3:AQ61">INDEX('Static Acute'!A2:A62,MATCH(_xlfn.UNIQUE('Top Zip Codes'!B2:B5000,FALSE,FALSE),'Static Acute'!B2:B62,0))</f>
        <v>Anna Jaques Hospital</v>
      </c>
    </row>
    <row r="4" spans="1:43" s="101" customFormat="1" ht="100.8" x14ac:dyDescent="0.3">
      <c r="A4" s="267" t="s">
        <v>2681</v>
      </c>
      <c r="B4" s="274"/>
      <c r="D4" s="275"/>
      <c r="T4" s="101" t="s">
        <v>2689</v>
      </c>
      <c r="U4" s="101" t="s">
        <v>2690</v>
      </c>
      <c r="V4" s="101" t="s">
        <v>2690</v>
      </c>
      <c r="W4" s="101" t="s">
        <v>2691</v>
      </c>
      <c r="X4" s="101" t="s">
        <v>2692</v>
      </c>
      <c r="AD4" s="101" t="s">
        <v>2686</v>
      </c>
      <c r="AE4" s="101" t="s">
        <v>2687</v>
      </c>
      <c r="AF4" s="101" t="s">
        <v>2688</v>
      </c>
      <c r="AG4" s="101" t="s">
        <v>2687</v>
      </c>
      <c r="AH4" s="101" t="s">
        <v>2687</v>
      </c>
      <c r="AL4" s="101" t="s">
        <v>2687</v>
      </c>
      <c r="AO4" s="101" t="str">
        <v>Athol Hospital</v>
      </c>
      <c r="AP4" s="101" t="str">
        <v>Athol Hospital</v>
      </c>
      <c r="AQ4" s="101" t="str">
        <v>Athol Hospital</v>
      </c>
    </row>
    <row r="5" spans="1:43" x14ac:dyDescent="0.3">
      <c r="AO5" t="str">
        <v>Baystate Franklin Medical Center</v>
      </c>
      <c r="AP5" t="str">
        <v>Baystate Medical Center</v>
      </c>
      <c r="AQ5" t="str">
        <v>Baystate Medical Center</v>
      </c>
    </row>
    <row r="6" spans="1:43" x14ac:dyDescent="0.3">
      <c r="AO6" t="str">
        <v>Baystate Medical Center</v>
      </c>
      <c r="AP6" t="str">
        <v>Baystate Franklin Medical Center</v>
      </c>
      <c r="AQ6" t="str">
        <v>Baystate Franklin Medical Center</v>
      </c>
    </row>
    <row r="7" spans="1:43" x14ac:dyDescent="0.3">
      <c r="AO7" t="str">
        <v>Baystate Noble Hospital</v>
      </c>
      <c r="AP7" t="str">
        <v>Fairview Hospital</v>
      </c>
      <c r="AQ7" t="str">
        <v>Fairview Hospital</v>
      </c>
    </row>
    <row r="8" spans="1:43" x14ac:dyDescent="0.3">
      <c r="AO8" t="str">
        <v>Baystate Wing Hospital</v>
      </c>
      <c r="AP8" t="str">
        <v>Brigham and Women's Hospital</v>
      </c>
      <c r="AQ8" t="str">
        <v>Brigham and Women's Hospital</v>
      </c>
    </row>
    <row r="9" spans="1:43" x14ac:dyDescent="0.3">
      <c r="AO9" t="str">
        <v>Berkshire Medical Center</v>
      </c>
      <c r="AP9" t="str">
        <v>Signature Healthcare Brockton Hospital</v>
      </c>
      <c r="AQ9" t="str">
        <v>Signature Healthcare Brockton Hospital</v>
      </c>
    </row>
    <row r="10" spans="1:43" x14ac:dyDescent="0.3">
      <c r="A10" s="368" t="s">
        <v>2693</v>
      </c>
      <c r="B10" s="369"/>
      <c r="C10" s="369"/>
      <c r="D10" s="370"/>
      <c r="AO10" t="str">
        <v>Beth Israel Deaconess Hospital - Needham</v>
      </c>
      <c r="AP10" t="str">
        <v>Cape Cod Hospital</v>
      </c>
      <c r="AQ10" t="str">
        <v>Cape Cod Hospital</v>
      </c>
    </row>
    <row r="11" spans="1:43" x14ac:dyDescent="0.3">
      <c r="A11" s="365" t="s">
        <v>2694</v>
      </c>
      <c r="B11" s="366"/>
      <c r="C11" s="365" t="s">
        <v>2695</v>
      </c>
      <c r="D11" s="367"/>
      <c r="AO11" t="str">
        <v>Beth Israel Deaconess Hospital - Plymouth</v>
      </c>
      <c r="AP11" t="str">
        <v>Falmouth Hospital</v>
      </c>
      <c r="AQ11" t="str">
        <v>Falmouth Hospital</v>
      </c>
    </row>
    <row r="12" spans="1:43" x14ac:dyDescent="0.3">
      <c r="A12" s="294" t="s">
        <v>2664</v>
      </c>
      <c r="B12" s="264">
        <f>INDEX('CRM Current Year'!B6:B500,MATCH("North Shore Medical Center",'CRM Current Year'!A6:A500,0))</f>
        <v>345</v>
      </c>
      <c r="C12" s="292" t="s">
        <v>2684</v>
      </c>
      <c r="D12" s="264">
        <f>INDEX('Top DRGs'!A2:A5000,MATCH("North Shore Medical Center",'Top DRGs'!C2:C5000,0))</f>
        <v>116</v>
      </c>
      <c r="AO12" t="str">
        <v>Beth Israel Deaconess Medical Center</v>
      </c>
      <c r="AP12" t="str">
        <v>Steward Carney Hospital</v>
      </c>
      <c r="AQ12" t="str">
        <v>Steward Carney Hospital</v>
      </c>
    </row>
    <row r="13" spans="1:43" x14ac:dyDescent="0.3">
      <c r="A13" s="294" t="s">
        <v>2665</v>
      </c>
      <c r="B13" s="264">
        <f>INDEX('CRM Prior Year'!B6:B460,MATCH("North Shore Medical Center",'CRM Prior Year'!A6:A460,0))</f>
        <v>345</v>
      </c>
      <c r="C13" s="292" t="s">
        <v>2674</v>
      </c>
      <c r="D13" s="264">
        <f>INDEX('Top Communities'!A2:A5000,MATCH("North Shore Medical Center",'Top Communities'!J2:J5000,0))</f>
        <v>116</v>
      </c>
      <c r="AO13" t="str">
        <v>Beth Israel Deanconess Hospital - Milton</v>
      </c>
      <c r="AP13" t="str">
        <v>Boston Children's Hospital</v>
      </c>
      <c r="AQ13" t="str">
        <v>Boston Children's Hospital</v>
      </c>
    </row>
    <row r="14" spans="1:43" x14ac:dyDescent="0.3">
      <c r="A14" s="294" t="s">
        <v>2666</v>
      </c>
      <c r="B14" s="264">
        <f>INDEX('CRM 2 Years Prior'!B6:B500,MATCH("North Shore Medical Center",'CRM 2 Years Prior'!A6:A500,0))</f>
        <v>345</v>
      </c>
      <c r="C14" s="292" t="s">
        <v>2675</v>
      </c>
      <c r="D14" s="264" t="s">
        <v>2696</v>
      </c>
      <c r="AO14" t="str">
        <v>Boston Children's Hospital</v>
      </c>
      <c r="AP14" t="str">
        <v>Cooley Dickinson Hospital</v>
      </c>
      <c r="AQ14" t="str">
        <v>Cooley Dickinson Hospital</v>
      </c>
    </row>
    <row r="15" spans="1:43" x14ac:dyDescent="0.3">
      <c r="A15" s="294" t="s">
        <v>2667</v>
      </c>
      <c r="B15" s="264">
        <f>INDEX('CRM 3 Years Prior'!B6:B500,MATCH("North Shore Medical Center",'CRM 3 Years Prior'!A6:A500,0))</f>
        <v>345</v>
      </c>
      <c r="C15" s="293" t="s">
        <v>2676</v>
      </c>
      <c r="D15" s="264">
        <f>INDEX('CMI Current Year'!A2:A5000,MATCH("North Shore Medical Center",'CMI Current Year'!B2:B5000,0))</f>
        <v>116</v>
      </c>
      <c r="AO15" t="str">
        <v>Boston Medical Center</v>
      </c>
      <c r="AP15" t="str">
        <v>Dana-Farber Cancer Center</v>
      </c>
      <c r="AQ15" t="str">
        <v>Dana-Farber Cancer Institute</v>
      </c>
    </row>
    <row r="16" spans="1:43" x14ac:dyDescent="0.3">
      <c r="A16" s="294" t="s">
        <v>2668</v>
      </c>
      <c r="B16" s="264">
        <f>INDEX('CRM 4 Years Prior'!B6:B500,MATCH("North Shore Medical Center",'CRM 4 Years Prior'!A6:A500,0))</f>
        <v>345</v>
      </c>
      <c r="C16" s="293" t="s">
        <v>2677</v>
      </c>
      <c r="D16" s="264">
        <f>INDEX('CMI Prior Year'!A2:A5000,MATCH("North Shore Medical Center",'CMI Prior Year'!B2:B5000,0))</f>
        <v>116</v>
      </c>
      <c r="AO16" t="str">
        <v>Brigham and Women's Faulkner Hospital</v>
      </c>
      <c r="AP16" t="str">
        <v>Beth Israel Deaconess Hospital - Needham</v>
      </c>
      <c r="AQ16" t="str">
        <v>Beth Israel Deaconess Hospital - Needham</v>
      </c>
    </row>
    <row r="17" spans="1:43" x14ac:dyDescent="0.3">
      <c r="A17" s="266"/>
      <c r="B17" s="264"/>
      <c r="C17" s="293" t="s">
        <v>2678</v>
      </c>
      <c r="D17" s="264">
        <f>INDEX('CMI 2 Years Prior'!A2:A5000,MATCH("North Shore Medical Center",'CMI 2 Years Prior'!B2:B5000,0))</f>
        <v>116</v>
      </c>
      <c r="AO17" t="str">
        <v>Brigham and Women's Hospital</v>
      </c>
      <c r="AP17" t="str">
        <v>Emerson Hospital</v>
      </c>
      <c r="AQ17" t="str">
        <v>Emerson Hospital</v>
      </c>
    </row>
    <row r="18" spans="1:43" x14ac:dyDescent="0.3">
      <c r="A18" s="266"/>
      <c r="B18" s="264"/>
      <c r="C18" s="293" t="s">
        <v>2679</v>
      </c>
      <c r="D18" s="264">
        <f>INDEX('CMI 3 Years Prior'!A2:A5000,MATCH("North Shore Medical Center",'CMI 3 Years Prior'!B2:B5000,0))</f>
        <v>116</v>
      </c>
      <c r="AO18" t="str">
        <v>Cambridge Health Alliance</v>
      </c>
      <c r="AP18" t="str">
        <v>Brigham and Women's Faulkner Hospital</v>
      </c>
      <c r="AQ18" t="str">
        <v>Brigham and Women's Faulkner Hospital</v>
      </c>
    </row>
    <row r="19" spans="1:43" x14ac:dyDescent="0.3">
      <c r="A19" s="295"/>
      <c r="B19" s="296"/>
      <c r="C19" s="273" t="s">
        <v>2680</v>
      </c>
      <c r="D19" s="296">
        <f>INDEX('CMI 4 Years Prior'!A2:A5000,MATCH("North Shore Medical Center",'CMI 4 Years Prior'!B2:B5000,0))</f>
        <v>116</v>
      </c>
      <c r="AO19" t="str">
        <v>Cape Cod Hospital</v>
      </c>
      <c r="AP19" t="str">
        <v>Harrington Memorial Hospital</v>
      </c>
      <c r="AQ19" t="str">
        <v>Harrington Memorial Hospital</v>
      </c>
    </row>
    <row r="20" spans="1:43" x14ac:dyDescent="0.3">
      <c r="AO20" t="str">
        <v>Cooley Dickinson Hospital</v>
      </c>
      <c r="AP20" t="str">
        <v>Heywood Hospital</v>
      </c>
      <c r="AQ20" t="str">
        <v>Heywood Hospital</v>
      </c>
    </row>
    <row r="21" spans="1:43" x14ac:dyDescent="0.3">
      <c r="AO21" t="str">
        <v>Dana-Farber Cancer Center</v>
      </c>
      <c r="AP21" t="str">
        <v>Steward Holy Family Hospital</v>
      </c>
      <c r="AQ21" t="str">
        <v>Steward Holy Family Hospital</v>
      </c>
    </row>
    <row r="22" spans="1:43" ht="89.55" customHeight="1" x14ac:dyDescent="0.3">
      <c r="A22" s="371" t="s">
        <v>2720</v>
      </c>
      <c r="B22" s="372"/>
      <c r="C22" s="373"/>
      <c r="D22" s="101"/>
      <c r="AO22" t="str">
        <v>Emerson Hospital</v>
      </c>
      <c r="AP22" t="str">
        <v>Holyoke Hospital</v>
      </c>
      <c r="AQ22" t="str">
        <v>Holyoke Medical Center</v>
      </c>
    </row>
    <row r="23" spans="1:43" x14ac:dyDescent="0.3">
      <c r="A23" s="283" t="s">
        <v>891</v>
      </c>
      <c r="B23" s="283" t="s">
        <v>2721</v>
      </c>
      <c r="C23" s="283" t="s">
        <v>127</v>
      </c>
      <c r="AO23" t="str">
        <v>Fairview Hospital</v>
      </c>
      <c r="AP23" t="str">
        <v>Beth Israel Deaconess Hospital - Plymouth</v>
      </c>
      <c r="AQ23" t="str">
        <v>Beth Israel Deaconess Hospital - Plymouth</v>
      </c>
    </row>
    <row r="24" spans="1:43" x14ac:dyDescent="0.3">
      <c r="A24" s="356" t="s">
        <v>718</v>
      </c>
      <c r="B24" s="356" t="s">
        <v>2722</v>
      </c>
      <c r="C24" s="356">
        <f>INDEX('Static Acute'!$B$3:$B$630,MATCH(A24,'Static Acute'!$A$3:$A$630,0))</f>
        <v>14495</v>
      </c>
      <c r="AO24" t="str">
        <v>Falmouth Hospital</v>
      </c>
      <c r="AP24" t="str">
        <v>Lawrence General Hospital</v>
      </c>
      <c r="AQ24" t="str">
        <v>Lawrence General Hospital</v>
      </c>
    </row>
    <row r="25" spans="1:43" x14ac:dyDescent="0.3">
      <c r="A25" s="357" t="s">
        <v>718</v>
      </c>
      <c r="B25" s="357" t="s">
        <v>2664</v>
      </c>
      <c r="C25" s="357">
        <f>INDEX('CRM Current Year'!$B$7:$B$680,MATCH($A25,'CRM Current Year'!$A$7:$A$680,0))</f>
        <v>14495</v>
      </c>
      <c r="AO25" t="str">
        <v>Harrington Memorial Hospital</v>
      </c>
      <c r="AP25" t="str">
        <v>Lowell General Hospital</v>
      </c>
      <c r="AQ25" t="str">
        <v>Lowell General Hospital</v>
      </c>
    </row>
    <row r="26" spans="1:43" x14ac:dyDescent="0.3">
      <c r="A26" s="357" t="s">
        <v>718</v>
      </c>
      <c r="B26" s="357" t="s">
        <v>2665</v>
      </c>
      <c r="C26" s="357">
        <f>INDEX('CRM Prior Year'!$B$7:$B$680,MATCH($A26,'CRM Prior Year'!$A$7:$A$680,0))</f>
        <v>14495</v>
      </c>
      <c r="AO26" t="str">
        <v>HealthAlliance-Clinton Hospital</v>
      </c>
      <c r="AP26" t="str">
        <v>Martha's Vineyard Hospital</v>
      </c>
      <c r="AQ26" t="str">
        <v>Martha's Vineyard Hospital</v>
      </c>
    </row>
    <row r="27" spans="1:43" x14ac:dyDescent="0.3">
      <c r="A27" s="357" t="s">
        <v>718</v>
      </c>
      <c r="B27" s="357" t="s">
        <v>2666</v>
      </c>
      <c r="C27" s="357">
        <f>INDEX('CRM 2 Years Prior'!$B$7:$B$680,MATCH($A27,'CRM 2 Years Prior'!$A$7:$A$680,0))</f>
        <v>14495</v>
      </c>
      <c r="AO27" t="str">
        <v>Heywood Hospital</v>
      </c>
      <c r="AP27" t="str">
        <v>Massachusetts Eye and Ear Infirmary</v>
      </c>
      <c r="AQ27" t="str">
        <v>Massachusetts Eye and Ear Infirmary</v>
      </c>
    </row>
    <row r="28" spans="1:43" x14ac:dyDescent="0.3">
      <c r="A28" s="357" t="s">
        <v>718</v>
      </c>
      <c r="B28" s="357" t="s">
        <v>2667</v>
      </c>
      <c r="C28" s="357">
        <f>INDEX('CRM 3 Years Prior'!$B$7:$B$680,MATCH($A28,'CRM 3 Years Prior'!$A$7:$A$680,0))</f>
        <v>14495</v>
      </c>
      <c r="AO28" t="str">
        <v>Holyoke Hospital</v>
      </c>
      <c r="AP28" t="str">
        <v>Massachusetts General Hospital</v>
      </c>
      <c r="AQ28" t="str">
        <v>Massachusetts General Hospital</v>
      </c>
    </row>
    <row r="29" spans="1:43" x14ac:dyDescent="0.3">
      <c r="A29" s="357" t="s">
        <v>718</v>
      </c>
      <c r="B29" s="357" t="s">
        <v>2668</v>
      </c>
      <c r="C29" s="357">
        <f>INDEX('CRM 4 Years Prior'!$B$7:$B$680,MATCH($A29,'CRM 4 Years Prior'!$A$7:$A$680,0))</f>
        <v>14495</v>
      </c>
      <c r="AO29" t="str">
        <v>Lahey Clinic</v>
      </c>
      <c r="AP29" t="str">
        <v>Milford Regional Medical Center</v>
      </c>
      <c r="AQ29" t="str">
        <v>Milford Regional Medical Center</v>
      </c>
    </row>
    <row r="30" spans="1:43" x14ac:dyDescent="0.3">
      <c r="A30" s="359" t="s">
        <v>2723</v>
      </c>
      <c r="B30" s="359" t="s">
        <v>2722</v>
      </c>
      <c r="C30" s="359" cm="1">
        <f t="array" ref="C30">INDEX('Static Acute'!$B$7:$B$670,MATCH(LEFT($A30,14),LEFT('Static Acute'!$A$7:$A$670,14),0))</f>
        <v>14496</v>
      </c>
      <c r="AO30" t="str">
        <v>Lawrence General Hospital</v>
      </c>
      <c r="AP30" t="str">
        <v>Beth Israel Deanconess Hospital - Milton</v>
      </c>
      <c r="AQ30" t="str">
        <v>Beth Israel Deaconess Hospital - Milton</v>
      </c>
    </row>
    <row r="31" spans="1:43" x14ac:dyDescent="0.3">
      <c r="A31" s="357" t="s">
        <v>2723</v>
      </c>
      <c r="B31" s="357" t="s">
        <v>2664</v>
      </c>
      <c r="C31" s="357" cm="1">
        <f t="array" ref="C31">INDEX('CRM Current Year'!$B$7:$B$670,MATCH(LEFT($A31,14),LEFT('CRM Current Year'!$A$7:$A$670,14),0))</f>
        <v>14496</v>
      </c>
      <c r="AO31" t="str">
        <v>Lowell General Hospital</v>
      </c>
      <c r="AP31" t="str">
        <v>Morton Hospital, A Steward Family Hospital</v>
      </c>
      <c r="AQ31" t="str">
        <v>Morton Hospital, A Steward Family Hospital</v>
      </c>
    </row>
    <row r="32" spans="1:43" x14ac:dyDescent="0.3">
      <c r="A32" s="357" t="s">
        <v>2723</v>
      </c>
      <c r="B32" s="357" t="s">
        <v>2665</v>
      </c>
      <c r="C32" s="357" cm="1">
        <f t="array" ref="C32">INDEX('CRM Prior Year'!$B$7:$B$670,MATCH(LEFT($A32,14),LEFT('CRM Prior Year'!$A$7:$A$670,14),0))</f>
        <v>14496</v>
      </c>
      <c r="AO32" t="str">
        <v>Marlborough Hospital</v>
      </c>
      <c r="AP32" t="str">
        <v>Mount Auburn Hospital</v>
      </c>
      <c r="AQ32" t="str">
        <v>Mount Auburn Hospital</v>
      </c>
    </row>
    <row r="33" spans="1:43" x14ac:dyDescent="0.3">
      <c r="A33" s="357" t="s">
        <v>2723</v>
      </c>
      <c r="B33" s="357" t="s">
        <v>2666</v>
      </c>
      <c r="C33" s="357" cm="1">
        <f t="array" ref="C33">INDEX('CRM 2 Years Prior'!$B$7:$B$670,MATCH(LEFT($A33,14),LEFT('CRM 2 Years Prior'!$A$7:$A$670,14),0))</f>
        <v>14496</v>
      </c>
      <c r="AO33" t="str">
        <v>Martha's Vineyard Hospital</v>
      </c>
      <c r="AP33" t="str">
        <v>Nantucket Cottage Hospital</v>
      </c>
      <c r="AQ33" t="str">
        <v>Nantucket Cottage Hospital</v>
      </c>
    </row>
    <row r="34" spans="1:43" x14ac:dyDescent="0.3">
      <c r="A34" s="357" t="s">
        <v>2723</v>
      </c>
      <c r="B34" s="357" t="s">
        <v>2667</v>
      </c>
      <c r="C34" s="357" cm="1">
        <f t="array" ref="C34">INDEX('CRM 3 Years Prior'!$B$7:$B$670,MATCH(LEFT($A34,14),LEFT('CRM 3 Years Prior'!$A$7:$A$670,14),0))</f>
        <v>14496</v>
      </c>
      <c r="AO34" t="str">
        <v>Massachusetts Eye and Ear Infirmary</v>
      </c>
      <c r="AP34" t="str">
        <v>New England Baptist Hospital</v>
      </c>
      <c r="AQ34" t="str">
        <v>New England Baptist Hospital</v>
      </c>
    </row>
    <row r="35" spans="1:43" x14ac:dyDescent="0.3">
      <c r="A35" s="358" t="s">
        <v>2723</v>
      </c>
      <c r="B35" s="358" t="s">
        <v>2668</v>
      </c>
      <c r="C35" s="358" cm="1">
        <f t="array" ref="C35">INDEX('CRM 4 Years Prior'!$B$7:$B$670,MATCH(LEFT($A35,14),LEFT('CRM 4 Years Prior'!$A$7:$A$670,14),0))</f>
        <v>14496</v>
      </c>
      <c r="AO35" t="str">
        <v>Massachusetts General Hospital</v>
      </c>
      <c r="AP35" t="str">
        <v>Tufts Medical Center</v>
      </c>
      <c r="AQ35" t="str">
        <v>Tufts Medical Center</v>
      </c>
    </row>
    <row r="36" spans="1:43" x14ac:dyDescent="0.3">
      <c r="A36" s="356" t="s">
        <v>1706</v>
      </c>
      <c r="B36" s="359" t="s">
        <v>2722</v>
      </c>
      <c r="C36" s="356">
        <f>INDEX('Static Non-Acute'!$C$3:$C$630,MATCH(A36,'Static Non-Acute'!$A$3:$A$630,0))</f>
        <v>422</v>
      </c>
      <c r="AO36" t="str">
        <v>MelroseWakefield Healthcare</v>
      </c>
      <c r="AP36" t="str">
        <v>Newton-Wellesley Hospital</v>
      </c>
      <c r="AQ36" t="str">
        <v>Newton-Wellesley Hospital</v>
      </c>
    </row>
    <row r="37" spans="1:43" x14ac:dyDescent="0.3">
      <c r="A37" s="357" t="s">
        <v>1706</v>
      </c>
      <c r="B37" s="357" t="s">
        <v>2664</v>
      </c>
      <c r="C37" s="357">
        <f>INDEX('CRM Current Year'!$B$3:$B$630,MATCH(A37,'CRM Current Year'!$A$3:$A$630,0))</f>
        <v>422</v>
      </c>
      <c r="AO37" t="str">
        <v>Mercy Hospital</v>
      </c>
      <c r="AP37" t="str">
        <v>Baystate Noble Hospital</v>
      </c>
      <c r="AQ37" t="str">
        <v>Baystate Noble Hospital</v>
      </c>
    </row>
    <row r="38" spans="1:43" x14ac:dyDescent="0.3">
      <c r="A38" s="357" t="s">
        <v>1706</v>
      </c>
      <c r="B38" s="357" t="s">
        <v>2665</v>
      </c>
      <c r="C38" s="357">
        <f>INDEX('CRM Prior Year'!$B$3:$B$630,MATCH(A38,'CRM Prior Year'!$A$3:$A$630,0))</f>
        <v>422</v>
      </c>
      <c r="AO38" t="str">
        <v>MetroWest Medical Center</v>
      </c>
      <c r="AP38" t="str">
        <v>Steward Saint Anne's Hospital</v>
      </c>
      <c r="AQ38" t="str">
        <v>Steward Saint Anne's Hospital</v>
      </c>
    </row>
    <row r="39" spans="1:43" x14ac:dyDescent="0.3">
      <c r="A39" s="357" t="s">
        <v>1706</v>
      </c>
      <c r="B39" s="357" t="s">
        <v>2666</v>
      </c>
      <c r="C39" s="357">
        <f>INDEX('CRM 2 Years Prior'!$B$3:$B$630,MATCH(A39,'CRM 2 Years Prior'!$A$3:$A$630,0))</f>
        <v>422</v>
      </c>
      <c r="AO39" t="str">
        <v>Milford Regional Medical Center</v>
      </c>
      <c r="AP39" t="str">
        <v>North Shore Medical Center</v>
      </c>
      <c r="AQ39" t="e">
        <v>#N/A</v>
      </c>
    </row>
    <row r="40" spans="1:43" x14ac:dyDescent="0.3">
      <c r="A40" s="357" t="s">
        <v>1706</v>
      </c>
      <c r="B40" s="357" t="s">
        <v>2667</v>
      </c>
      <c r="C40" s="357">
        <f>INDEX('CRM 3 Years Prior'!$B$3:$B$630,MATCH(A40,'CRM 3 Years Prior'!$A$3:$A$630,0))</f>
        <v>422</v>
      </c>
      <c r="AO40" t="str">
        <v>Morton Hospital, A Steward Family Hospital</v>
      </c>
      <c r="AP40" t="str">
        <v>South Shore Hospital</v>
      </c>
      <c r="AQ40" t="str">
        <v>South Shore Hospital</v>
      </c>
    </row>
    <row r="41" spans="1:43" x14ac:dyDescent="0.3">
      <c r="A41" s="358" t="s">
        <v>1706</v>
      </c>
      <c r="B41" s="358" t="s">
        <v>2668</v>
      </c>
      <c r="C41" s="358">
        <f>INDEX('CRM 4 Years Prior'!$B$3:$B$630,MATCH(A41,'CRM 4 Years Prior'!$A$3:$A$630,0))</f>
        <v>422</v>
      </c>
      <c r="AO41" t="str">
        <v>Mount Auburn Hospital</v>
      </c>
      <c r="AP41" t="str">
        <v>Steward St. Elizabeth's Medical Center</v>
      </c>
      <c r="AQ41" t="str">
        <v>Steward St. Elizabeth's Medical Center</v>
      </c>
    </row>
    <row r="42" spans="1:43" x14ac:dyDescent="0.3">
      <c r="AO42" t="str">
        <v>Nantucket Cottage Hospital</v>
      </c>
      <c r="AP42" t="str">
        <v>Saint Vincent Hospital</v>
      </c>
      <c r="AQ42" t="str">
        <v>Saint Vincent Hospital</v>
      </c>
    </row>
    <row r="43" spans="1:43" x14ac:dyDescent="0.3">
      <c r="AO43" t="str">
        <v>Nashoba Valley Medical Center</v>
      </c>
      <c r="AP43" t="str">
        <v>Sturdy Memorial Hospital</v>
      </c>
      <c r="AQ43" t="str">
        <v>Sturdy Memorial Hospital</v>
      </c>
    </row>
    <row r="44" spans="1:43" x14ac:dyDescent="0.3">
      <c r="AO44" t="str">
        <v>New England Baptist Hospital</v>
      </c>
      <c r="AP44" t="str">
        <v>Marlborough Hospital</v>
      </c>
      <c r="AQ44" t="str">
        <v>Marlborough Hospital</v>
      </c>
    </row>
    <row r="45" spans="1:43" x14ac:dyDescent="0.3">
      <c r="AO45" t="str">
        <v>Newton-Wellesley Hospital</v>
      </c>
      <c r="AP45" t="str">
        <v>Winchester Hospital</v>
      </c>
      <c r="AQ45" t="str">
        <v>Winchester Hospital</v>
      </c>
    </row>
    <row r="46" spans="1:43" x14ac:dyDescent="0.3">
      <c r="AO46" t="str">
        <v>North Shore Medical Center</v>
      </c>
      <c r="AP46" t="str">
        <v>Boston Medical Center</v>
      </c>
      <c r="AQ46" t="str">
        <v>Boston Medical Center</v>
      </c>
    </row>
    <row r="47" spans="1:43" x14ac:dyDescent="0.3">
      <c r="AO47" t="str">
        <v>Northeast Hospital</v>
      </c>
      <c r="AP47" t="str">
        <v>Cambridge Health Alliance</v>
      </c>
      <c r="AQ47" t="str">
        <v>Cambridge Health Alliance</v>
      </c>
    </row>
    <row r="48" spans="1:43" x14ac:dyDescent="0.3">
      <c r="AO48" t="str">
        <v>Saint Vincent Hospital</v>
      </c>
      <c r="AP48" t="str">
        <v>MetroWest Medical Center</v>
      </c>
      <c r="AQ48" t="str">
        <v>MetroWest Medical Center</v>
      </c>
    </row>
    <row r="49" spans="41:43" x14ac:dyDescent="0.3">
      <c r="AO49" t="str">
        <v>Shriners Hospitals for Children - Boston</v>
      </c>
      <c r="AP49" t="str">
        <v>MelroseWakefield Healthcare</v>
      </c>
      <c r="AQ49" t="str">
        <v>MelroseWakefield Healthcare</v>
      </c>
    </row>
    <row r="50" spans="41:43" x14ac:dyDescent="0.3">
      <c r="AO50" t="str">
        <v>Signature Healthcare Brockton Hospital</v>
      </c>
      <c r="AP50" t="str">
        <v>Northeast Hospital</v>
      </c>
      <c r="AQ50" t="str">
        <v>Northeast Hospital</v>
      </c>
    </row>
    <row r="51" spans="41:43" x14ac:dyDescent="0.3">
      <c r="AO51" t="str">
        <v>South Shore Hospital</v>
      </c>
      <c r="AP51" t="str">
        <v>Southcoast Health Systems</v>
      </c>
      <c r="AQ51" t="str">
        <v>Southcoast Hospitals Group</v>
      </c>
    </row>
    <row r="52" spans="41:43" x14ac:dyDescent="0.3">
      <c r="AO52" t="str">
        <v>Southcoast Health Systems</v>
      </c>
      <c r="AP52" t="str">
        <v>UMass Memorial Medical Center</v>
      </c>
      <c r="AQ52" t="str">
        <v>UMass Memorial Medical Center</v>
      </c>
    </row>
    <row r="53" spans="41:43" x14ac:dyDescent="0.3">
      <c r="AO53" t="str">
        <v>Steward Carney Hospital</v>
      </c>
      <c r="AP53" t="str">
        <v>Berkshire Medical Center</v>
      </c>
      <c r="AQ53" t="str">
        <v>Berkshire Medical Center</v>
      </c>
    </row>
    <row r="54" spans="41:43" x14ac:dyDescent="0.3">
      <c r="AO54" t="str">
        <v>Steward Good Samaritan Medical Center</v>
      </c>
      <c r="AP54" t="str">
        <v>Lahey Clinic</v>
      </c>
      <c r="AQ54" t="str">
        <v>Lahey Hospital &amp; Medical Center</v>
      </c>
    </row>
    <row r="55" spans="41:43" x14ac:dyDescent="0.3">
      <c r="AO55" t="str">
        <v>Steward Holy Family Hospital</v>
      </c>
      <c r="AP55" t="str">
        <v>Mercy Hospital</v>
      </c>
      <c r="AQ55" t="str">
        <v>Mercy Medical Center</v>
      </c>
    </row>
    <row r="56" spans="41:43" x14ac:dyDescent="0.3">
      <c r="AO56" t="str">
        <v>Steward Saint Anne's Hospital</v>
      </c>
      <c r="AP56" t="str">
        <v>Shriners Hospitals for Children - Boston</v>
      </c>
      <c r="AQ56" t="str">
        <v>Steward Good Samaritan Medical Center</v>
      </c>
    </row>
    <row r="57" spans="41:43" x14ac:dyDescent="0.3">
      <c r="AO57" t="str">
        <v>Steward St. Elizabeth's Medical Center</v>
      </c>
      <c r="AP57" t="str">
        <v>Steward Good Samaritan Medical Center</v>
      </c>
      <c r="AQ57" t="str">
        <v>Beth Israel Deaconess Medical Center</v>
      </c>
    </row>
    <row r="58" spans="41:43" x14ac:dyDescent="0.3">
      <c r="AO58" t="str">
        <v>Sturdy Memorial Hospital</v>
      </c>
      <c r="AP58" t="str">
        <v>Beth Israel Deaconess Medical Center</v>
      </c>
      <c r="AQ58" t="str">
        <v>Nashoba Valley Medical Center, A Steward Family Hospital</v>
      </c>
    </row>
    <row r="59" spans="41:43" x14ac:dyDescent="0.3">
      <c r="AO59" t="str">
        <v>Tufts Medical Center</v>
      </c>
      <c r="AP59" t="str">
        <v>Nashoba Valley Medical Center</v>
      </c>
      <c r="AQ59" t="str">
        <v>Baystate Wing Hospital</v>
      </c>
    </row>
    <row r="60" spans="41:43" x14ac:dyDescent="0.3">
      <c r="AO60" t="str">
        <v>UMass Memorial Medical Center</v>
      </c>
      <c r="AP60" t="str">
        <v>Shriners Hospitals for Children - Springfield</v>
      </c>
      <c r="AQ60" t="str">
        <v>HealthAlliance-Clinton Hospital</v>
      </c>
    </row>
    <row r="61" spans="41:43" x14ac:dyDescent="0.3">
      <c r="AO61" t="str">
        <v>Winchester Hospital</v>
      </c>
      <c r="AP61" t="str">
        <v>Baystate Wing Hospital</v>
      </c>
      <c r="AQ61" t="e">
        <v>#N/A</v>
      </c>
    </row>
    <row r="62" spans="41:43" x14ac:dyDescent="0.3">
      <c r="AO62">
        <v>0</v>
      </c>
      <c r="AP62" t="str">
        <v>HealthAlliance-Clinton Hospital</v>
      </c>
    </row>
    <row r="63" spans="41:43" x14ac:dyDescent="0.3">
      <c r="AP63">
        <v>0</v>
      </c>
    </row>
  </sheetData>
  <sheetProtection algorithmName="SHA-512" hashValue="0xq5hyslSDv9chOmLIjjG2FlPBxuCwqki9Vm+vwITvMdwFSBRpJyX7iyUFW+YtFQH4S+ekhdRjljr6S8NHSFaw==" saltValue="v+ZDGo2tIPCt2jm8MvO4Mw==" spinCount="100000" sheet="1" objects="1" scenarios="1"/>
  <mergeCells count="4">
    <mergeCell ref="A11:B11"/>
    <mergeCell ref="C11:D11"/>
    <mergeCell ref="A10:D10"/>
    <mergeCell ref="A22:C22"/>
  </mergeCells>
  <conditionalFormatting sqref="B12:B16">
    <cfRule type="cellIs" dxfId="22" priority="4" operator="notEqual">
      <formula>345</formula>
    </cfRule>
  </conditionalFormatting>
  <conditionalFormatting sqref="C25:C29">
    <cfRule type="cellIs" dxfId="21" priority="3" operator="notEqual">
      <formula>$C$24</formula>
    </cfRule>
  </conditionalFormatting>
  <conditionalFormatting sqref="C31:C35">
    <cfRule type="cellIs" dxfId="20" priority="2" operator="notEqual">
      <formula>$C$30</formula>
    </cfRule>
  </conditionalFormatting>
  <conditionalFormatting sqref="C37:C41">
    <cfRule type="cellIs" dxfId="19" priority="1" operator="notEqual">
      <formula>$C$36</formula>
    </cfRule>
  </conditionalFormatting>
  <conditionalFormatting sqref="D12:D13 D15:D19">
    <cfRule type="cellIs" dxfId="18" priority="5" operator="notEqual">
      <formula>116</formula>
    </cfRule>
  </conditionalFormatting>
  <conditionalFormatting sqref="E3:M3">
    <cfRule type="cellIs" dxfId="17" priority="12" operator="notEqual">
      <formula>$B$3</formula>
    </cfRule>
  </conditionalFormatting>
  <conditionalFormatting sqref="O3:R3">
    <cfRule type="cellIs" dxfId="16" priority="11" operator="notEqual">
      <formula>$C$3</formula>
    </cfRule>
  </conditionalFormatting>
  <conditionalFormatting sqref="S3">
    <cfRule type="cellIs" dxfId="15" priority="10" operator="notEqual">
      <formula>$D$3</formula>
    </cfRule>
  </conditionalFormatting>
  <conditionalFormatting sqref="T3:X3">
    <cfRule type="cellIs" dxfId="14" priority="6" operator="notEqual">
      <formula>$B$3+$C$3+$D$3</formula>
    </cfRule>
  </conditionalFormatting>
  <conditionalFormatting sqref="AD3:AL3">
    <cfRule type="cellIs" dxfId="13" priority="7" operator="notEqual">
      <formula>$B$3</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9EF45-78E1-4EAA-AC72-A5D0E55A854F}">
  <sheetPr>
    <tabColor theme="8" tint="0.59999389629810485"/>
  </sheetPr>
  <dimension ref="A1:I62"/>
  <sheetViews>
    <sheetView workbookViewId="0">
      <selection activeCell="I19" sqref="I19"/>
    </sheetView>
  </sheetViews>
  <sheetFormatPr defaultRowHeight="14.4" x14ac:dyDescent="0.3"/>
  <cols>
    <col min="1" max="1" width="13" customWidth="1"/>
    <col min="2" max="2" width="41" customWidth="1"/>
    <col min="3" max="7" width="13" customWidth="1"/>
    <col min="9" max="9" width="26.5546875" customWidth="1"/>
  </cols>
  <sheetData>
    <row r="1" spans="1:9" x14ac:dyDescent="0.3">
      <c r="A1" t="s">
        <v>889</v>
      </c>
      <c r="B1" t="s">
        <v>891</v>
      </c>
      <c r="C1" t="s">
        <v>1453</v>
      </c>
      <c r="D1" t="s">
        <v>1454</v>
      </c>
      <c r="E1" t="s">
        <v>1455</v>
      </c>
      <c r="F1" t="s">
        <v>1456</v>
      </c>
      <c r="G1" t="s">
        <v>1457</v>
      </c>
      <c r="I1" s="101"/>
    </row>
    <row r="2" spans="1:9" x14ac:dyDescent="0.3">
      <c r="A2">
        <v>1</v>
      </c>
      <c r="B2" t="s">
        <v>713</v>
      </c>
      <c r="C2">
        <v>5765.227000000069</v>
      </c>
      <c r="D2">
        <v>7345</v>
      </c>
      <c r="E2">
        <v>0.78491858407080606</v>
      </c>
      <c r="F2">
        <v>81889657</v>
      </c>
      <c r="G2">
        <v>30239</v>
      </c>
    </row>
    <row r="3" spans="1:9" x14ac:dyDescent="0.3">
      <c r="A3">
        <v>2</v>
      </c>
      <c r="B3" t="s">
        <v>930</v>
      </c>
      <c r="C3">
        <v>462.74100000000038</v>
      </c>
      <c r="D3">
        <v>637</v>
      </c>
      <c r="E3">
        <v>0.72643799058084846</v>
      </c>
      <c r="F3">
        <v>9433239</v>
      </c>
      <c r="G3">
        <v>3615</v>
      </c>
    </row>
    <row r="4" spans="1:9" x14ac:dyDescent="0.3">
      <c r="A4">
        <v>4</v>
      </c>
      <c r="B4" t="s">
        <v>716</v>
      </c>
      <c r="C4">
        <v>52627.714100000783</v>
      </c>
      <c r="D4">
        <v>42223</v>
      </c>
      <c r="E4">
        <v>1.2464228998413369</v>
      </c>
      <c r="F4">
        <v>1094353546</v>
      </c>
      <c r="G4">
        <v>210034</v>
      </c>
    </row>
    <row r="5" spans="1:9" x14ac:dyDescent="0.3">
      <c r="A5">
        <v>5</v>
      </c>
      <c r="B5" t="s">
        <v>715</v>
      </c>
      <c r="C5">
        <v>4108.4072000000124</v>
      </c>
      <c r="D5">
        <v>4892</v>
      </c>
      <c r="E5">
        <v>0.8398215862632894</v>
      </c>
      <c r="F5">
        <v>74551627</v>
      </c>
      <c r="G5">
        <v>18822</v>
      </c>
    </row>
    <row r="6" spans="1:9" x14ac:dyDescent="0.3">
      <c r="A6">
        <v>8</v>
      </c>
      <c r="B6" t="s">
        <v>733</v>
      </c>
      <c r="C6">
        <v>790.05249999999648</v>
      </c>
      <c r="D6">
        <v>1031</v>
      </c>
      <c r="E6">
        <v>0.76629728419010357</v>
      </c>
      <c r="F6">
        <v>16830816</v>
      </c>
      <c r="G6">
        <v>3557</v>
      </c>
    </row>
    <row r="7" spans="1:9" x14ac:dyDescent="0.3">
      <c r="A7">
        <v>22</v>
      </c>
      <c r="B7" t="s">
        <v>727</v>
      </c>
      <c r="C7">
        <v>75741.226000002309</v>
      </c>
      <c r="D7">
        <v>47080</v>
      </c>
      <c r="E7">
        <v>1.6087771028037876</v>
      </c>
      <c r="F7">
        <v>3967149703</v>
      </c>
      <c r="G7">
        <v>270524</v>
      </c>
    </row>
    <row r="8" spans="1:9" x14ac:dyDescent="0.3">
      <c r="A8">
        <v>25</v>
      </c>
      <c r="B8" t="s">
        <v>761</v>
      </c>
      <c r="C8">
        <v>10036.111499999877</v>
      </c>
      <c r="D8">
        <v>10834</v>
      </c>
      <c r="E8">
        <v>0.92635328595162258</v>
      </c>
      <c r="F8">
        <v>267089158</v>
      </c>
      <c r="G8">
        <v>46936</v>
      </c>
    </row>
    <row r="9" spans="1:9" x14ac:dyDescent="0.3">
      <c r="A9">
        <v>39</v>
      </c>
      <c r="B9" t="s">
        <v>729</v>
      </c>
      <c r="C9">
        <v>19967.030299999784</v>
      </c>
      <c r="D9">
        <v>16984</v>
      </c>
      <c r="E9">
        <v>1.1756376766368222</v>
      </c>
      <c r="F9">
        <v>473953230</v>
      </c>
      <c r="G9">
        <v>73603</v>
      </c>
    </row>
    <row r="10" spans="1:9" x14ac:dyDescent="0.3">
      <c r="A10">
        <v>40</v>
      </c>
      <c r="B10" t="s">
        <v>734</v>
      </c>
      <c r="C10">
        <v>6229.0212999999885</v>
      </c>
      <c r="D10">
        <v>6230</v>
      </c>
      <c r="E10">
        <v>0.99984290529694819</v>
      </c>
      <c r="F10">
        <v>132715929</v>
      </c>
      <c r="G10">
        <v>23604</v>
      </c>
    </row>
    <row r="11" spans="1:9" x14ac:dyDescent="0.3">
      <c r="A11">
        <v>41</v>
      </c>
      <c r="B11" t="s">
        <v>862</v>
      </c>
      <c r="C11">
        <v>9834.9073999999655</v>
      </c>
      <c r="D11">
        <v>10514</v>
      </c>
      <c r="E11">
        <v>0.93541063344112252</v>
      </c>
      <c r="F11">
        <v>164022237</v>
      </c>
      <c r="G11">
        <v>53222</v>
      </c>
    </row>
    <row r="12" spans="1:9" x14ac:dyDescent="0.3">
      <c r="A12">
        <v>42</v>
      </c>
      <c r="B12" t="s">
        <v>858</v>
      </c>
      <c r="C12">
        <v>4705.7559000000338</v>
      </c>
      <c r="D12">
        <v>4774</v>
      </c>
      <c r="E12">
        <v>0.98570504817763549</v>
      </c>
      <c r="F12">
        <v>72068137</v>
      </c>
      <c r="G12">
        <v>28258</v>
      </c>
    </row>
    <row r="13" spans="1:9" x14ac:dyDescent="0.3">
      <c r="A13">
        <v>46</v>
      </c>
      <c r="B13" t="s">
        <v>724</v>
      </c>
      <c r="C13">
        <v>29889.669000000245</v>
      </c>
      <c r="D13">
        <v>14273</v>
      </c>
      <c r="E13">
        <v>2.0941406151474977</v>
      </c>
      <c r="F13">
        <v>1133642461</v>
      </c>
      <c r="G13">
        <v>120933</v>
      </c>
    </row>
    <row r="14" spans="1:9" x14ac:dyDescent="0.3">
      <c r="A14">
        <v>50</v>
      </c>
      <c r="B14" t="s">
        <v>869</v>
      </c>
      <c r="C14">
        <v>6177.3549999999805</v>
      </c>
      <c r="D14">
        <v>6977</v>
      </c>
      <c r="E14">
        <v>0.88538841909129762</v>
      </c>
      <c r="F14">
        <v>151772532</v>
      </c>
      <c r="G14">
        <v>31320</v>
      </c>
    </row>
    <row r="15" spans="1:9" x14ac:dyDescent="0.3">
      <c r="A15">
        <v>51</v>
      </c>
      <c r="B15" t="s">
        <v>999</v>
      </c>
      <c r="C15">
        <v>4283.2880999999852</v>
      </c>
      <c r="D15">
        <v>1306</v>
      </c>
      <c r="E15">
        <v>3.2796999234303095</v>
      </c>
      <c r="F15">
        <v>115746923</v>
      </c>
      <c r="G15">
        <v>10461</v>
      </c>
    </row>
    <row r="16" spans="1:9" x14ac:dyDescent="0.3">
      <c r="A16">
        <v>53</v>
      </c>
      <c r="B16" t="s">
        <v>721</v>
      </c>
      <c r="C16">
        <v>2861.9034999999994</v>
      </c>
      <c r="D16">
        <v>2798</v>
      </c>
      <c r="E16">
        <v>1.0228389921372405</v>
      </c>
      <c r="F16">
        <v>39125320</v>
      </c>
      <c r="G16">
        <v>9890</v>
      </c>
    </row>
    <row r="17" spans="1:7" x14ac:dyDescent="0.3">
      <c r="A17">
        <v>57</v>
      </c>
      <c r="B17" t="s">
        <v>732</v>
      </c>
      <c r="C17">
        <v>6924.9287999999806</v>
      </c>
      <c r="D17">
        <v>8059</v>
      </c>
      <c r="E17">
        <v>0.85927891797989597</v>
      </c>
      <c r="F17">
        <v>139473133</v>
      </c>
      <c r="G17">
        <v>32419</v>
      </c>
    </row>
    <row r="18" spans="1:7" x14ac:dyDescent="0.3">
      <c r="A18">
        <v>59</v>
      </c>
      <c r="B18" t="s">
        <v>726</v>
      </c>
      <c r="C18">
        <v>9546.5070999998825</v>
      </c>
      <c r="D18">
        <v>9827</v>
      </c>
      <c r="E18">
        <v>0.97145691462296513</v>
      </c>
      <c r="F18">
        <v>304771052</v>
      </c>
      <c r="G18">
        <v>39256</v>
      </c>
    </row>
    <row r="19" spans="1:7" x14ac:dyDescent="0.3">
      <c r="A19">
        <v>68</v>
      </c>
      <c r="B19" t="s">
        <v>735</v>
      </c>
      <c r="C19">
        <v>3926.5258000000335</v>
      </c>
      <c r="D19">
        <v>4445</v>
      </c>
      <c r="E19">
        <v>0.88335788526434911</v>
      </c>
      <c r="F19">
        <v>74133050</v>
      </c>
      <c r="G19">
        <v>19823</v>
      </c>
    </row>
    <row r="20" spans="1:7" x14ac:dyDescent="0.3">
      <c r="A20">
        <v>14496</v>
      </c>
      <c r="B20" t="s">
        <v>2442</v>
      </c>
      <c r="C20">
        <v>7785.0319999999492</v>
      </c>
      <c r="D20">
        <v>7907</v>
      </c>
      <c r="E20">
        <v>0.98457468066269693</v>
      </c>
      <c r="F20">
        <v>197824577</v>
      </c>
      <c r="G20">
        <v>36982</v>
      </c>
    </row>
    <row r="21" spans="1:7" x14ac:dyDescent="0.3">
      <c r="A21">
        <v>73</v>
      </c>
      <c r="B21" t="s">
        <v>737</v>
      </c>
      <c r="C21">
        <v>4093.9598000000096</v>
      </c>
      <c r="D21">
        <v>4927</v>
      </c>
      <c r="E21">
        <v>0.83092344225695325</v>
      </c>
      <c r="F21">
        <v>65953392</v>
      </c>
      <c r="G21">
        <v>23548</v>
      </c>
    </row>
    <row r="22" spans="1:7" x14ac:dyDescent="0.3">
      <c r="A22">
        <v>75</v>
      </c>
      <c r="B22" t="s">
        <v>861</v>
      </c>
      <c r="C22">
        <v>11699.16989999983</v>
      </c>
      <c r="D22">
        <v>12886</v>
      </c>
      <c r="E22">
        <v>0.9078977106937629</v>
      </c>
      <c r="F22">
        <v>227576073</v>
      </c>
      <c r="G22">
        <v>63167</v>
      </c>
    </row>
    <row r="23" spans="1:7" x14ac:dyDescent="0.3">
      <c r="A23">
        <v>77</v>
      </c>
      <c r="B23" t="s">
        <v>1009</v>
      </c>
      <c r="C23">
        <v>6105.4522999999845</v>
      </c>
      <c r="D23">
        <v>6658</v>
      </c>
      <c r="E23">
        <v>0.91700995794532725</v>
      </c>
      <c r="F23">
        <v>78991810</v>
      </c>
      <c r="G23">
        <v>28012</v>
      </c>
    </row>
    <row r="24" spans="1:7" x14ac:dyDescent="0.3">
      <c r="A24">
        <v>79</v>
      </c>
      <c r="B24" t="s">
        <v>722</v>
      </c>
      <c r="C24">
        <v>11560.248699999969</v>
      </c>
      <c r="D24">
        <v>11558</v>
      </c>
      <c r="E24">
        <v>1.0001945578819837</v>
      </c>
      <c r="F24">
        <v>205696905</v>
      </c>
      <c r="G24">
        <v>49623</v>
      </c>
    </row>
    <row r="25" spans="1:7" x14ac:dyDescent="0.3">
      <c r="A25">
        <v>83</v>
      </c>
      <c r="B25" t="s">
        <v>740</v>
      </c>
      <c r="C25">
        <v>11245.506699999914</v>
      </c>
      <c r="D25">
        <v>12409</v>
      </c>
      <c r="E25">
        <v>0.90623794826335058</v>
      </c>
      <c r="F25">
        <v>224306008</v>
      </c>
      <c r="G25">
        <v>47591</v>
      </c>
    </row>
    <row r="26" spans="1:7" x14ac:dyDescent="0.3">
      <c r="A26">
        <v>85</v>
      </c>
      <c r="B26" t="s">
        <v>741</v>
      </c>
      <c r="C26">
        <v>19841.644199999577</v>
      </c>
      <c r="D26">
        <v>21482</v>
      </c>
      <c r="E26">
        <v>0.92364045247181725</v>
      </c>
      <c r="F26">
        <v>461956427</v>
      </c>
      <c r="G26">
        <v>92036</v>
      </c>
    </row>
    <row r="27" spans="1:7" x14ac:dyDescent="0.3">
      <c r="A27">
        <v>88</v>
      </c>
      <c r="B27" t="s">
        <v>743</v>
      </c>
      <c r="C27">
        <v>1048.1987999999965</v>
      </c>
      <c r="D27">
        <v>1368</v>
      </c>
      <c r="E27">
        <v>0.76622719298245379</v>
      </c>
      <c r="F27">
        <v>27077978</v>
      </c>
      <c r="G27">
        <v>6296</v>
      </c>
    </row>
    <row r="28" spans="1:7" x14ac:dyDescent="0.3">
      <c r="A28">
        <v>89</v>
      </c>
      <c r="B28" t="s">
        <v>744</v>
      </c>
      <c r="C28">
        <v>1611.6991000000089</v>
      </c>
      <c r="D28">
        <v>1179</v>
      </c>
      <c r="E28">
        <v>1.3670051738761737</v>
      </c>
      <c r="F28">
        <v>42782309</v>
      </c>
      <c r="G28">
        <v>4637</v>
      </c>
    </row>
    <row r="29" spans="1:7" x14ac:dyDescent="0.3">
      <c r="A29">
        <v>91</v>
      </c>
      <c r="B29" t="s">
        <v>745</v>
      </c>
      <c r="C29">
        <v>90969.034299999374</v>
      </c>
      <c r="D29">
        <v>53662</v>
      </c>
      <c r="E29">
        <v>1.6952225839513877</v>
      </c>
      <c r="F29">
        <v>4611124023</v>
      </c>
      <c r="G29">
        <v>322295</v>
      </c>
    </row>
    <row r="30" spans="1:7" x14ac:dyDescent="0.3">
      <c r="A30">
        <v>97</v>
      </c>
      <c r="B30" t="s">
        <v>749</v>
      </c>
      <c r="C30">
        <v>8779.1467999999313</v>
      </c>
      <c r="D30">
        <v>9736</v>
      </c>
      <c r="E30">
        <v>0.90172009038618883</v>
      </c>
      <c r="F30">
        <v>149604830</v>
      </c>
      <c r="G30">
        <v>33644</v>
      </c>
    </row>
    <row r="31" spans="1:7" x14ac:dyDescent="0.3">
      <c r="A31">
        <v>98</v>
      </c>
      <c r="B31" t="s">
        <v>973</v>
      </c>
      <c r="C31">
        <v>6024.4759000000104</v>
      </c>
      <c r="D31">
        <v>5813</v>
      </c>
      <c r="E31">
        <v>1.036379821090661</v>
      </c>
      <c r="F31">
        <v>109772242</v>
      </c>
      <c r="G31">
        <v>21517</v>
      </c>
    </row>
    <row r="32" spans="1:7" x14ac:dyDescent="0.3">
      <c r="A32">
        <v>99</v>
      </c>
      <c r="B32" t="s">
        <v>1022</v>
      </c>
      <c r="C32">
        <v>6081.5005999999939</v>
      </c>
      <c r="D32">
        <v>5878</v>
      </c>
      <c r="E32">
        <v>1.0346207213337859</v>
      </c>
      <c r="F32">
        <v>84015471</v>
      </c>
      <c r="G32">
        <v>27752</v>
      </c>
    </row>
    <row r="33" spans="1:7" x14ac:dyDescent="0.3">
      <c r="A33">
        <v>100</v>
      </c>
      <c r="B33" t="s">
        <v>751</v>
      </c>
      <c r="C33">
        <v>12882.198999999764</v>
      </c>
      <c r="D33">
        <v>14539</v>
      </c>
      <c r="E33">
        <v>0.88604436343625859</v>
      </c>
      <c r="F33">
        <v>213265933</v>
      </c>
      <c r="G33">
        <v>58084</v>
      </c>
    </row>
    <row r="34" spans="1:7" x14ac:dyDescent="0.3">
      <c r="A34">
        <v>101</v>
      </c>
      <c r="B34" t="s">
        <v>752</v>
      </c>
      <c r="C34">
        <v>465.2985000000009</v>
      </c>
      <c r="D34">
        <v>726</v>
      </c>
      <c r="E34">
        <v>0.64090702479338979</v>
      </c>
      <c r="F34">
        <v>12043235</v>
      </c>
      <c r="G34">
        <v>2561</v>
      </c>
    </row>
    <row r="35" spans="1:7" x14ac:dyDescent="0.3">
      <c r="A35">
        <v>103</v>
      </c>
      <c r="B35" t="s">
        <v>754</v>
      </c>
      <c r="C35">
        <v>11872.927299999878</v>
      </c>
      <c r="D35">
        <v>8566</v>
      </c>
      <c r="E35">
        <v>1.3860526850338408</v>
      </c>
      <c r="F35">
        <v>241615086</v>
      </c>
      <c r="G35">
        <v>20887</v>
      </c>
    </row>
    <row r="36" spans="1:7" x14ac:dyDescent="0.3">
      <c r="A36">
        <v>104</v>
      </c>
      <c r="B36" t="s">
        <v>771</v>
      </c>
      <c r="C36">
        <v>32298.8628999998</v>
      </c>
      <c r="D36">
        <v>17431</v>
      </c>
      <c r="E36">
        <v>1.8529552464000796</v>
      </c>
      <c r="F36">
        <v>980054521</v>
      </c>
      <c r="G36">
        <v>98776</v>
      </c>
    </row>
    <row r="37" spans="1:7" x14ac:dyDescent="0.3">
      <c r="A37">
        <v>105</v>
      </c>
      <c r="B37" t="s">
        <v>755</v>
      </c>
      <c r="C37">
        <v>16531.541899999789</v>
      </c>
      <c r="D37">
        <v>19512</v>
      </c>
      <c r="E37">
        <v>0.84724999487493757</v>
      </c>
      <c r="F37">
        <v>486201102</v>
      </c>
      <c r="G37">
        <v>74097</v>
      </c>
    </row>
    <row r="38" spans="1:7" x14ac:dyDescent="0.3">
      <c r="A38">
        <v>106</v>
      </c>
      <c r="B38" t="s">
        <v>717</v>
      </c>
      <c r="C38">
        <v>2803.3016000000166</v>
      </c>
      <c r="D38">
        <v>2925</v>
      </c>
      <c r="E38">
        <v>0.95839370940171509</v>
      </c>
      <c r="F38">
        <v>51943813</v>
      </c>
      <c r="G38">
        <v>15644</v>
      </c>
    </row>
    <row r="39" spans="1:7" x14ac:dyDescent="0.3">
      <c r="A39">
        <v>114</v>
      </c>
      <c r="B39" t="s">
        <v>863</v>
      </c>
      <c r="C39">
        <v>10248.789799999924</v>
      </c>
      <c r="D39">
        <v>9885</v>
      </c>
      <c r="E39">
        <v>1.0368022053616517</v>
      </c>
      <c r="F39">
        <v>195596408</v>
      </c>
      <c r="G39">
        <v>48199</v>
      </c>
    </row>
    <row r="40" spans="1:7" x14ac:dyDescent="0.3">
      <c r="A40">
        <v>122</v>
      </c>
      <c r="B40" t="s">
        <v>762</v>
      </c>
      <c r="C40">
        <v>27033.414699999448</v>
      </c>
      <c r="D40">
        <v>29778</v>
      </c>
      <c r="E40">
        <v>0.90783177849417185</v>
      </c>
      <c r="F40">
        <v>439053293</v>
      </c>
      <c r="G40">
        <v>133243</v>
      </c>
    </row>
    <row r="41" spans="1:7" x14ac:dyDescent="0.3">
      <c r="A41">
        <v>126</v>
      </c>
      <c r="B41" t="s">
        <v>864</v>
      </c>
      <c r="C41">
        <v>17529.265299999654</v>
      </c>
      <c r="D41">
        <v>13234</v>
      </c>
      <c r="E41">
        <v>1.3245628910382079</v>
      </c>
      <c r="F41">
        <v>371485742</v>
      </c>
      <c r="G41">
        <v>73098</v>
      </c>
    </row>
    <row r="42" spans="1:7" x14ac:dyDescent="0.3">
      <c r="A42">
        <v>127</v>
      </c>
      <c r="B42" t="s">
        <v>758</v>
      </c>
      <c r="C42">
        <v>19573.783599999781</v>
      </c>
      <c r="D42">
        <v>19028</v>
      </c>
      <c r="E42">
        <v>1.0286831826781473</v>
      </c>
      <c r="F42">
        <v>718109835</v>
      </c>
      <c r="G42">
        <v>72279</v>
      </c>
    </row>
    <row r="43" spans="1:7" x14ac:dyDescent="0.3">
      <c r="A43">
        <v>129</v>
      </c>
      <c r="B43" t="s">
        <v>770</v>
      </c>
      <c r="C43">
        <v>6519.3022999999603</v>
      </c>
      <c r="D43">
        <v>7829</v>
      </c>
      <c r="E43">
        <v>0.83271200664196676</v>
      </c>
      <c r="F43">
        <v>121845067</v>
      </c>
      <c r="G43">
        <v>33111</v>
      </c>
    </row>
    <row r="44" spans="1:7" x14ac:dyDescent="0.3">
      <c r="A44">
        <v>133</v>
      </c>
      <c r="B44" t="s">
        <v>742</v>
      </c>
      <c r="C44">
        <v>3610.7735000000398</v>
      </c>
      <c r="D44">
        <v>3789</v>
      </c>
      <c r="E44">
        <v>0.95296212721035611</v>
      </c>
      <c r="F44">
        <v>83812280</v>
      </c>
      <c r="G44">
        <v>18278</v>
      </c>
    </row>
    <row r="45" spans="1:7" x14ac:dyDescent="0.3">
      <c r="A45">
        <v>138</v>
      </c>
      <c r="B45" t="s">
        <v>876</v>
      </c>
      <c r="C45">
        <v>10154.45999999991</v>
      </c>
      <c r="D45">
        <v>12908</v>
      </c>
      <c r="E45">
        <v>0.78667957855592752</v>
      </c>
      <c r="F45">
        <v>157452478</v>
      </c>
      <c r="G45">
        <v>47581</v>
      </c>
    </row>
    <row r="46" spans="1:7" x14ac:dyDescent="0.3">
      <c r="A46">
        <v>116</v>
      </c>
      <c r="B46" t="s">
        <v>756</v>
      </c>
      <c r="C46">
        <v>17949.366400000097</v>
      </c>
      <c r="D46">
        <v>18151</v>
      </c>
      <c r="E46">
        <v>0.98889132279213776</v>
      </c>
      <c r="F46">
        <v>566044669</v>
      </c>
      <c r="G46">
        <v>89652</v>
      </c>
    </row>
    <row r="47" spans="1:7" x14ac:dyDescent="0.3">
      <c r="A47">
        <v>3107</v>
      </c>
      <c r="B47" t="s">
        <v>725</v>
      </c>
      <c r="C47">
        <v>32462.637299999809</v>
      </c>
      <c r="D47">
        <v>26006</v>
      </c>
      <c r="E47">
        <v>1.2482749096362304</v>
      </c>
      <c r="F47">
        <v>905425330</v>
      </c>
      <c r="G47">
        <v>137818</v>
      </c>
    </row>
    <row r="48" spans="1:7" x14ac:dyDescent="0.3">
      <c r="A48">
        <v>3108</v>
      </c>
      <c r="B48" t="s">
        <v>728</v>
      </c>
      <c r="C48">
        <v>8769.2808000000387</v>
      </c>
      <c r="D48">
        <v>10334</v>
      </c>
      <c r="E48">
        <v>0.84858532997871505</v>
      </c>
      <c r="F48">
        <v>160254759</v>
      </c>
      <c r="G48">
        <v>54485</v>
      </c>
    </row>
    <row r="49" spans="1:7" x14ac:dyDescent="0.3">
      <c r="A49">
        <v>3110</v>
      </c>
      <c r="B49" t="s">
        <v>748</v>
      </c>
      <c r="C49">
        <v>11078.6651000001</v>
      </c>
      <c r="D49">
        <v>11288</v>
      </c>
      <c r="E49">
        <v>0.98145509390504082</v>
      </c>
      <c r="F49">
        <v>301678121</v>
      </c>
      <c r="G49">
        <v>55715</v>
      </c>
    </row>
    <row r="50" spans="1:7" x14ac:dyDescent="0.3">
      <c r="A50">
        <v>3111</v>
      </c>
      <c r="B50" t="s">
        <v>1020</v>
      </c>
      <c r="C50">
        <v>8790.3572999999051</v>
      </c>
      <c r="D50">
        <v>9651</v>
      </c>
      <c r="E50">
        <v>0.910823469070553</v>
      </c>
      <c r="F50">
        <v>155428112</v>
      </c>
      <c r="G50">
        <v>51586</v>
      </c>
    </row>
    <row r="51" spans="1:7" x14ac:dyDescent="0.3">
      <c r="A51">
        <v>3112</v>
      </c>
      <c r="B51" t="s">
        <v>757</v>
      </c>
      <c r="C51">
        <v>19578.978899999973</v>
      </c>
      <c r="D51">
        <v>21434</v>
      </c>
      <c r="E51">
        <v>0.91345427358402398</v>
      </c>
      <c r="F51">
        <v>307400737</v>
      </c>
      <c r="G51">
        <v>97370</v>
      </c>
    </row>
    <row r="52" spans="1:7" x14ac:dyDescent="0.3">
      <c r="A52">
        <v>3113</v>
      </c>
      <c r="B52" t="s">
        <v>1030</v>
      </c>
      <c r="C52">
        <v>37878.831900000245</v>
      </c>
      <c r="D52">
        <v>36409</v>
      </c>
      <c r="E52">
        <v>1.0403700156554767</v>
      </c>
      <c r="F52">
        <v>843503088</v>
      </c>
      <c r="G52">
        <v>158503</v>
      </c>
    </row>
    <row r="53" spans="1:7" x14ac:dyDescent="0.3">
      <c r="A53">
        <v>3115</v>
      </c>
      <c r="B53" t="s">
        <v>772</v>
      </c>
      <c r="C53">
        <v>56801.314800004082</v>
      </c>
      <c r="D53">
        <v>40697</v>
      </c>
      <c r="E53">
        <v>1.3957125783228264</v>
      </c>
      <c r="F53">
        <v>2172869242</v>
      </c>
      <c r="G53">
        <v>222291</v>
      </c>
    </row>
    <row r="54" spans="1:7" x14ac:dyDescent="0.3">
      <c r="A54">
        <v>6309</v>
      </c>
      <c r="B54" t="s">
        <v>719</v>
      </c>
      <c r="C54">
        <v>14769.944399999402</v>
      </c>
      <c r="D54">
        <v>15218</v>
      </c>
      <c r="E54">
        <v>0.97055752398471551</v>
      </c>
      <c r="F54">
        <v>337855883</v>
      </c>
      <c r="G54">
        <v>71730</v>
      </c>
    </row>
    <row r="55" spans="1:7" x14ac:dyDescent="0.3">
      <c r="A55">
        <v>6546</v>
      </c>
      <c r="B55" t="s">
        <v>1010</v>
      </c>
      <c r="C55">
        <v>36412.829500000327</v>
      </c>
      <c r="D55">
        <v>23635</v>
      </c>
      <c r="E55">
        <v>1.5406316691347717</v>
      </c>
      <c r="F55">
        <v>683059040</v>
      </c>
      <c r="G55">
        <v>112511</v>
      </c>
    </row>
    <row r="56" spans="1:7" x14ac:dyDescent="0.3">
      <c r="A56">
        <v>6547</v>
      </c>
      <c r="B56" t="s">
        <v>1021</v>
      </c>
      <c r="C56">
        <v>15674.277300000071</v>
      </c>
      <c r="D56">
        <v>17345</v>
      </c>
      <c r="E56">
        <v>0.90367698472182523</v>
      </c>
      <c r="F56">
        <v>284054454</v>
      </c>
      <c r="G56">
        <v>84237</v>
      </c>
    </row>
    <row r="57" spans="1:7" x14ac:dyDescent="0.3">
      <c r="A57">
        <v>6963</v>
      </c>
      <c r="B57" t="s">
        <v>1027</v>
      </c>
      <c r="C57">
        <v>690.24640000000011</v>
      </c>
      <c r="D57">
        <v>186</v>
      </c>
      <c r="E57">
        <v>3.7110021505376367</v>
      </c>
      <c r="F57">
        <v>27941242</v>
      </c>
      <c r="G57">
        <v>2987</v>
      </c>
    </row>
    <row r="58" spans="1:7" x14ac:dyDescent="0.3">
      <c r="A58">
        <v>8701</v>
      </c>
      <c r="B58" t="s">
        <v>765</v>
      </c>
      <c r="C58">
        <v>15445.952299999728</v>
      </c>
      <c r="D58">
        <v>17141</v>
      </c>
      <c r="E58">
        <v>0.90111150457964673</v>
      </c>
      <c r="F58">
        <v>295523547</v>
      </c>
      <c r="G58">
        <v>75808</v>
      </c>
    </row>
    <row r="59" spans="1:7" x14ac:dyDescent="0.3">
      <c r="A59">
        <v>8702</v>
      </c>
      <c r="B59" t="s">
        <v>723</v>
      </c>
      <c r="C59">
        <v>57874.063800002543</v>
      </c>
      <c r="D59">
        <v>40474</v>
      </c>
      <c r="E59">
        <v>1.4299071947423663</v>
      </c>
      <c r="F59">
        <v>1296630436</v>
      </c>
      <c r="G59">
        <v>234705</v>
      </c>
    </row>
    <row r="60" spans="1:7" x14ac:dyDescent="0.3">
      <c r="A60">
        <v>11467</v>
      </c>
      <c r="B60" t="s">
        <v>865</v>
      </c>
      <c r="C60">
        <v>1857.8139000000003</v>
      </c>
      <c r="D60">
        <v>2091</v>
      </c>
      <c r="E60">
        <v>0.88848106169297003</v>
      </c>
      <c r="F60">
        <v>47818821</v>
      </c>
      <c r="G60">
        <v>12604</v>
      </c>
    </row>
    <row r="61" spans="1:7" x14ac:dyDescent="0.3">
      <c r="A61">
        <v>11718</v>
      </c>
      <c r="B61" t="s">
        <v>1442</v>
      </c>
      <c r="C61">
        <v>274.30099999999982</v>
      </c>
      <c r="D61">
        <v>130</v>
      </c>
      <c r="E61">
        <v>2.1100076923076903</v>
      </c>
      <c r="F61">
        <v>8419332</v>
      </c>
      <c r="G61">
        <v>532</v>
      </c>
    </row>
    <row r="62" spans="1:7" x14ac:dyDescent="0.3">
      <c r="A62">
        <v>14495</v>
      </c>
      <c r="B62" t="s">
        <v>718</v>
      </c>
      <c r="C62">
        <v>3204.6974000000282</v>
      </c>
      <c r="D62">
        <v>3237</v>
      </c>
      <c r="E62">
        <v>0.99002082174854111</v>
      </c>
      <c r="F62">
        <v>54171327</v>
      </c>
      <c r="G62">
        <v>17834</v>
      </c>
    </row>
  </sheetData>
  <sheetProtection algorithmName="SHA-512" hashValue="fqIik28YI3XMyLf3lM5y3Yc7JCyGwrXpw02agtJvOHKevFOVDe8iYe6VK0LiloEZ2sWLybMyCQ10iFgaOMXTrA==" saltValue="adymBPaukZkFDwyaHUKbfg==" spinCount="100000" sheet="1" objects="1" scenarios="1"/>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DDFCE-FD29-40B0-A5AF-3EAE00897202}">
  <sheetPr>
    <tabColor theme="5" tint="0.39997558519241921"/>
  </sheetPr>
  <dimension ref="A1:T63"/>
  <sheetViews>
    <sheetView topLeftCell="B1" workbookViewId="0">
      <selection activeCell="B49" sqref="B49"/>
    </sheetView>
  </sheetViews>
  <sheetFormatPr defaultRowHeight="14.4" x14ac:dyDescent="0.3"/>
  <cols>
    <col min="1" max="1" width="11.21875" customWidth="1"/>
    <col min="2" max="2" width="60.21875" customWidth="1"/>
    <col min="3" max="3" width="19.77734375" customWidth="1"/>
    <col min="4" max="4" width="35" customWidth="1"/>
    <col min="5" max="5" width="37" customWidth="1"/>
    <col min="6" max="6" width="31" customWidth="1"/>
    <col min="7" max="7" width="21.44140625" customWidth="1"/>
    <col min="8" max="9" width="21.44140625" style="105" customWidth="1"/>
    <col min="10" max="10" width="23.5546875" style="63" customWidth="1"/>
    <col min="11" max="11" width="15.21875" bestFit="1" customWidth="1"/>
    <col min="12" max="12" width="60.21875" customWidth="1"/>
    <col min="13" max="13" width="20" bestFit="1" customWidth="1"/>
    <col min="14" max="14" width="35.21875" customWidth="1"/>
    <col min="15" max="15" width="37.21875" customWidth="1"/>
    <col min="16" max="16" width="31.21875" bestFit="1" customWidth="1"/>
    <col min="17" max="17" width="21.5546875" style="106" customWidth="1"/>
    <col min="18" max="18" width="23.77734375" style="63" customWidth="1"/>
    <col min="19" max="19" width="27" style="105" bestFit="1" customWidth="1"/>
    <col min="20" max="20" width="11.5546875" style="105" bestFit="1" customWidth="1"/>
  </cols>
  <sheetData>
    <row r="1" spans="1:20" ht="78" customHeight="1" thickBot="1" x14ac:dyDescent="0.35">
      <c r="A1" s="102" t="s">
        <v>2425</v>
      </c>
      <c r="B1" s="102" t="s">
        <v>891</v>
      </c>
      <c r="C1" s="102" t="s">
        <v>2426</v>
      </c>
      <c r="D1" s="102" t="s">
        <v>2427</v>
      </c>
      <c r="E1" s="102" t="s">
        <v>2428</v>
      </c>
      <c r="F1" s="102" t="s">
        <v>2429</v>
      </c>
      <c r="G1" s="103" t="s">
        <v>2430</v>
      </c>
      <c r="H1" s="104" t="s">
        <v>2431</v>
      </c>
      <c r="I1" s="104" t="s">
        <v>2432</v>
      </c>
      <c r="J1"/>
      <c r="Q1"/>
      <c r="R1"/>
      <c r="S1"/>
      <c r="T1"/>
    </row>
    <row r="2" spans="1:20" x14ac:dyDescent="0.3">
      <c r="A2">
        <v>2021</v>
      </c>
      <c r="B2" t="s">
        <v>713</v>
      </c>
      <c r="C2">
        <v>1</v>
      </c>
      <c r="D2" t="s">
        <v>1553</v>
      </c>
      <c r="E2" t="s">
        <v>1524</v>
      </c>
      <c r="F2" t="s">
        <v>2433</v>
      </c>
      <c r="G2">
        <v>0.76</v>
      </c>
      <c r="H2">
        <v>0.94</v>
      </c>
      <c r="I2" s="63">
        <v>4.1548626088820399E-3</v>
      </c>
      <c r="J2"/>
      <c r="Q2"/>
      <c r="R2"/>
      <c r="S2"/>
      <c r="T2"/>
    </row>
    <row r="3" spans="1:20" x14ac:dyDescent="0.3">
      <c r="A3">
        <v>2021</v>
      </c>
      <c r="B3" t="s">
        <v>714</v>
      </c>
      <c r="C3">
        <v>2</v>
      </c>
      <c r="D3" t="s">
        <v>1520</v>
      </c>
      <c r="E3" t="s">
        <v>1533</v>
      </c>
      <c r="F3" t="s">
        <v>2433</v>
      </c>
      <c r="G3">
        <v>0.9</v>
      </c>
      <c r="H3">
        <v>0.92</v>
      </c>
      <c r="I3" s="63">
        <v>5.4131742244480801E-4</v>
      </c>
      <c r="J3"/>
      <c r="Q3"/>
      <c r="R3"/>
      <c r="S3"/>
      <c r="T3"/>
    </row>
    <row r="4" spans="1:20" x14ac:dyDescent="0.3">
      <c r="A4">
        <v>2021</v>
      </c>
      <c r="B4" t="s">
        <v>715</v>
      </c>
      <c r="C4">
        <v>5</v>
      </c>
      <c r="D4" t="s">
        <v>1520</v>
      </c>
      <c r="E4" t="s">
        <v>1536</v>
      </c>
      <c r="F4" t="s">
        <v>2433</v>
      </c>
      <c r="G4">
        <v>0.96</v>
      </c>
      <c r="H4">
        <v>0.92</v>
      </c>
      <c r="I4" s="63">
        <v>2.8809435961176999E-3</v>
      </c>
      <c r="J4"/>
      <c r="Q4"/>
      <c r="R4"/>
      <c r="S4"/>
      <c r="T4"/>
    </row>
    <row r="5" spans="1:20" x14ac:dyDescent="0.3">
      <c r="A5">
        <v>2021</v>
      </c>
      <c r="B5" t="s">
        <v>716</v>
      </c>
      <c r="C5">
        <v>4</v>
      </c>
      <c r="D5" t="s">
        <v>1538</v>
      </c>
      <c r="E5" t="s">
        <v>1536</v>
      </c>
      <c r="F5" t="s">
        <v>2433</v>
      </c>
      <c r="G5">
        <v>0.96</v>
      </c>
      <c r="H5">
        <v>0.95</v>
      </c>
      <c r="I5" s="63">
        <v>3.1668228368757899E-2</v>
      </c>
      <c r="J5"/>
      <c r="Q5"/>
      <c r="R5"/>
      <c r="S5"/>
      <c r="T5"/>
    </row>
    <row r="6" spans="1:20" x14ac:dyDescent="0.3">
      <c r="A6">
        <v>2021</v>
      </c>
      <c r="B6" t="s">
        <v>717</v>
      </c>
      <c r="C6">
        <v>106</v>
      </c>
      <c r="D6" t="s">
        <v>1520</v>
      </c>
      <c r="E6" t="s">
        <v>1536</v>
      </c>
      <c r="F6" t="s">
        <v>2433</v>
      </c>
      <c r="G6">
        <v>0.73</v>
      </c>
      <c r="H6">
        <v>0.92</v>
      </c>
      <c r="I6" s="63">
        <v>1.6387734898437899E-3</v>
      </c>
      <c r="J6"/>
      <c r="Q6"/>
      <c r="R6"/>
      <c r="S6"/>
      <c r="T6"/>
    </row>
    <row r="7" spans="1:20" x14ac:dyDescent="0.3">
      <c r="A7">
        <v>2021</v>
      </c>
      <c r="B7" t="s">
        <v>718</v>
      </c>
      <c r="C7">
        <v>14495</v>
      </c>
      <c r="D7" t="s">
        <v>1520</v>
      </c>
      <c r="E7" t="s">
        <v>1536</v>
      </c>
      <c r="F7" t="s">
        <v>2433</v>
      </c>
      <c r="G7">
        <v>0.74</v>
      </c>
      <c r="H7">
        <v>0.92</v>
      </c>
      <c r="I7" s="63">
        <v>1.88807923100663E-3</v>
      </c>
      <c r="J7"/>
      <c r="Q7"/>
      <c r="R7"/>
      <c r="S7"/>
      <c r="T7"/>
    </row>
    <row r="8" spans="1:20" x14ac:dyDescent="0.3">
      <c r="A8">
        <v>2021</v>
      </c>
      <c r="B8" t="s">
        <v>719</v>
      </c>
      <c r="C8">
        <v>6309</v>
      </c>
      <c r="D8" t="s">
        <v>1520</v>
      </c>
      <c r="E8" t="s">
        <v>1550</v>
      </c>
      <c r="F8" t="s">
        <v>2433</v>
      </c>
      <c r="G8">
        <v>1.04</v>
      </c>
      <c r="H8">
        <v>0.92</v>
      </c>
      <c r="I8" s="63">
        <v>1.38966669906416E-2</v>
      </c>
      <c r="J8"/>
      <c r="Q8"/>
      <c r="R8"/>
      <c r="S8"/>
      <c r="T8"/>
    </row>
    <row r="9" spans="1:20" x14ac:dyDescent="0.3">
      <c r="A9">
        <v>2021</v>
      </c>
      <c r="B9" t="s">
        <v>720</v>
      </c>
      <c r="C9">
        <v>98</v>
      </c>
      <c r="D9" t="s">
        <v>1553</v>
      </c>
      <c r="E9" t="s">
        <v>1524</v>
      </c>
      <c r="F9" t="s">
        <v>2433</v>
      </c>
      <c r="G9">
        <v>0.83</v>
      </c>
      <c r="H9">
        <v>0.94</v>
      </c>
      <c r="I9" s="63">
        <v>4.8620104837473798E-3</v>
      </c>
      <c r="J9"/>
      <c r="Q9"/>
      <c r="R9"/>
      <c r="S9"/>
      <c r="T9"/>
    </row>
    <row r="10" spans="1:20" x14ac:dyDescent="0.3">
      <c r="A10">
        <v>2021</v>
      </c>
      <c r="B10" t="s">
        <v>721</v>
      </c>
      <c r="C10">
        <v>53</v>
      </c>
      <c r="D10" t="s">
        <v>1553</v>
      </c>
      <c r="E10" t="s">
        <v>1524</v>
      </c>
      <c r="F10" t="s">
        <v>2433</v>
      </c>
      <c r="G10">
        <v>0.94</v>
      </c>
      <c r="H10">
        <v>0.94</v>
      </c>
      <c r="I10" s="63">
        <v>4.8144509185428898E-3</v>
      </c>
      <c r="J10"/>
      <c r="Q10"/>
      <c r="R10"/>
      <c r="S10"/>
      <c r="T10"/>
    </row>
    <row r="11" spans="1:20" x14ac:dyDescent="0.3">
      <c r="A11">
        <v>2021</v>
      </c>
      <c r="B11" t="s">
        <v>722</v>
      </c>
      <c r="C11">
        <v>79</v>
      </c>
      <c r="D11" t="s">
        <v>1520</v>
      </c>
      <c r="E11" t="s">
        <v>1524</v>
      </c>
      <c r="F11" t="s">
        <v>2433</v>
      </c>
      <c r="G11">
        <v>0.91</v>
      </c>
      <c r="H11">
        <v>0.92</v>
      </c>
      <c r="I11" s="63">
        <v>8.7587682479765196E-3</v>
      </c>
      <c r="J11"/>
      <c r="Q11"/>
      <c r="R11"/>
      <c r="S11"/>
      <c r="T11"/>
    </row>
    <row r="12" spans="1:20" x14ac:dyDescent="0.3">
      <c r="A12">
        <v>2021</v>
      </c>
      <c r="B12" t="s">
        <v>723</v>
      </c>
      <c r="C12">
        <v>8702</v>
      </c>
      <c r="D12" t="s">
        <v>1560</v>
      </c>
      <c r="E12" t="s">
        <v>1524</v>
      </c>
      <c r="F12" t="s">
        <v>2433</v>
      </c>
      <c r="G12">
        <v>1.06</v>
      </c>
      <c r="H12">
        <v>1.0900000000000001</v>
      </c>
      <c r="I12" s="63">
        <v>6.2365596513824999E-2</v>
      </c>
      <c r="J12"/>
      <c r="Q12"/>
      <c r="R12"/>
      <c r="S12"/>
      <c r="T12"/>
    </row>
    <row r="13" spans="1:20" x14ac:dyDescent="0.3">
      <c r="A13">
        <v>2021</v>
      </c>
      <c r="B13" t="s">
        <v>724</v>
      </c>
      <c r="C13">
        <v>46</v>
      </c>
      <c r="D13" t="s">
        <v>1565</v>
      </c>
      <c r="E13" t="s">
        <v>1568</v>
      </c>
      <c r="F13" t="s">
        <v>2433</v>
      </c>
      <c r="G13">
        <v>1.57</v>
      </c>
      <c r="H13">
        <v>0.92</v>
      </c>
      <c r="I13" s="63">
        <v>7.0368634596087706E-2</v>
      </c>
      <c r="J13"/>
      <c r="Q13"/>
      <c r="R13"/>
      <c r="S13"/>
      <c r="T13"/>
    </row>
    <row r="14" spans="1:20" x14ac:dyDescent="0.3">
      <c r="A14">
        <v>2021</v>
      </c>
      <c r="B14" t="s">
        <v>725</v>
      </c>
      <c r="C14">
        <v>3107</v>
      </c>
      <c r="D14" t="s">
        <v>1560</v>
      </c>
      <c r="E14" t="s">
        <v>1571</v>
      </c>
      <c r="F14" t="s">
        <v>2433</v>
      </c>
      <c r="G14">
        <v>0.93</v>
      </c>
      <c r="H14">
        <v>1.0900000000000001</v>
      </c>
      <c r="I14" s="63">
        <v>1.9947914038874099E-2</v>
      </c>
      <c r="J14"/>
      <c r="Q14"/>
      <c r="R14"/>
      <c r="S14"/>
      <c r="T14"/>
    </row>
    <row r="15" spans="1:20" x14ac:dyDescent="0.3">
      <c r="A15">
        <v>2021</v>
      </c>
      <c r="B15" t="s">
        <v>726</v>
      </c>
      <c r="C15">
        <v>59</v>
      </c>
      <c r="D15" t="s">
        <v>1553</v>
      </c>
      <c r="E15" t="s">
        <v>1573</v>
      </c>
      <c r="F15" t="s">
        <v>2433</v>
      </c>
      <c r="G15">
        <v>1</v>
      </c>
      <c r="H15">
        <v>0.94</v>
      </c>
      <c r="I15" s="63">
        <v>1.28475891791045E-2</v>
      </c>
      <c r="J15"/>
      <c r="Q15"/>
      <c r="R15"/>
      <c r="S15"/>
      <c r="T15"/>
    </row>
    <row r="16" spans="1:20" x14ac:dyDescent="0.3">
      <c r="A16">
        <v>2021</v>
      </c>
      <c r="B16" t="s">
        <v>727</v>
      </c>
      <c r="C16">
        <v>22</v>
      </c>
      <c r="D16" t="s">
        <v>1560</v>
      </c>
      <c r="E16" t="s">
        <v>1573</v>
      </c>
      <c r="F16" t="s">
        <v>2433</v>
      </c>
      <c r="G16">
        <v>1.37</v>
      </c>
      <c r="H16">
        <v>1.0900000000000001</v>
      </c>
      <c r="I16" s="63">
        <v>0.116900188919908</v>
      </c>
      <c r="J16"/>
      <c r="Q16"/>
      <c r="R16"/>
      <c r="S16"/>
      <c r="T16"/>
    </row>
    <row r="17" spans="1:20" x14ac:dyDescent="0.3">
      <c r="A17">
        <v>2021</v>
      </c>
      <c r="B17" t="s">
        <v>728</v>
      </c>
      <c r="C17">
        <v>3108</v>
      </c>
      <c r="D17" t="s">
        <v>1538</v>
      </c>
      <c r="E17" t="s">
        <v>728</v>
      </c>
      <c r="F17" t="s">
        <v>2433</v>
      </c>
      <c r="G17">
        <v>0.79</v>
      </c>
      <c r="H17">
        <v>0.95</v>
      </c>
      <c r="I17" s="63">
        <v>6.9056592733686504E-3</v>
      </c>
      <c r="J17"/>
      <c r="Q17"/>
      <c r="R17"/>
      <c r="S17"/>
      <c r="T17"/>
    </row>
    <row r="18" spans="1:20" x14ac:dyDescent="0.3">
      <c r="A18">
        <v>2021</v>
      </c>
      <c r="B18" t="s">
        <v>729</v>
      </c>
      <c r="C18">
        <v>39</v>
      </c>
      <c r="D18" t="s">
        <v>1520</v>
      </c>
      <c r="E18" t="s">
        <v>1581</v>
      </c>
      <c r="F18" t="s">
        <v>2433</v>
      </c>
      <c r="G18">
        <v>1.36</v>
      </c>
      <c r="H18">
        <v>0.92</v>
      </c>
      <c r="I18" s="63">
        <v>1.5775902984116501E-2</v>
      </c>
      <c r="J18"/>
      <c r="Q18"/>
      <c r="R18"/>
      <c r="S18"/>
      <c r="T18"/>
    </row>
    <row r="19" spans="1:20" x14ac:dyDescent="0.3">
      <c r="A19">
        <v>2021</v>
      </c>
      <c r="B19" t="s">
        <v>869</v>
      </c>
      <c r="C19">
        <v>50</v>
      </c>
      <c r="D19" t="s">
        <v>1520</v>
      </c>
      <c r="E19" t="s">
        <v>1573</v>
      </c>
      <c r="F19" t="s">
        <v>2433</v>
      </c>
      <c r="G19">
        <v>0.92</v>
      </c>
      <c r="H19">
        <v>0.92</v>
      </c>
      <c r="I19" s="63">
        <v>8.1739858545915797E-3</v>
      </c>
      <c r="J19"/>
      <c r="Q19"/>
      <c r="R19"/>
      <c r="S19"/>
      <c r="T19"/>
    </row>
    <row r="20" spans="1:20" x14ac:dyDescent="0.3">
      <c r="A20">
        <v>2021</v>
      </c>
      <c r="B20" t="s">
        <v>731</v>
      </c>
      <c r="C20">
        <v>51</v>
      </c>
      <c r="D20" t="s">
        <v>1565</v>
      </c>
      <c r="E20" t="s">
        <v>1586</v>
      </c>
      <c r="F20" t="s">
        <v>2433</v>
      </c>
      <c r="G20">
        <v>1.73</v>
      </c>
      <c r="H20">
        <v>0.92</v>
      </c>
      <c r="I20" s="63">
        <v>5.8142334688856802E-2</v>
      </c>
      <c r="J20"/>
      <c r="Q20"/>
      <c r="R20"/>
      <c r="S20"/>
      <c r="T20"/>
    </row>
    <row r="21" spans="1:20" x14ac:dyDescent="0.3">
      <c r="A21">
        <v>2021</v>
      </c>
      <c r="B21" t="s">
        <v>732</v>
      </c>
      <c r="C21">
        <v>57</v>
      </c>
      <c r="D21" t="s">
        <v>1553</v>
      </c>
      <c r="E21" t="s">
        <v>1589</v>
      </c>
      <c r="F21" t="s">
        <v>2433</v>
      </c>
      <c r="G21">
        <v>0.93</v>
      </c>
      <c r="H21">
        <v>0.94</v>
      </c>
      <c r="I21" s="63">
        <v>1.1274342016435001E-2</v>
      </c>
      <c r="J21"/>
      <c r="Q21"/>
      <c r="R21"/>
      <c r="S21"/>
      <c r="T21"/>
    </row>
    <row r="22" spans="1:20" x14ac:dyDescent="0.3">
      <c r="A22">
        <v>2021</v>
      </c>
      <c r="B22" t="s">
        <v>733</v>
      </c>
      <c r="C22">
        <v>8</v>
      </c>
      <c r="D22" t="s">
        <v>1520</v>
      </c>
      <c r="E22" t="s">
        <v>1550</v>
      </c>
      <c r="F22" t="s">
        <v>2433</v>
      </c>
      <c r="G22">
        <v>1.19</v>
      </c>
      <c r="H22">
        <v>0.92</v>
      </c>
      <c r="I22" s="63">
        <v>1.78394604880527E-3</v>
      </c>
      <c r="J22"/>
      <c r="Q22"/>
      <c r="R22"/>
      <c r="S22"/>
      <c r="T22"/>
    </row>
    <row r="23" spans="1:20" x14ac:dyDescent="0.3">
      <c r="A23">
        <v>2021</v>
      </c>
      <c r="B23" t="s">
        <v>734</v>
      </c>
      <c r="C23">
        <v>40</v>
      </c>
      <c r="D23" t="s">
        <v>1520</v>
      </c>
      <c r="E23" t="s">
        <v>1581</v>
      </c>
      <c r="F23" t="s">
        <v>2433</v>
      </c>
      <c r="G23">
        <v>1.48</v>
      </c>
      <c r="H23">
        <v>0.92</v>
      </c>
      <c r="I23" s="63">
        <v>5.2549487097692596E-3</v>
      </c>
      <c r="J23"/>
      <c r="Q23"/>
      <c r="R23"/>
      <c r="S23"/>
      <c r="T23"/>
    </row>
    <row r="24" spans="1:20" x14ac:dyDescent="0.3">
      <c r="A24">
        <v>2021</v>
      </c>
      <c r="B24" t="s">
        <v>735</v>
      </c>
      <c r="C24">
        <v>68</v>
      </c>
      <c r="D24" t="s">
        <v>1520</v>
      </c>
      <c r="E24" t="s">
        <v>2434</v>
      </c>
      <c r="F24" t="s">
        <v>2433</v>
      </c>
      <c r="G24">
        <v>0.85</v>
      </c>
      <c r="H24">
        <v>0.92</v>
      </c>
      <c r="I24" s="63">
        <v>3.8407280103778599E-3</v>
      </c>
      <c r="J24"/>
      <c r="Q24"/>
      <c r="R24"/>
      <c r="S24"/>
      <c r="T24"/>
    </row>
    <row r="25" spans="1:20" x14ac:dyDescent="0.3">
      <c r="A25">
        <v>2021</v>
      </c>
      <c r="B25" t="s">
        <v>2435</v>
      </c>
      <c r="C25">
        <v>14496</v>
      </c>
      <c r="D25" t="s">
        <v>1520</v>
      </c>
      <c r="E25" t="s">
        <v>1596</v>
      </c>
      <c r="F25" t="s">
        <v>2433</v>
      </c>
      <c r="G25">
        <v>0.85</v>
      </c>
      <c r="H25">
        <v>0.92</v>
      </c>
      <c r="I25" s="63">
        <v>5.0831961642006903E-3</v>
      </c>
      <c r="J25"/>
      <c r="Q25"/>
      <c r="R25"/>
      <c r="S25"/>
      <c r="T25"/>
    </row>
    <row r="26" spans="1:20" x14ac:dyDescent="0.3">
      <c r="A26">
        <v>2021</v>
      </c>
      <c r="B26" t="s">
        <v>737</v>
      </c>
      <c r="C26">
        <v>73</v>
      </c>
      <c r="D26" t="s">
        <v>1520</v>
      </c>
      <c r="E26" t="s">
        <v>1533</v>
      </c>
      <c r="F26" t="s">
        <v>2433</v>
      </c>
      <c r="G26">
        <v>0.73</v>
      </c>
      <c r="H26">
        <v>0.92</v>
      </c>
      <c r="I26" s="63">
        <v>3.2004409708022599E-3</v>
      </c>
      <c r="J26"/>
      <c r="Q26"/>
      <c r="R26"/>
      <c r="S26"/>
      <c r="T26"/>
    </row>
    <row r="27" spans="1:20" x14ac:dyDescent="0.3">
      <c r="A27">
        <v>2021</v>
      </c>
      <c r="B27" t="s">
        <v>738</v>
      </c>
      <c r="C27">
        <v>77</v>
      </c>
      <c r="D27" t="s">
        <v>1520</v>
      </c>
      <c r="E27" t="s">
        <v>1604</v>
      </c>
      <c r="F27" t="s">
        <v>2433</v>
      </c>
      <c r="G27">
        <v>0.76</v>
      </c>
      <c r="H27">
        <v>0.92</v>
      </c>
      <c r="I27" s="63">
        <v>2.34698910458646E-3</v>
      </c>
      <c r="J27"/>
      <c r="Q27"/>
      <c r="R27"/>
      <c r="S27"/>
      <c r="T27"/>
    </row>
    <row r="28" spans="1:20" x14ac:dyDescent="0.3">
      <c r="A28">
        <v>2021</v>
      </c>
      <c r="B28" t="s">
        <v>739</v>
      </c>
      <c r="C28">
        <v>6546</v>
      </c>
      <c r="D28" t="s">
        <v>1538</v>
      </c>
      <c r="E28" t="s">
        <v>1524</v>
      </c>
      <c r="F28" t="s">
        <v>2433</v>
      </c>
      <c r="G28">
        <v>0.99</v>
      </c>
      <c r="H28">
        <v>0.95</v>
      </c>
      <c r="I28" s="63">
        <v>3.3104309262569999E-2</v>
      </c>
      <c r="J28"/>
      <c r="Q28"/>
      <c r="R28"/>
      <c r="S28"/>
      <c r="T28"/>
    </row>
    <row r="29" spans="1:20" x14ac:dyDescent="0.3">
      <c r="A29">
        <v>2021</v>
      </c>
      <c r="B29" t="s">
        <v>740</v>
      </c>
      <c r="C29">
        <v>83</v>
      </c>
      <c r="D29" t="s">
        <v>1520</v>
      </c>
      <c r="E29" t="s">
        <v>1609</v>
      </c>
      <c r="F29" t="s">
        <v>2433</v>
      </c>
      <c r="G29">
        <v>0.81</v>
      </c>
      <c r="H29">
        <v>0.92</v>
      </c>
      <c r="I29" s="63">
        <v>4.5721482834739802E-3</v>
      </c>
      <c r="J29"/>
      <c r="Q29"/>
      <c r="R29"/>
      <c r="S29"/>
      <c r="T29"/>
    </row>
    <row r="30" spans="1:20" x14ac:dyDescent="0.3">
      <c r="A30">
        <v>2021</v>
      </c>
      <c r="B30" t="s">
        <v>741</v>
      </c>
      <c r="C30">
        <v>85</v>
      </c>
      <c r="D30" t="s">
        <v>1520</v>
      </c>
      <c r="E30" t="s">
        <v>2436</v>
      </c>
      <c r="F30" t="s">
        <v>2433</v>
      </c>
      <c r="G30">
        <v>0.81</v>
      </c>
      <c r="H30">
        <v>0.92</v>
      </c>
      <c r="I30" s="63">
        <v>1.39327490531218E-2</v>
      </c>
      <c r="J30"/>
      <c r="Q30"/>
      <c r="R30"/>
      <c r="S30"/>
      <c r="T30"/>
    </row>
    <row r="31" spans="1:20" x14ac:dyDescent="0.3">
      <c r="A31">
        <v>2021</v>
      </c>
      <c r="B31" t="s">
        <v>742</v>
      </c>
      <c r="C31">
        <v>133</v>
      </c>
      <c r="D31" t="s">
        <v>1520</v>
      </c>
      <c r="E31" t="s">
        <v>1596</v>
      </c>
      <c r="F31" t="s">
        <v>2433</v>
      </c>
      <c r="G31">
        <v>0.94</v>
      </c>
      <c r="H31">
        <v>0.92</v>
      </c>
      <c r="I31" s="63">
        <v>2.7933259625969099E-3</v>
      </c>
      <c r="J31"/>
      <c r="Q31"/>
      <c r="R31"/>
      <c r="S31"/>
      <c r="T31"/>
    </row>
    <row r="32" spans="1:20" x14ac:dyDescent="0.3">
      <c r="A32">
        <v>2021</v>
      </c>
      <c r="B32" t="s">
        <v>743</v>
      </c>
      <c r="C32">
        <v>88</v>
      </c>
      <c r="D32" t="s">
        <v>1553</v>
      </c>
      <c r="E32" t="s">
        <v>1573</v>
      </c>
      <c r="F32" t="s">
        <v>2433</v>
      </c>
      <c r="G32">
        <v>1.5</v>
      </c>
      <c r="H32">
        <v>0.94</v>
      </c>
      <c r="I32" s="63">
        <v>3.4665920728402001E-3</v>
      </c>
      <c r="J32"/>
      <c r="Q32"/>
      <c r="R32"/>
      <c r="S32"/>
      <c r="T32"/>
    </row>
    <row r="33" spans="1:20" x14ac:dyDescent="0.3">
      <c r="A33">
        <v>2021</v>
      </c>
      <c r="B33" t="s">
        <v>744</v>
      </c>
      <c r="C33">
        <v>89</v>
      </c>
      <c r="D33" t="s">
        <v>1565</v>
      </c>
      <c r="E33" t="s">
        <v>1573</v>
      </c>
      <c r="F33" t="s">
        <v>2433</v>
      </c>
      <c r="G33">
        <v>0.89</v>
      </c>
      <c r="H33">
        <v>0.92</v>
      </c>
      <c r="I33" s="63">
        <v>1.0202988628960699E-2</v>
      </c>
      <c r="J33"/>
      <c r="Q33"/>
      <c r="R33"/>
      <c r="S33"/>
      <c r="T33"/>
    </row>
    <row r="34" spans="1:20" x14ac:dyDescent="0.3">
      <c r="A34">
        <v>2021</v>
      </c>
      <c r="B34" t="s">
        <v>745</v>
      </c>
      <c r="C34">
        <v>91</v>
      </c>
      <c r="D34" t="s">
        <v>1560</v>
      </c>
      <c r="E34" t="s">
        <v>1573</v>
      </c>
      <c r="F34" t="s">
        <v>2433</v>
      </c>
      <c r="G34">
        <v>1.37</v>
      </c>
      <c r="H34">
        <v>1.0900000000000001</v>
      </c>
      <c r="I34" s="63">
        <v>0.14266686608663601</v>
      </c>
      <c r="J34"/>
      <c r="Q34"/>
      <c r="R34"/>
      <c r="S34"/>
      <c r="T34"/>
    </row>
    <row r="35" spans="1:20" x14ac:dyDescent="0.3">
      <c r="A35">
        <v>2021</v>
      </c>
      <c r="B35" t="s">
        <v>2437</v>
      </c>
      <c r="C35">
        <v>3111</v>
      </c>
      <c r="D35" t="s">
        <v>1520</v>
      </c>
      <c r="E35" t="s">
        <v>2436</v>
      </c>
      <c r="F35" t="s">
        <v>2433</v>
      </c>
      <c r="G35">
        <v>0.9</v>
      </c>
      <c r="H35">
        <v>0.92</v>
      </c>
      <c r="I35" s="63">
        <v>7.3540732277457303E-3</v>
      </c>
      <c r="J35"/>
      <c r="Q35"/>
      <c r="R35"/>
      <c r="S35"/>
      <c r="T35"/>
    </row>
    <row r="36" spans="1:20" x14ac:dyDescent="0.3">
      <c r="A36">
        <v>2021</v>
      </c>
      <c r="B36" t="s">
        <v>747</v>
      </c>
      <c r="C36">
        <v>6547</v>
      </c>
      <c r="D36" t="s">
        <v>1520</v>
      </c>
      <c r="E36" t="s">
        <v>1626</v>
      </c>
      <c r="F36" t="s">
        <v>2433</v>
      </c>
      <c r="G36">
        <v>0.84</v>
      </c>
      <c r="H36">
        <v>0.92</v>
      </c>
      <c r="I36" s="63">
        <v>6.0245964214199399E-3</v>
      </c>
      <c r="J36"/>
      <c r="Q36"/>
      <c r="R36"/>
      <c r="S36"/>
      <c r="T36"/>
    </row>
    <row r="37" spans="1:20" x14ac:dyDescent="0.3">
      <c r="A37">
        <v>2021</v>
      </c>
      <c r="B37" t="s">
        <v>748</v>
      </c>
      <c r="C37">
        <v>3110</v>
      </c>
      <c r="D37" t="s">
        <v>1520</v>
      </c>
      <c r="E37" t="s">
        <v>1629</v>
      </c>
      <c r="F37" t="s">
        <v>2433</v>
      </c>
      <c r="G37">
        <v>0.92</v>
      </c>
      <c r="H37">
        <v>0.92</v>
      </c>
      <c r="I37" s="63">
        <v>5.8445387541623704E-3</v>
      </c>
      <c r="J37"/>
      <c r="Q37"/>
      <c r="R37"/>
      <c r="S37"/>
      <c r="T37"/>
    </row>
    <row r="38" spans="1:20" x14ac:dyDescent="0.3">
      <c r="A38">
        <v>2021</v>
      </c>
      <c r="B38" t="s">
        <v>749</v>
      </c>
      <c r="C38">
        <v>97</v>
      </c>
      <c r="D38" t="s">
        <v>1553</v>
      </c>
      <c r="E38" t="s">
        <v>1633</v>
      </c>
      <c r="F38" t="s">
        <v>2433</v>
      </c>
      <c r="G38">
        <v>0.88</v>
      </c>
      <c r="H38">
        <v>0.94</v>
      </c>
      <c r="I38" s="63">
        <v>9.0915188787600593E-3</v>
      </c>
      <c r="J38"/>
      <c r="Q38"/>
      <c r="R38"/>
      <c r="S38"/>
      <c r="T38"/>
    </row>
    <row r="39" spans="1:20" x14ac:dyDescent="0.3">
      <c r="A39">
        <v>2021</v>
      </c>
      <c r="B39" t="s">
        <v>2438</v>
      </c>
      <c r="C39">
        <v>99</v>
      </c>
      <c r="D39" t="s">
        <v>1520</v>
      </c>
      <c r="E39" t="s">
        <v>1637</v>
      </c>
      <c r="F39" t="s">
        <v>2433</v>
      </c>
      <c r="G39">
        <v>0.94</v>
      </c>
      <c r="H39">
        <v>0.92</v>
      </c>
      <c r="I39" s="63">
        <v>3.79186984811991E-3</v>
      </c>
      <c r="J39"/>
      <c r="Q39"/>
      <c r="R39"/>
      <c r="S39"/>
      <c r="T39"/>
    </row>
    <row r="40" spans="1:20" x14ac:dyDescent="0.3">
      <c r="A40">
        <v>2021</v>
      </c>
      <c r="B40" t="s">
        <v>751</v>
      </c>
      <c r="C40">
        <v>100</v>
      </c>
      <c r="D40" t="s">
        <v>1538</v>
      </c>
      <c r="E40" t="s">
        <v>1524</v>
      </c>
      <c r="F40" t="s">
        <v>2433</v>
      </c>
      <c r="G40">
        <v>0.92</v>
      </c>
      <c r="H40">
        <v>0.95</v>
      </c>
      <c r="I40" s="63">
        <v>1.35428263471141E-2</v>
      </c>
      <c r="J40"/>
      <c r="Q40"/>
      <c r="R40"/>
      <c r="S40"/>
      <c r="T40"/>
    </row>
    <row r="41" spans="1:20" x14ac:dyDescent="0.3">
      <c r="A41">
        <v>2021</v>
      </c>
      <c r="B41" t="s">
        <v>752</v>
      </c>
      <c r="C41">
        <v>101</v>
      </c>
      <c r="D41" t="s">
        <v>1553</v>
      </c>
      <c r="E41" t="s">
        <v>1573</v>
      </c>
      <c r="F41" t="s">
        <v>2433</v>
      </c>
      <c r="G41">
        <v>1.81</v>
      </c>
      <c r="H41">
        <v>0.94</v>
      </c>
      <c r="I41" s="63">
        <v>2.4951678474210899E-3</v>
      </c>
      <c r="J41"/>
      <c r="Q41"/>
      <c r="R41"/>
      <c r="S41"/>
      <c r="T41"/>
    </row>
    <row r="42" spans="1:20" x14ac:dyDescent="0.3">
      <c r="A42">
        <v>2021</v>
      </c>
      <c r="B42" t="s">
        <v>865</v>
      </c>
      <c r="C42">
        <v>11467</v>
      </c>
      <c r="D42" t="s">
        <v>1520</v>
      </c>
      <c r="E42" t="s">
        <v>1737</v>
      </c>
      <c r="F42" t="s">
        <v>2433</v>
      </c>
      <c r="G42">
        <v>0.94</v>
      </c>
      <c r="H42">
        <v>0.92</v>
      </c>
      <c r="I42" s="63">
        <v>1.7464431172170001E-3</v>
      </c>
      <c r="J42"/>
      <c r="Q42"/>
      <c r="R42"/>
      <c r="S42"/>
      <c r="T42"/>
    </row>
    <row r="43" spans="1:20" x14ac:dyDescent="0.3">
      <c r="A43">
        <v>2021</v>
      </c>
      <c r="B43" t="s">
        <v>754</v>
      </c>
      <c r="C43">
        <v>103</v>
      </c>
      <c r="D43" t="s">
        <v>1565</v>
      </c>
      <c r="E43" t="s">
        <v>1524</v>
      </c>
      <c r="F43" t="s">
        <v>2433</v>
      </c>
      <c r="G43">
        <v>0.83</v>
      </c>
      <c r="H43">
        <v>0.92</v>
      </c>
      <c r="I43" s="63">
        <v>9.0131161199610201E-3</v>
      </c>
      <c r="J43"/>
      <c r="Q43"/>
      <c r="R43"/>
      <c r="S43"/>
      <c r="T43"/>
    </row>
    <row r="44" spans="1:20" x14ac:dyDescent="0.3">
      <c r="A44">
        <v>2021</v>
      </c>
      <c r="B44" t="s">
        <v>755</v>
      </c>
      <c r="C44">
        <v>105</v>
      </c>
      <c r="D44" t="s">
        <v>1553</v>
      </c>
      <c r="E44" t="s">
        <v>1573</v>
      </c>
      <c r="F44" t="s">
        <v>2433</v>
      </c>
      <c r="G44">
        <v>0.96</v>
      </c>
      <c r="H44">
        <v>0.94</v>
      </c>
      <c r="I44" s="63">
        <v>2.87607714616776E-2</v>
      </c>
      <c r="J44"/>
      <c r="Q44"/>
      <c r="R44"/>
      <c r="S44"/>
      <c r="T44"/>
    </row>
    <row r="45" spans="1:20" x14ac:dyDescent="0.3">
      <c r="A45">
        <v>2021</v>
      </c>
      <c r="B45" t="s">
        <v>756</v>
      </c>
      <c r="C45">
        <v>345</v>
      </c>
      <c r="D45" t="s">
        <v>1520</v>
      </c>
      <c r="E45" t="s">
        <v>1573</v>
      </c>
      <c r="F45" t="s">
        <v>2433</v>
      </c>
      <c r="G45">
        <v>0.96</v>
      </c>
      <c r="H45">
        <v>0.92</v>
      </c>
      <c r="I45" s="63">
        <v>1.4243332694520199E-2</v>
      </c>
      <c r="J45"/>
      <c r="Q45"/>
      <c r="R45"/>
      <c r="S45"/>
      <c r="T45"/>
    </row>
    <row r="46" spans="1:20" x14ac:dyDescent="0.3">
      <c r="A46">
        <v>2021</v>
      </c>
      <c r="B46" t="s">
        <v>757</v>
      </c>
      <c r="C46">
        <v>3112</v>
      </c>
      <c r="D46" t="s">
        <v>1520</v>
      </c>
      <c r="E46" t="s">
        <v>1524</v>
      </c>
      <c r="F46" t="s">
        <v>2433</v>
      </c>
      <c r="G46">
        <v>0.85</v>
      </c>
      <c r="H46">
        <v>0.92</v>
      </c>
      <c r="I46" s="63">
        <v>1.25020523036397E-2</v>
      </c>
      <c r="J46"/>
      <c r="Q46"/>
      <c r="R46"/>
      <c r="S46"/>
      <c r="T46"/>
    </row>
    <row r="47" spans="1:20" x14ac:dyDescent="0.3">
      <c r="A47">
        <v>2021</v>
      </c>
      <c r="B47" t="s">
        <v>758</v>
      </c>
      <c r="C47">
        <v>127</v>
      </c>
      <c r="D47" t="s">
        <v>1538</v>
      </c>
      <c r="E47" t="s">
        <v>1629</v>
      </c>
      <c r="F47" t="s">
        <v>2433</v>
      </c>
      <c r="G47">
        <v>0.95</v>
      </c>
      <c r="H47">
        <v>0.95</v>
      </c>
      <c r="I47" s="63">
        <v>1.2645553316571899E-2</v>
      </c>
      <c r="J47"/>
      <c r="Q47"/>
      <c r="R47"/>
      <c r="S47"/>
      <c r="T47"/>
    </row>
    <row r="48" spans="1:20" x14ac:dyDescent="0.3">
      <c r="A48">
        <v>2021</v>
      </c>
      <c r="B48" t="s">
        <v>1027</v>
      </c>
      <c r="C48">
        <v>6963</v>
      </c>
      <c r="D48" t="s">
        <v>1565</v>
      </c>
      <c r="E48" t="s">
        <v>1656</v>
      </c>
      <c r="F48" t="s">
        <v>2433</v>
      </c>
      <c r="G48">
        <v>0.87</v>
      </c>
      <c r="H48">
        <v>0.92</v>
      </c>
      <c r="I48" s="63">
        <v>8.7210239500477E-5</v>
      </c>
      <c r="J48"/>
      <c r="Q48"/>
      <c r="R48"/>
      <c r="S48"/>
      <c r="T48"/>
    </row>
    <row r="49" spans="1:20" x14ac:dyDescent="0.3">
      <c r="A49">
        <v>2021</v>
      </c>
      <c r="B49" t="s">
        <v>1442</v>
      </c>
      <c r="C49">
        <v>11718</v>
      </c>
      <c r="D49" t="s">
        <v>1565</v>
      </c>
      <c r="E49" t="s">
        <v>1656</v>
      </c>
      <c r="F49" t="s">
        <v>2433</v>
      </c>
      <c r="G49">
        <v>0.94</v>
      </c>
      <c r="H49">
        <v>0.92</v>
      </c>
      <c r="I49" s="63">
        <v>1.64818927435026E-4</v>
      </c>
      <c r="J49"/>
      <c r="Q49"/>
      <c r="R49"/>
      <c r="S49"/>
      <c r="T49"/>
    </row>
    <row r="50" spans="1:20" x14ac:dyDescent="0.3">
      <c r="A50">
        <v>2021</v>
      </c>
      <c r="B50" t="s">
        <v>761</v>
      </c>
      <c r="C50">
        <v>25</v>
      </c>
      <c r="D50" t="s">
        <v>1520</v>
      </c>
      <c r="E50" t="s">
        <v>1660</v>
      </c>
      <c r="F50" t="s">
        <v>2433</v>
      </c>
      <c r="G50">
        <v>0.9</v>
      </c>
      <c r="H50">
        <v>0.92</v>
      </c>
      <c r="I50" s="63">
        <v>6.83090053306419E-3</v>
      </c>
      <c r="J50"/>
      <c r="Q50"/>
      <c r="R50"/>
      <c r="S50"/>
      <c r="T50"/>
    </row>
    <row r="51" spans="1:20" x14ac:dyDescent="0.3">
      <c r="A51">
        <v>2021</v>
      </c>
      <c r="B51" t="s">
        <v>762</v>
      </c>
      <c r="C51">
        <v>122</v>
      </c>
      <c r="D51" t="s">
        <v>1553</v>
      </c>
      <c r="E51" t="s">
        <v>1665</v>
      </c>
      <c r="F51" t="s">
        <v>2433</v>
      </c>
      <c r="G51">
        <v>1.01</v>
      </c>
      <c r="H51">
        <v>0.94</v>
      </c>
      <c r="I51" s="63">
        <v>2.2598996921679999E-2</v>
      </c>
      <c r="J51"/>
      <c r="Q51"/>
      <c r="R51"/>
      <c r="S51"/>
      <c r="T51"/>
    </row>
    <row r="52" spans="1:20" x14ac:dyDescent="0.3">
      <c r="A52">
        <v>2021</v>
      </c>
      <c r="B52" t="s">
        <v>763</v>
      </c>
      <c r="C52">
        <v>3113</v>
      </c>
      <c r="D52" t="s">
        <v>1520</v>
      </c>
      <c r="E52" t="s">
        <v>1668</v>
      </c>
      <c r="F52" t="s">
        <v>2433</v>
      </c>
      <c r="G52">
        <v>0.83</v>
      </c>
      <c r="H52">
        <v>0.92</v>
      </c>
      <c r="I52" s="63">
        <v>1.4080165994037001E-2</v>
      </c>
      <c r="J52"/>
      <c r="Q52"/>
      <c r="R52"/>
      <c r="S52"/>
      <c r="T52"/>
    </row>
    <row r="53" spans="1:20" x14ac:dyDescent="0.3">
      <c r="A53">
        <v>2021</v>
      </c>
      <c r="B53" t="s">
        <v>858</v>
      </c>
      <c r="C53">
        <v>42</v>
      </c>
      <c r="D53" t="s">
        <v>1538</v>
      </c>
      <c r="E53" t="s">
        <v>1637</v>
      </c>
      <c r="F53" t="s">
        <v>2433</v>
      </c>
      <c r="G53">
        <v>0.94</v>
      </c>
      <c r="H53">
        <v>0.95</v>
      </c>
      <c r="I53" s="63">
        <v>1.7756973235426899E-3</v>
      </c>
      <c r="J53"/>
      <c r="Q53"/>
      <c r="R53"/>
      <c r="S53"/>
      <c r="T53"/>
    </row>
    <row r="54" spans="1:20" x14ac:dyDescent="0.3">
      <c r="A54">
        <v>2021</v>
      </c>
      <c r="B54" t="s">
        <v>765</v>
      </c>
      <c r="C54">
        <v>8701</v>
      </c>
      <c r="D54" t="s">
        <v>1520</v>
      </c>
      <c r="E54" t="s">
        <v>1637</v>
      </c>
      <c r="F54" t="s">
        <v>2433</v>
      </c>
      <c r="G54">
        <v>0.98</v>
      </c>
      <c r="H54">
        <v>0.92</v>
      </c>
      <c r="I54" s="63">
        <v>8.0641053680092101E-3</v>
      </c>
      <c r="J54"/>
      <c r="Q54"/>
      <c r="R54"/>
      <c r="S54"/>
      <c r="T54"/>
    </row>
    <row r="55" spans="1:20" x14ac:dyDescent="0.3">
      <c r="A55">
        <v>2021</v>
      </c>
      <c r="B55" t="s">
        <v>861</v>
      </c>
      <c r="C55">
        <v>75</v>
      </c>
      <c r="D55" t="s">
        <v>1520</v>
      </c>
      <c r="E55" t="s">
        <v>1637</v>
      </c>
      <c r="F55" t="s">
        <v>2433</v>
      </c>
      <c r="G55">
        <v>0.95</v>
      </c>
      <c r="H55">
        <v>0.92</v>
      </c>
      <c r="I55" s="63">
        <v>6.71635239391006E-3</v>
      </c>
      <c r="J55"/>
      <c r="Q55"/>
      <c r="R55"/>
      <c r="S55"/>
      <c r="T55"/>
    </row>
    <row r="56" spans="1:20" x14ac:dyDescent="0.3">
      <c r="A56">
        <v>2021</v>
      </c>
      <c r="B56" t="s">
        <v>863</v>
      </c>
      <c r="C56">
        <v>114</v>
      </c>
      <c r="D56" t="s">
        <v>1520</v>
      </c>
      <c r="E56" t="s">
        <v>1637</v>
      </c>
      <c r="F56" t="s">
        <v>2433</v>
      </c>
      <c r="G56">
        <v>1.06</v>
      </c>
      <c r="H56">
        <v>0.92</v>
      </c>
      <c r="I56" s="63">
        <v>8.0717199420477399E-3</v>
      </c>
      <c r="J56"/>
      <c r="Q56"/>
      <c r="R56"/>
      <c r="S56"/>
      <c r="T56"/>
    </row>
    <row r="57" spans="1:20" x14ac:dyDescent="0.3">
      <c r="A57">
        <v>2021</v>
      </c>
      <c r="B57" t="s">
        <v>864</v>
      </c>
      <c r="C57">
        <v>126</v>
      </c>
      <c r="D57" t="s">
        <v>1538</v>
      </c>
      <c r="E57" t="s">
        <v>1637</v>
      </c>
      <c r="F57" t="s">
        <v>2433</v>
      </c>
      <c r="G57">
        <v>1.08</v>
      </c>
      <c r="H57">
        <v>0.95</v>
      </c>
      <c r="I57" s="63">
        <v>1.25743254273893E-2</v>
      </c>
      <c r="J57"/>
      <c r="Q57"/>
      <c r="R57"/>
      <c r="S57"/>
      <c r="T57"/>
    </row>
    <row r="58" spans="1:20" x14ac:dyDescent="0.3">
      <c r="A58">
        <v>2021</v>
      </c>
      <c r="B58" t="s">
        <v>770</v>
      </c>
      <c r="C58">
        <v>129</v>
      </c>
      <c r="D58" t="s">
        <v>1520</v>
      </c>
      <c r="E58" t="s">
        <v>1682</v>
      </c>
      <c r="F58" t="s">
        <v>2433</v>
      </c>
      <c r="G58">
        <v>1.06</v>
      </c>
      <c r="H58">
        <v>0.92</v>
      </c>
      <c r="I58" s="63">
        <v>6.83424720740627E-3</v>
      </c>
      <c r="J58"/>
      <c r="Q58"/>
      <c r="R58"/>
      <c r="S58"/>
      <c r="T58"/>
    </row>
    <row r="59" spans="1:20" x14ac:dyDescent="0.3">
      <c r="A59">
        <v>2021</v>
      </c>
      <c r="B59" t="s">
        <v>771</v>
      </c>
      <c r="C59">
        <v>104</v>
      </c>
      <c r="D59" t="s">
        <v>1560</v>
      </c>
      <c r="E59" t="s">
        <v>2436</v>
      </c>
      <c r="F59" t="s">
        <v>2433</v>
      </c>
      <c r="G59">
        <v>1.08</v>
      </c>
      <c r="H59">
        <v>1.0900000000000001</v>
      </c>
      <c r="I59" s="63">
        <v>2.8357884828708799E-2</v>
      </c>
      <c r="J59"/>
      <c r="Q59"/>
      <c r="R59"/>
      <c r="S59"/>
      <c r="T59"/>
    </row>
    <row r="60" spans="1:20" x14ac:dyDescent="0.3">
      <c r="A60">
        <v>2021</v>
      </c>
      <c r="B60" t="s">
        <v>772</v>
      </c>
      <c r="C60">
        <v>3115</v>
      </c>
      <c r="D60" t="s">
        <v>1560</v>
      </c>
      <c r="E60" t="s">
        <v>1596</v>
      </c>
      <c r="F60" t="s">
        <v>2433</v>
      </c>
      <c r="G60">
        <v>1.1000000000000001</v>
      </c>
      <c r="H60">
        <v>1.0900000000000001</v>
      </c>
      <c r="I60" s="63">
        <v>5.2572104600131397E-2</v>
      </c>
      <c r="J60"/>
      <c r="Q60"/>
      <c r="R60"/>
      <c r="S60"/>
      <c r="T60"/>
    </row>
    <row r="61" spans="1:20" x14ac:dyDescent="0.3">
      <c r="A61">
        <v>2021</v>
      </c>
      <c r="B61" t="s">
        <v>876</v>
      </c>
      <c r="C61">
        <v>138</v>
      </c>
      <c r="D61" t="s">
        <v>1553</v>
      </c>
      <c r="E61" t="s">
        <v>1524</v>
      </c>
      <c r="F61" t="s">
        <v>2433</v>
      </c>
      <c r="G61">
        <v>0.9</v>
      </c>
      <c r="H61">
        <v>0.94</v>
      </c>
      <c r="I61" s="63">
        <v>1.41601321729367E-2</v>
      </c>
      <c r="J61"/>
      <c r="Q61"/>
      <c r="R61"/>
      <c r="S61"/>
      <c r="T61"/>
    </row>
    <row r="62" spans="1:20" x14ac:dyDescent="0.3">
      <c r="J62"/>
      <c r="Q62"/>
      <c r="R62"/>
      <c r="S62"/>
      <c r="T62"/>
    </row>
    <row r="63" spans="1:20" x14ac:dyDescent="0.3">
      <c r="Q63"/>
      <c r="R63"/>
      <c r="S63"/>
      <c r="T63"/>
    </row>
  </sheetData>
  <sheetProtection algorithmName="SHA-512" hashValue="pojEOv8qS65m41dKcq6p10lGhpU69zpS5lRc+dF7/UAkbxjbtqC0Lfh1IA0mrlDi49C4r8wouhw0Cn18q0XfPA==" saltValue="fjundYnwm8sYH5sBgubgbg==" spinCount="100000" sheet="1" objects="1" scenarios="1"/>
  <pageMargins left="0.7" right="0.7" top="0.75" bottom="0.75" header="0.3" footer="0.3"/>
  <tableParts count="1">
    <tablePart r:id="rId1"/>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DC615-BDCA-42D0-A4C2-5130E01898BA}">
  <sheetPr>
    <tabColor rgb="FFECE3AE"/>
  </sheetPr>
  <dimension ref="A1:B360"/>
  <sheetViews>
    <sheetView workbookViewId="0">
      <selection activeCell="B38" sqref="B38"/>
    </sheetView>
  </sheetViews>
  <sheetFormatPr defaultRowHeight="14.4" x14ac:dyDescent="0.3"/>
  <cols>
    <col min="1" max="1" width="67.5546875" style="101" bestFit="1" customWidth="1"/>
    <col min="2" max="2" width="60.77734375" style="101" bestFit="1" customWidth="1"/>
  </cols>
  <sheetData>
    <row r="1" spans="1:2" x14ac:dyDescent="0.3">
      <c r="A1" s="91" t="s">
        <v>1778</v>
      </c>
      <c r="B1" s="92" t="s">
        <v>1779</v>
      </c>
    </row>
    <row r="2" spans="1:2" x14ac:dyDescent="0.3">
      <c r="A2" s="93" t="s">
        <v>1780</v>
      </c>
      <c r="B2" s="94" t="s">
        <v>1780</v>
      </c>
    </row>
    <row r="3" spans="1:2" x14ac:dyDescent="0.3">
      <c r="A3" s="95" t="s">
        <v>1781</v>
      </c>
      <c r="B3" s="96" t="s">
        <v>1782</v>
      </c>
    </row>
    <row r="4" spans="1:2" x14ac:dyDescent="0.3">
      <c r="A4" s="93" t="s">
        <v>943</v>
      </c>
      <c r="B4" s="94" t="s">
        <v>1783</v>
      </c>
    </row>
    <row r="5" spans="1:2" ht="28.8" x14ac:dyDescent="0.3">
      <c r="A5" s="93" t="s">
        <v>1784</v>
      </c>
      <c r="B5" s="96" t="s">
        <v>1785</v>
      </c>
    </row>
    <row r="6" spans="1:2" x14ac:dyDescent="0.3">
      <c r="A6" s="93" t="s">
        <v>957</v>
      </c>
      <c r="B6" s="94" t="s">
        <v>1786</v>
      </c>
    </row>
    <row r="7" spans="1:2" ht="28.8" x14ac:dyDescent="0.3">
      <c r="A7" s="95" t="s">
        <v>1787</v>
      </c>
      <c r="B7" s="96" t="s">
        <v>1788</v>
      </c>
    </row>
    <row r="8" spans="1:2" x14ac:dyDescent="0.3">
      <c r="A8" s="93" t="s">
        <v>915</v>
      </c>
      <c r="B8" s="94" t="s">
        <v>1789</v>
      </c>
    </row>
    <row r="9" spans="1:2" x14ac:dyDescent="0.3">
      <c r="A9" s="93" t="s">
        <v>903</v>
      </c>
      <c r="B9" s="96" t="s">
        <v>1790</v>
      </c>
    </row>
    <row r="10" spans="1:2" x14ac:dyDescent="0.3">
      <c r="A10" s="93" t="s">
        <v>996</v>
      </c>
      <c r="B10" s="94" t="s">
        <v>1791</v>
      </c>
    </row>
    <row r="11" spans="1:2" ht="28.8" x14ac:dyDescent="0.3">
      <c r="A11" s="95" t="s">
        <v>1792</v>
      </c>
      <c r="B11" s="96" t="s">
        <v>1793</v>
      </c>
    </row>
    <row r="12" spans="1:2" x14ac:dyDescent="0.3">
      <c r="A12" s="93" t="s">
        <v>911</v>
      </c>
      <c r="B12" s="94" t="s">
        <v>1794</v>
      </c>
    </row>
    <row r="13" spans="1:2" ht="28.8" x14ac:dyDescent="0.3">
      <c r="A13" s="93" t="s">
        <v>1795</v>
      </c>
      <c r="B13" s="96" t="s">
        <v>1796</v>
      </c>
    </row>
    <row r="14" spans="1:2" x14ac:dyDescent="0.3">
      <c r="A14" s="93" t="s">
        <v>947</v>
      </c>
      <c r="B14" s="94" t="s">
        <v>1797</v>
      </c>
    </row>
    <row r="15" spans="1:2" x14ac:dyDescent="0.3">
      <c r="A15" s="93" t="s">
        <v>1798</v>
      </c>
      <c r="B15" s="96" t="s">
        <v>1799</v>
      </c>
    </row>
    <row r="16" spans="1:2" x14ac:dyDescent="0.3">
      <c r="A16" s="93" t="s">
        <v>1800</v>
      </c>
      <c r="B16" s="94" t="s">
        <v>1801</v>
      </c>
    </row>
    <row r="17" spans="1:2" x14ac:dyDescent="0.3">
      <c r="A17" s="93" t="s">
        <v>916</v>
      </c>
      <c r="B17" s="96" t="s">
        <v>1801</v>
      </c>
    </row>
    <row r="18" spans="1:2" x14ac:dyDescent="0.3">
      <c r="A18" s="93" t="s">
        <v>905</v>
      </c>
      <c r="B18" s="94" t="s">
        <v>1802</v>
      </c>
    </row>
    <row r="19" spans="1:2" x14ac:dyDescent="0.3">
      <c r="A19" s="95" t="s">
        <v>1803</v>
      </c>
      <c r="B19" s="96" t="s">
        <v>1804</v>
      </c>
    </row>
    <row r="20" spans="1:2" x14ac:dyDescent="0.3">
      <c r="A20" s="93" t="s">
        <v>910</v>
      </c>
      <c r="B20" s="94" t="s">
        <v>1805</v>
      </c>
    </row>
    <row r="21" spans="1:2" x14ac:dyDescent="0.3">
      <c r="A21" s="95" t="s">
        <v>1806</v>
      </c>
      <c r="B21" s="96" t="s">
        <v>1807</v>
      </c>
    </row>
    <row r="22" spans="1:2" x14ac:dyDescent="0.3">
      <c r="A22" s="93" t="s">
        <v>965</v>
      </c>
      <c r="B22" s="94" t="s">
        <v>1808</v>
      </c>
    </row>
    <row r="23" spans="1:2" x14ac:dyDescent="0.3">
      <c r="A23" s="95" t="s">
        <v>917</v>
      </c>
      <c r="B23" s="96" t="s">
        <v>1809</v>
      </c>
    </row>
    <row r="24" spans="1:2" ht="28.8" x14ac:dyDescent="0.3">
      <c r="A24" s="93" t="s">
        <v>1810</v>
      </c>
      <c r="B24" s="94" t="s">
        <v>1811</v>
      </c>
    </row>
    <row r="25" spans="1:2" x14ac:dyDescent="0.3">
      <c r="A25" s="93" t="s">
        <v>979</v>
      </c>
      <c r="B25" s="96" t="s">
        <v>1812</v>
      </c>
    </row>
    <row r="26" spans="1:2" ht="28.8" x14ac:dyDescent="0.3">
      <c r="A26" s="93" t="s">
        <v>1813</v>
      </c>
      <c r="B26" s="94" t="s">
        <v>1814</v>
      </c>
    </row>
    <row r="27" spans="1:2" x14ac:dyDescent="0.3">
      <c r="A27" s="95" t="s">
        <v>908</v>
      </c>
      <c r="B27" s="96" t="s">
        <v>1815</v>
      </c>
    </row>
    <row r="28" spans="1:2" x14ac:dyDescent="0.3">
      <c r="A28" s="93" t="s">
        <v>928</v>
      </c>
      <c r="B28" s="94" t="s">
        <v>928</v>
      </c>
    </row>
    <row r="29" spans="1:2" x14ac:dyDescent="0.3">
      <c r="A29" s="95" t="s">
        <v>1000</v>
      </c>
      <c r="B29" s="96" t="s">
        <v>1816</v>
      </c>
    </row>
    <row r="30" spans="1:2" x14ac:dyDescent="0.3">
      <c r="A30" s="93" t="s">
        <v>927</v>
      </c>
      <c r="B30" s="94" t="s">
        <v>1817</v>
      </c>
    </row>
    <row r="31" spans="1:2" x14ac:dyDescent="0.3">
      <c r="A31" s="95" t="s">
        <v>2716</v>
      </c>
      <c r="B31" s="96" t="s">
        <v>2716</v>
      </c>
    </row>
    <row r="32" spans="1:2" x14ac:dyDescent="0.3">
      <c r="A32" s="95" t="s">
        <v>921</v>
      </c>
      <c r="B32" s="96" t="s">
        <v>1818</v>
      </c>
    </row>
    <row r="33" spans="1:2" x14ac:dyDescent="0.3">
      <c r="A33" s="93" t="s">
        <v>963</v>
      </c>
      <c r="B33" s="94" t="s">
        <v>1819</v>
      </c>
    </row>
    <row r="34" spans="1:2" x14ac:dyDescent="0.3">
      <c r="A34" s="95" t="s">
        <v>956</v>
      </c>
      <c r="B34" s="96" t="s">
        <v>1820</v>
      </c>
    </row>
    <row r="35" spans="1:2" ht="28.8" x14ac:dyDescent="0.3">
      <c r="A35" s="93" t="s">
        <v>1821</v>
      </c>
      <c r="B35" s="94" t="s">
        <v>1822</v>
      </c>
    </row>
    <row r="36" spans="1:2" x14ac:dyDescent="0.3">
      <c r="A36" s="93" t="s">
        <v>934</v>
      </c>
      <c r="B36" s="96" t="s">
        <v>1823</v>
      </c>
    </row>
    <row r="37" spans="1:2" x14ac:dyDescent="0.3">
      <c r="A37" s="93" t="s">
        <v>948</v>
      </c>
      <c r="B37" s="94" t="s">
        <v>1824</v>
      </c>
    </row>
    <row r="38" spans="1:2" x14ac:dyDescent="0.3">
      <c r="A38" s="93" t="s">
        <v>1825</v>
      </c>
      <c r="B38" s="96" t="s">
        <v>1826</v>
      </c>
    </row>
    <row r="39" spans="1:2" x14ac:dyDescent="0.3">
      <c r="A39" s="93" t="s">
        <v>1016</v>
      </c>
      <c r="B39" s="94" t="s">
        <v>1827</v>
      </c>
    </row>
    <row r="40" spans="1:2" ht="28.8" x14ac:dyDescent="0.3">
      <c r="A40" s="95" t="s">
        <v>1828</v>
      </c>
      <c r="B40" s="96" t="s">
        <v>1829</v>
      </c>
    </row>
    <row r="41" spans="1:2" ht="28.8" x14ac:dyDescent="0.3">
      <c r="A41" s="93" t="s">
        <v>1830</v>
      </c>
      <c r="B41" s="94" t="s">
        <v>1831</v>
      </c>
    </row>
    <row r="42" spans="1:2" x14ac:dyDescent="0.3">
      <c r="A42" s="93" t="s">
        <v>1832</v>
      </c>
      <c r="B42" s="96" t="s">
        <v>1833</v>
      </c>
    </row>
    <row r="43" spans="1:2" x14ac:dyDescent="0.3">
      <c r="A43" s="93" t="s">
        <v>1834</v>
      </c>
      <c r="B43" s="94" t="s">
        <v>1835</v>
      </c>
    </row>
    <row r="44" spans="1:2" x14ac:dyDescent="0.3">
      <c r="A44" s="93" t="s">
        <v>907</v>
      </c>
      <c r="B44" s="96" t="s">
        <v>1836</v>
      </c>
    </row>
    <row r="45" spans="1:2" x14ac:dyDescent="0.3">
      <c r="A45" s="93" t="s">
        <v>1837</v>
      </c>
      <c r="B45" s="94" t="s">
        <v>1838</v>
      </c>
    </row>
    <row r="46" spans="1:2" x14ac:dyDescent="0.3">
      <c r="A46" s="93" t="s">
        <v>912</v>
      </c>
      <c r="B46" s="96" t="s">
        <v>1839</v>
      </c>
    </row>
    <row r="47" spans="1:2" x14ac:dyDescent="0.3">
      <c r="A47" s="93" t="s">
        <v>938</v>
      </c>
      <c r="B47" s="94" t="s">
        <v>1840</v>
      </c>
    </row>
    <row r="48" spans="1:2" x14ac:dyDescent="0.3">
      <c r="A48" s="95" t="s">
        <v>925</v>
      </c>
      <c r="B48" s="96" t="s">
        <v>1841</v>
      </c>
    </row>
    <row r="49" spans="1:2" ht="28.8" x14ac:dyDescent="0.3">
      <c r="A49" s="93" t="s">
        <v>1842</v>
      </c>
      <c r="B49" s="94" t="s">
        <v>1843</v>
      </c>
    </row>
    <row r="50" spans="1:2" x14ac:dyDescent="0.3">
      <c r="A50" s="93" t="s">
        <v>1844</v>
      </c>
      <c r="B50" s="96" t="s">
        <v>1845</v>
      </c>
    </row>
    <row r="51" spans="1:2" x14ac:dyDescent="0.3">
      <c r="A51" s="93" t="s">
        <v>1024</v>
      </c>
      <c r="B51" s="94" t="s">
        <v>1846</v>
      </c>
    </row>
    <row r="52" spans="1:2" x14ac:dyDescent="0.3">
      <c r="A52" s="93" t="s">
        <v>933</v>
      </c>
      <c r="B52" s="96" t="s">
        <v>1847</v>
      </c>
    </row>
    <row r="53" spans="1:2" x14ac:dyDescent="0.3">
      <c r="A53" s="93" t="s">
        <v>914</v>
      </c>
      <c r="B53" s="94" t="s">
        <v>1848</v>
      </c>
    </row>
    <row r="54" spans="1:2" x14ac:dyDescent="0.3">
      <c r="A54" s="93" t="s">
        <v>971</v>
      </c>
      <c r="B54" s="96" t="s">
        <v>1849</v>
      </c>
    </row>
    <row r="55" spans="1:2" x14ac:dyDescent="0.3">
      <c r="A55" s="93" t="s">
        <v>909</v>
      </c>
      <c r="B55" s="94" t="s">
        <v>1850</v>
      </c>
    </row>
    <row r="56" spans="1:2" x14ac:dyDescent="0.3">
      <c r="A56" s="93" t="s">
        <v>1001</v>
      </c>
      <c r="B56" s="96" t="s">
        <v>1851</v>
      </c>
    </row>
    <row r="57" spans="1:2" x14ac:dyDescent="0.3">
      <c r="A57" s="93" t="s">
        <v>980</v>
      </c>
      <c r="B57" s="94" t="s">
        <v>1852</v>
      </c>
    </row>
    <row r="58" spans="1:2" x14ac:dyDescent="0.3">
      <c r="A58" s="95" t="s">
        <v>1013</v>
      </c>
      <c r="B58" s="96" t="s">
        <v>1853</v>
      </c>
    </row>
    <row r="59" spans="1:2" ht="28.8" x14ac:dyDescent="0.3">
      <c r="A59" s="93" t="s">
        <v>1854</v>
      </c>
      <c r="B59" s="94" t="s">
        <v>1855</v>
      </c>
    </row>
    <row r="60" spans="1:2" x14ac:dyDescent="0.3">
      <c r="A60" s="93" t="s">
        <v>904</v>
      </c>
      <c r="B60" s="96" t="s">
        <v>1855</v>
      </c>
    </row>
    <row r="61" spans="1:2" ht="28.8" x14ac:dyDescent="0.3">
      <c r="A61" s="93" t="s">
        <v>1856</v>
      </c>
      <c r="B61" s="94" t="s">
        <v>1857</v>
      </c>
    </row>
    <row r="62" spans="1:2" x14ac:dyDescent="0.3">
      <c r="A62" s="93" t="s">
        <v>1017</v>
      </c>
      <c r="B62" s="96" t="s">
        <v>1858</v>
      </c>
    </row>
    <row r="63" spans="1:2" x14ac:dyDescent="0.3">
      <c r="A63" s="93" t="s">
        <v>906</v>
      </c>
      <c r="B63" s="94" t="s">
        <v>1859</v>
      </c>
    </row>
    <row r="64" spans="1:2" x14ac:dyDescent="0.3">
      <c r="A64" s="95" t="s">
        <v>967</v>
      </c>
      <c r="B64" s="96" t="s">
        <v>1860</v>
      </c>
    </row>
    <row r="65" spans="1:2" x14ac:dyDescent="0.3">
      <c r="A65" s="93" t="s">
        <v>946</v>
      </c>
      <c r="B65" s="94" t="s">
        <v>1861</v>
      </c>
    </row>
    <row r="66" spans="1:2" x14ac:dyDescent="0.3">
      <c r="A66" s="93" t="s">
        <v>998</v>
      </c>
      <c r="B66" s="96" t="s">
        <v>1862</v>
      </c>
    </row>
    <row r="67" spans="1:2" x14ac:dyDescent="0.3">
      <c r="A67" s="93" t="s">
        <v>1005</v>
      </c>
      <c r="B67" s="94" t="s">
        <v>1863</v>
      </c>
    </row>
    <row r="68" spans="1:2" ht="28.8" x14ac:dyDescent="0.3">
      <c r="A68" s="95" t="s">
        <v>1864</v>
      </c>
      <c r="B68" s="96" t="s">
        <v>1865</v>
      </c>
    </row>
    <row r="69" spans="1:2" ht="28.8" x14ac:dyDescent="0.3">
      <c r="A69" s="93" t="s">
        <v>1866</v>
      </c>
      <c r="B69" s="94" t="s">
        <v>1867</v>
      </c>
    </row>
    <row r="70" spans="1:2" ht="28.8" x14ac:dyDescent="0.3">
      <c r="A70" s="95" t="s">
        <v>1868</v>
      </c>
      <c r="B70" s="96" t="s">
        <v>1869</v>
      </c>
    </row>
    <row r="71" spans="1:2" x14ac:dyDescent="0.3">
      <c r="A71" s="93" t="s">
        <v>1002</v>
      </c>
      <c r="B71" s="94" t="s">
        <v>1870</v>
      </c>
    </row>
    <row r="72" spans="1:2" ht="28.8" x14ac:dyDescent="0.3">
      <c r="A72" s="95" t="s">
        <v>1871</v>
      </c>
      <c r="B72" s="96" t="s">
        <v>1872</v>
      </c>
    </row>
    <row r="73" spans="1:2" x14ac:dyDescent="0.3">
      <c r="A73" s="93" t="s">
        <v>900</v>
      </c>
      <c r="B73" s="94" t="s">
        <v>1872</v>
      </c>
    </row>
    <row r="74" spans="1:2" x14ac:dyDescent="0.3">
      <c r="A74" s="93" t="s">
        <v>1873</v>
      </c>
      <c r="B74" s="96" t="s">
        <v>1874</v>
      </c>
    </row>
    <row r="75" spans="1:2" x14ac:dyDescent="0.3">
      <c r="A75" s="93" t="s">
        <v>958</v>
      </c>
      <c r="B75" s="94" t="s">
        <v>1875</v>
      </c>
    </row>
    <row r="76" spans="1:2" x14ac:dyDescent="0.3">
      <c r="A76" s="93" t="s">
        <v>1012</v>
      </c>
      <c r="B76" s="96" t="s">
        <v>1876</v>
      </c>
    </row>
    <row r="77" spans="1:2" x14ac:dyDescent="0.3">
      <c r="A77" s="93" t="s">
        <v>954</v>
      </c>
      <c r="B77" s="94" t="s">
        <v>1877</v>
      </c>
    </row>
    <row r="78" spans="1:2" x14ac:dyDescent="0.3">
      <c r="A78" s="93" t="s">
        <v>950</v>
      </c>
      <c r="B78" s="96" t="s">
        <v>1878</v>
      </c>
    </row>
    <row r="79" spans="1:2" ht="28.8" x14ac:dyDescent="0.3">
      <c r="A79" s="93" t="s">
        <v>1879</v>
      </c>
      <c r="B79" s="94" t="s">
        <v>1880</v>
      </c>
    </row>
    <row r="80" spans="1:2" x14ac:dyDescent="0.3">
      <c r="A80" s="95" t="s">
        <v>920</v>
      </c>
      <c r="B80" s="96" t="s">
        <v>1881</v>
      </c>
    </row>
    <row r="81" spans="1:2" ht="28.8" x14ac:dyDescent="0.3">
      <c r="A81" s="93" t="s">
        <v>1882</v>
      </c>
      <c r="B81" s="94" t="s">
        <v>1883</v>
      </c>
    </row>
    <row r="82" spans="1:2" x14ac:dyDescent="0.3">
      <c r="A82" s="93" t="s">
        <v>1884</v>
      </c>
      <c r="B82" s="96" t="s">
        <v>1884</v>
      </c>
    </row>
    <row r="83" spans="1:2" x14ac:dyDescent="0.3">
      <c r="A83" s="93" t="s">
        <v>923</v>
      </c>
      <c r="B83" s="94" t="s">
        <v>1885</v>
      </c>
    </row>
    <row r="84" spans="1:2" x14ac:dyDescent="0.3">
      <c r="A84" s="93" t="s">
        <v>951</v>
      </c>
      <c r="B84" s="96" t="s">
        <v>1886</v>
      </c>
    </row>
    <row r="85" spans="1:2" ht="28.8" x14ac:dyDescent="0.3">
      <c r="A85" s="93" t="s">
        <v>1887</v>
      </c>
      <c r="B85" s="94" t="s">
        <v>1888</v>
      </c>
    </row>
    <row r="86" spans="1:2" x14ac:dyDescent="0.3">
      <c r="A86" s="95" t="s">
        <v>1014</v>
      </c>
      <c r="B86" s="96" t="s">
        <v>1889</v>
      </c>
    </row>
    <row r="87" spans="1:2" x14ac:dyDescent="0.3">
      <c r="A87" s="93" t="s">
        <v>1890</v>
      </c>
      <c r="B87" s="94" t="s">
        <v>1891</v>
      </c>
    </row>
    <row r="88" spans="1:2" x14ac:dyDescent="0.3">
      <c r="A88" s="95" t="s">
        <v>1011</v>
      </c>
      <c r="B88" s="96" t="s">
        <v>1892</v>
      </c>
    </row>
    <row r="89" spans="1:2" ht="28.8" x14ac:dyDescent="0.3">
      <c r="A89" s="93" t="s">
        <v>1893</v>
      </c>
      <c r="B89" s="94" t="s">
        <v>1894</v>
      </c>
    </row>
    <row r="90" spans="1:2" ht="28.8" x14ac:dyDescent="0.3">
      <c r="A90" s="95" t="s">
        <v>1895</v>
      </c>
      <c r="B90" s="96" t="s">
        <v>1894</v>
      </c>
    </row>
    <row r="91" spans="1:2" x14ac:dyDescent="0.3">
      <c r="A91" s="93" t="s">
        <v>1015</v>
      </c>
      <c r="B91" s="94" t="s">
        <v>1896</v>
      </c>
    </row>
    <row r="92" spans="1:2" x14ac:dyDescent="0.3">
      <c r="A92" s="95" t="s">
        <v>913</v>
      </c>
      <c r="B92" s="96" t="s">
        <v>1897</v>
      </c>
    </row>
    <row r="93" spans="1:2" x14ac:dyDescent="0.3">
      <c r="A93" s="93" t="s">
        <v>1898</v>
      </c>
      <c r="B93" s="94" t="s">
        <v>1899</v>
      </c>
    </row>
    <row r="94" spans="1:2" ht="28.8" x14ac:dyDescent="0.3">
      <c r="A94" s="95" t="s">
        <v>1900</v>
      </c>
      <c r="B94" s="96" t="s">
        <v>1901</v>
      </c>
    </row>
    <row r="95" spans="1:2" ht="28.8" x14ac:dyDescent="0.3">
      <c r="A95" s="93" t="s">
        <v>1902</v>
      </c>
      <c r="B95" s="94" t="s">
        <v>1903</v>
      </c>
    </row>
    <row r="96" spans="1:2" x14ac:dyDescent="0.3">
      <c r="A96" s="95" t="s">
        <v>924</v>
      </c>
      <c r="B96" s="96" t="s">
        <v>1904</v>
      </c>
    </row>
    <row r="97" spans="1:2" x14ac:dyDescent="0.3">
      <c r="A97" s="93" t="s">
        <v>941</v>
      </c>
      <c r="B97" s="94" t="s">
        <v>1905</v>
      </c>
    </row>
    <row r="98" spans="1:2" x14ac:dyDescent="0.3">
      <c r="A98" s="95" t="s">
        <v>942</v>
      </c>
      <c r="B98" s="96" t="s">
        <v>1906</v>
      </c>
    </row>
    <row r="99" spans="1:2" x14ac:dyDescent="0.3">
      <c r="A99" s="93" t="s">
        <v>1907</v>
      </c>
      <c r="B99" s="94" t="s">
        <v>1908</v>
      </c>
    </row>
    <row r="100" spans="1:2" x14ac:dyDescent="0.3">
      <c r="A100" s="95" t="s">
        <v>1909</v>
      </c>
      <c r="B100" s="96" t="s">
        <v>1910</v>
      </c>
    </row>
    <row r="101" spans="1:2" x14ac:dyDescent="0.3">
      <c r="A101" s="93" t="s">
        <v>940</v>
      </c>
      <c r="B101" s="94" t="s">
        <v>1911</v>
      </c>
    </row>
    <row r="102" spans="1:2" ht="28.8" x14ac:dyDescent="0.3">
      <c r="A102" s="93" t="s">
        <v>1912</v>
      </c>
      <c r="B102" s="96" t="s">
        <v>1913</v>
      </c>
    </row>
    <row r="103" spans="1:2" ht="28.8" x14ac:dyDescent="0.3">
      <c r="A103" s="93" t="s">
        <v>1914</v>
      </c>
      <c r="B103" s="94" t="s">
        <v>1915</v>
      </c>
    </row>
    <row r="104" spans="1:2" ht="28.8" x14ac:dyDescent="0.3">
      <c r="A104" s="97" t="s">
        <v>1916</v>
      </c>
      <c r="B104" s="96" t="s">
        <v>1917</v>
      </c>
    </row>
    <row r="105" spans="1:2" ht="28.8" x14ac:dyDescent="0.3">
      <c r="A105" s="93" t="s">
        <v>1918</v>
      </c>
      <c r="B105" s="94" t="s">
        <v>1919</v>
      </c>
    </row>
    <row r="106" spans="1:2" x14ac:dyDescent="0.3">
      <c r="A106" s="95" t="s">
        <v>974</v>
      </c>
      <c r="B106" s="96" t="s">
        <v>1920</v>
      </c>
    </row>
    <row r="107" spans="1:2" x14ac:dyDescent="0.3">
      <c r="A107" s="93" t="s">
        <v>932</v>
      </c>
      <c r="B107" s="94" t="s">
        <v>1921</v>
      </c>
    </row>
    <row r="108" spans="1:2" x14ac:dyDescent="0.3">
      <c r="A108" s="93" t="s">
        <v>931</v>
      </c>
      <c r="B108" s="96" t="s">
        <v>931</v>
      </c>
    </row>
    <row r="109" spans="1:2" x14ac:dyDescent="0.3">
      <c r="A109" s="98" t="s">
        <v>1922</v>
      </c>
      <c r="B109" s="94" t="s">
        <v>1922</v>
      </c>
    </row>
    <row r="110" spans="1:2" x14ac:dyDescent="0.3">
      <c r="A110" s="93" t="s">
        <v>1004</v>
      </c>
      <c r="B110" s="96" t="s">
        <v>1923</v>
      </c>
    </row>
    <row r="111" spans="1:2" x14ac:dyDescent="0.3">
      <c r="A111" s="93" t="s">
        <v>918</v>
      </c>
      <c r="B111" s="94" t="s">
        <v>918</v>
      </c>
    </row>
    <row r="112" spans="1:2" x14ac:dyDescent="0.3">
      <c r="A112" s="93" t="s">
        <v>945</v>
      </c>
      <c r="B112" s="96" t="s">
        <v>945</v>
      </c>
    </row>
    <row r="113" spans="1:2" x14ac:dyDescent="0.3">
      <c r="A113" s="93" t="s">
        <v>901</v>
      </c>
      <c r="B113" s="94" t="s">
        <v>1924</v>
      </c>
    </row>
    <row r="114" spans="1:2" ht="28.8" x14ac:dyDescent="0.3">
      <c r="A114" s="93" t="s">
        <v>1925</v>
      </c>
      <c r="B114" s="96" t="s">
        <v>1926</v>
      </c>
    </row>
    <row r="115" spans="1:2" x14ac:dyDescent="0.3">
      <c r="A115" s="93" t="s">
        <v>1927</v>
      </c>
      <c r="B115" s="94" t="s">
        <v>1928</v>
      </c>
    </row>
    <row r="116" spans="1:2" x14ac:dyDescent="0.3">
      <c r="A116" s="95" t="s">
        <v>984</v>
      </c>
      <c r="B116" s="96" t="s">
        <v>1929</v>
      </c>
    </row>
    <row r="117" spans="1:2" x14ac:dyDescent="0.3">
      <c r="A117" s="93" t="s">
        <v>1930</v>
      </c>
      <c r="B117" s="94" t="s">
        <v>1931</v>
      </c>
    </row>
    <row r="118" spans="1:2" x14ac:dyDescent="0.3">
      <c r="A118" s="95" t="s">
        <v>902</v>
      </c>
      <c r="B118" s="96" t="s">
        <v>1932</v>
      </c>
    </row>
    <row r="119" spans="1:2" x14ac:dyDescent="0.3">
      <c r="A119" s="93" t="s">
        <v>978</v>
      </c>
      <c r="B119" s="94" t="s">
        <v>1933</v>
      </c>
    </row>
    <row r="120" spans="1:2" x14ac:dyDescent="0.3">
      <c r="A120" s="95" t="s">
        <v>1934</v>
      </c>
      <c r="B120" s="96" t="s">
        <v>1935</v>
      </c>
    </row>
    <row r="121" spans="1:2" x14ac:dyDescent="0.3">
      <c r="A121" s="93" t="s">
        <v>1936</v>
      </c>
      <c r="B121" s="94" t="s">
        <v>1937</v>
      </c>
    </row>
    <row r="122" spans="1:2" x14ac:dyDescent="0.3">
      <c r="A122" s="95" t="s">
        <v>1938</v>
      </c>
      <c r="B122" s="96" t="s">
        <v>1939</v>
      </c>
    </row>
    <row r="123" spans="1:2" x14ac:dyDescent="0.3">
      <c r="A123" s="93" t="s">
        <v>1940</v>
      </c>
      <c r="B123" s="94" t="s">
        <v>1941</v>
      </c>
    </row>
    <row r="124" spans="1:2" x14ac:dyDescent="0.3">
      <c r="A124" s="95" t="s">
        <v>1942</v>
      </c>
      <c r="B124" s="96" t="s">
        <v>1943</v>
      </c>
    </row>
    <row r="125" spans="1:2" x14ac:dyDescent="0.3">
      <c r="A125" s="93" t="s">
        <v>1944</v>
      </c>
      <c r="B125" s="94" t="s">
        <v>1945</v>
      </c>
    </row>
    <row r="126" spans="1:2" x14ac:dyDescent="0.3">
      <c r="A126" s="95" t="s">
        <v>1946</v>
      </c>
      <c r="B126" s="96" t="s">
        <v>1947</v>
      </c>
    </row>
    <row r="127" spans="1:2" x14ac:dyDescent="0.3">
      <c r="A127" s="93" t="s">
        <v>1948</v>
      </c>
      <c r="B127" s="94" t="s">
        <v>1949</v>
      </c>
    </row>
    <row r="128" spans="1:2" x14ac:dyDescent="0.3">
      <c r="A128" s="95" t="s">
        <v>1950</v>
      </c>
      <c r="B128" s="96" t="s">
        <v>1951</v>
      </c>
    </row>
    <row r="129" spans="1:2" x14ac:dyDescent="0.3">
      <c r="A129" s="93" t="s">
        <v>1952</v>
      </c>
      <c r="B129" s="94" t="s">
        <v>1953</v>
      </c>
    </row>
    <row r="130" spans="1:2" x14ac:dyDescent="0.3">
      <c r="A130" s="95" t="s">
        <v>1954</v>
      </c>
      <c r="B130" s="96" t="s">
        <v>1955</v>
      </c>
    </row>
    <row r="131" spans="1:2" x14ac:dyDescent="0.3">
      <c r="A131" s="93" t="s">
        <v>1956</v>
      </c>
      <c r="B131" s="94" t="s">
        <v>1957</v>
      </c>
    </row>
    <row r="132" spans="1:2" x14ac:dyDescent="0.3">
      <c r="A132" s="95" t="s">
        <v>1958</v>
      </c>
      <c r="B132" s="96" t="s">
        <v>1959</v>
      </c>
    </row>
    <row r="133" spans="1:2" x14ac:dyDescent="0.3">
      <c r="A133" s="93" t="s">
        <v>1960</v>
      </c>
      <c r="B133" s="94" t="s">
        <v>1961</v>
      </c>
    </row>
    <row r="134" spans="1:2" x14ac:dyDescent="0.3">
      <c r="A134" s="95" t="s">
        <v>1962</v>
      </c>
      <c r="B134" s="96" t="s">
        <v>1963</v>
      </c>
    </row>
    <row r="135" spans="1:2" x14ac:dyDescent="0.3">
      <c r="A135" s="93" t="s">
        <v>1964</v>
      </c>
      <c r="B135" s="94" t="s">
        <v>1965</v>
      </c>
    </row>
    <row r="136" spans="1:2" x14ac:dyDescent="0.3">
      <c r="A136" s="95" t="s">
        <v>1966</v>
      </c>
      <c r="B136" s="96" t="s">
        <v>1967</v>
      </c>
    </row>
    <row r="137" spans="1:2" x14ac:dyDescent="0.3">
      <c r="A137" s="93" t="s">
        <v>1968</v>
      </c>
      <c r="B137" s="94" t="s">
        <v>1969</v>
      </c>
    </row>
    <row r="138" spans="1:2" x14ac:dyDescent="0.3">
      <c r="A138" s="95" t="s">
        <v>1970</v>
      </c>
      <c r="B138" s="96" t="s">
        <v>1971</v>
      </c>
    </row>
    <row r="139" spans="1:2" x14ac:dyDescent="0.3">
      <c r="A139" s="93" t="s">
        <v>1972</v>
      </c>
      <c r="B139" s="94" t="s">
        <v>1973</v>
      </c>
    </row>
    <row r="140" spans="1:2" x14ac:dyDescent="0.3">
      <c r="A140" s="95" t="s">
        <v>1974</v>
      </c>
      <c r="B140" s="96" t="s">
        <v>1975</v>
      </c>
    </row>
    <row r="141" spans="1:2" x14ac:dyDescent="0.3">
      <c r="A141" s="93" t="s">
        <v>1976</v>
      </c>
      <c r="B141" s="94" t="s">
        <v>1977</v>
      </c>
    </row>
    <row r="142" spans="1:2" x14ac:dyDescent="0.3">
      <c r="A142" s="95" t="s">
        <v>1978</v>
      </c>
      <c r="B142" s="96" t="s">
        <v>1979</v>
      </c>
    </row>
    <row r="143" spans="1:2" x14ac:dyDescent="0.3">
      <c r="A143" s="93" t="s">
        <v>1980</v>
      </c>
      <c r="B143" s="94" t="s">
        <v>1981</v>
      </c>
    </row>
    <row r="144" spans="1:2" x14ac:dyDescent="0.3">
      <c r="A144" s="95" t="s">
        <v>1982</v>
      </c>
      <c r="B144" s="96" t="s">
        <v>1983</v>
      </c>
    </row>
    <row r="145" spans="1:2" x14ac:dyDescent="0.3">
      <c r="A145" s="93" t="s">
        <v>1984</v>
      </c>
      <c r="B145" s="94" t="s">
        <v>1985</v>
      </c>
    </row>
    <row r="146" spans="1:2" x14ac:dyDescent="0.3">
      <c r="A146" s="95" t="s">
        <v>1986</v>
      </c>
      <c r="B146" s="96" t="s">
        <v>1987</v>
      </c>
    </row>
    <row r="147" spans="1:2" x14ac:dyDescent="0.3">
      <c r="A147" s="93" t="s">
        <v>1988</v>
      </c>
      <c r="B147" s="94" t="s">
        <v>1989</v>
      </c>
    </row>
    <row r="148" spans="1:2" x14ac:dyDescent="0.3">
      <c r="A148" s="95" t="s">
        <v>1990</v>
      </c>
      <c r="B148" s="96" t="s">
        <v>1991</v>
      </c>
    </row>
    <row r="149" spans="1:2" x14ac:dyDescent="0.3">
      <c r="A149" s="93" t="s">
        <v>1992</v>
      </c>
      <c r="B149" s="94" t="s">
        <v>1993</v>
      </c>
    </row>
    <row r="150" spans="1:2" x14ac:dyDescent="0.3">
      <c r="A150" s="95" t="s">
        <v>1994</v>
      </c>
      <c r="B150" s="96" t="s">
        <v>1995</v>
      </c>
    </row>
    <row r="151" spans="1:2" x14ac:dyDescent="0.3">
      <c r="A151" s="93" t="s">
        <v>1996</v>
      </c>
      <c r="B151" s="94" t="s">
        <v>1997</v>
      </c>
    </row>
    <row r="152" spans="1:2" x14ac:dyDescent="0.3">
      <c r="A152" s="95" t="s">
        <v>1998</v>
      </c>
      <c r="B152" s="96" t="s">
        <v>1999</v>
      </c>
    </row>
    <row r="153" spans="1:2" x14ac:dyDescent="0.3">
      <c r="A153" s="93" t="s">
        <v>2000</v>
      </c>
      <c r="B153" s="94" t="s">
        <v>2001</v>
      </c>
    </row>
    <row r="154" spans="1:2" x14ac:dyDescent="0.3">
      <c r="A154" s="95" t="s">
        <v>2002</v>
      </c>
      <c r="B154" s="96" t="s">
        <v>2003</v>
      </c>
    </row>
    <row r="155" spans="1:2" x14ac:dyDescent="0.3">
      <c r="A155" s="93" t="s">
        <v>2004</v>
      </c>
      <c r="B155" s="94" t="s">
        <v>2005</v>
      </c>
    </row>
    <row r="156" spans="1:2" x14ac:dyDescent="0.3">
      <c r="A156" s="95" t="s">
        <v>2006</v>
      </c>
      <c r="B156" s="96" t="s">
        <v>2007</v>
      </c>
    </row>
    <row r="157" spans="1:2" x14ac:dyDescent="0.3">
      <c r="A157" s="93" t="s">
        <v>2008</v>
      </c>
      <c r="B157" s="94" t="s">
        <v>2009</v>
      </c>
    </row>
    <row r="158" spans="1:2" x14ac:dyDescent="0.3">
      <c r="A158" s="95" t="s">
        <v>2010</v>
      </c>
      <c r="B158" s="96" t="s">
        <v>977</v>
      </c>
    </row>
    <row r="159" spans="1:2" x14ac:dyDescent="0.3">
      <c r="A159" s="93" t="s">
        <v>2011</v>
      </c>
      <c r="B159" s="94" t="s">
        <v>2012</v>
      </c>
    </row>
    <row r="160" spans="1:2" x14ac:dyDescent="0.3">
      <c r="A160" s="95" t="s">
        <v>2013</v>
      </c>
      <c r="B160" s="96" t="s">
        <v>2014</v>
      </c>
    </row>
    <row r="161" spans="1:2" x14ac:dyDescent="0.3">
      <c r="A161" s="93" t="s">
        <v>2015</v>
      </c>
      <c r="B161" s="94" t="s">
        <v>2016</v>
      </c>
    </row>
    <row r="162" spans="1:2" x14ac:dyDescent="0.3">
      <c r="A162" s="95" t="s">
        <v>2017</v>
      </c>
      <c r="B162" s="96" t="s">
        <v>2018</v>
      </c>
    </row>
    <row r="163" spans="1:2" x14ac:dyDescent="0.3">
      <c r="A163" s="93" t="s">
        <v>2019</v>
      </c>
      <c r="B163" s="94" t="s">
        <v>2020</v>
      </c>
    </row>
    <row r="164" spans="1:2" x14ac:dyDescent="0.3">
      <c r="A164" s="95" t="s">
        <v>2021</v>
      </c>
      <c r="B164" s="96" t="s">
        <v>2022</v>
      </c>
    </row>
    <row r="165" spans="1:2" x14ac:dyDescent="0.3">
      <c r="A165" s="93" t="s">
        <v>2023</v>
      </c>
      <c r="B165" s="94" t="s">
        <v>2024</v>
      </c>
    </row>
    <row r="166" spans="1:2" x14ac:dyDescent="0.3">
      <c r="A166" s="95" t="s">
        <v>2025</v>
      </c>
      <c r="B166" s="96" t="s">
        <v>2026</v>
      </c>
    </row>
    <row r="167" spans="1:2" x14ac:dyDescent="0.3">
      <c r="A167" s="93" t="s">
        <v>2027</v>
      </c>
      <c r="B167" s="94" t="s">
        <v>2028</v>
      </c>
    </row>
    <row r="168" spans="1:2" x14ac:dyDescent="0.3">
      <c r="A168" s="95" t="s">
        <v>2029</v>
      </c>
      <c r="B168" s="96" t="s">
        <v>2030</v>
      </c>
    </row>
    <row r="169" spans="1:2" x14ac:dyDescent="0.3">
      <c r="A169" s="93" t="s">
        <v>2031</v>
      </c>
      <c r="B169" s="94" t="s">
        <v>2032</v>
      </c>
    </row>
    <row r="170" spans="1:2" x14ac:dyDescent="0.3">
      <c r="A170" s="95" t="s">
        <v>2033</v>
      </c>
      <c r="B170" s="96" t="s">
        <v>2034</v>
      </c>
    </row>
    <row r="171" spans="1:2" x14ac:dyDescent="0.3">
      <c r="A171" s="93" t="s">
        <v>2035</v>
      </c>
      <c r="B171" s="94" t="s">
        <v>2036</v>
      </c>
    </row>
    <row r="172" spans="1:2" x14ac:dyDescent="0.3">
      <c r="A172" s="95" t="s">
        <v>2037</v>
      </c>
      <c r="B172" s="96" t="s">
        <v>2038</v>
      </c>
    </row>
    <row r="173" spans="1:2" x14ac:dyDescent="0.3">
      <c r="A173" s="93" t="s">
        <v>2039</v>
      </c>
      <c r="B173" s="94" t="s">
        <v>2040</v>
      </c>
    </row>
    <row r="174" spans="1:2" x14ac:dyDescent="0.3">
      <c r="A174" s="95" t="s">
        <v>2041</v>
      </c>
      <c r="B174" s="96" t="s">
        <v>2042</v>
      </c>
    </row>
    <row r="175" spans="1:2" x14ac:dyDescent="0.3">
      <c r="A175" s="93" t="s">
        <v>2043</v>
      </c>
      <c r="B175" s="94" t="s">
        <v>2044</v>
      </c>
    </row>
    <row r="176" spans="1:2" x14ac:dyDescent="0.3">
      <c r="A176" s="95" t="s">
        <v>2045</v>
      </c>
      <c r="B176" s="96" t="s">
        <v>2046</v>
      </c>
    </row>
    <row r="177" spans="1:2" x14ac:dyDescent="0.3">
      <c r="A177" s="93" t="s">
        <v>2047</v>
      </c>
      <c r="B177" s="94" t="s">
        <v>2048</v>
      </c>
    </row>
    <row r="178" spans="1:2" x14ac:dyDescent="0.3">
      <c r="A178" s="95" t="s">
        <v>2049</v>
      </c>
      <c r="B178" s="96" t="s">
        <v>2050</v>
      </c>
    </row>
    <row r="179" spans="1:2" x14ac:dyDescent="0.3">
      <c r="A179" s="93" t="s">
        <v>2051</v>
      </c>
      <c r="B179" s="94" t="s">
        <v>2052</v>
      </c>
    </row>
    <row r="180" spans="1:2" x14ac:dyDescent="0.3">
      <c r="A180" s="95" t="s">
        <v>2053</v>
      </c>
      <c r="B180" s="96" t="s">
        <v>2054</v>
      </c>
    </row>
    <row r="181" spans="1:2" x14ac:dyDescent="0.3">
      <c r="A181" s="93" t="s">
        <v>2055</v>
      </c>
      <c r="B181" s="94" t="s">
        <v>2056</v>
      </c>
    </row>
    <row r="182" spans="1:2" x14ac:dyDescent="0.3">
      <c r="A182" s="95" t="s">
        <v>2057</v>
      </c>
      <c r="B182" s="96" t="s">
        <v>2058</v>
      </c>
    </row>
    <row r="183" spans="1:2" x14ac:dyDescent="0.3">
      <c r="A183" s="93" t="s">
        <v>2059</v>
      </c>
      <c r="B183" s="94" t="s">
        <v>2060</v>
      </c>
    </row>
    <row r="184" spans="1:2" x14ac:dyDescent="0.3">
      <c r="A184" s="95" t="s">
        <v>2061</v>
      </c>
      <c r="B184" s="96" t="s">
        <v>2062</v>
      </c>
    </row>
    <row r="185" spans="1:2" x14ac:dyDescent="0.3">
      <c r="A185" s="93" t="s">
        <v>2063</v>
      </c>
      <c r="B185" s="94" t="s">
        <v>2064</v>
      </c>
    </row>
    <row r="186" spans="1:2" x14ac:dyDescent="0.3">
      <c r="A186" s="95" t="s">
        <v>2065</v>
      </c>
      <c r="B186" s="96" t="s">
        <v>2066</v>
      </c>
    </row>
    <row r="187" spans="1:2" x14ac:dyDescent="0.3">
      <c r="A187" s="93" t="s">
        <v>2067</v>
      </c>
      <c r="B187" s="94" t="s">
        <v>2068</v>
      </c>
    </row>
    <row r="188" spans="1:2" x14ac:dyDescent="0.3">
      <c r="A188" s="95" t="s">
        <v>2069</v>
      </c>
      <c r="B188" s="96" t="s">
        <v>2070</v>
      </c>
    </row>
    <row r="189" spans="1:2" x14ac:dyDescent="0.3">
      <c r="A189" s="93" t="s">
        <v>2071</v>
      </c>
      <c r="B189" s="94" t="s">
        <v>2072</v>
      </c>
    </row>
    <row r="190" spans="1:2" x14ac:dyDescent="0.3">
      <c r="A190" s="95" t="s">
        <v>2073</v>
      </c>
      <c r="B190" s="96" t="s">
        <v>2074</v>
      </c>
    </row>
    <row r="191" spans="1:2" x14ac:dyDescent="0.3">
      <c r="A191" s="93" t="s">
        <v>2075</v>
      </c>
      <c r="B191" s="94" t="s">
        <v>2076</v>
      </c>
    </row>
    <row r="192" spans="1:2" x14ac:dyDescent="0.3">
      <c r="A192" s="95" t="s">
        <v>2077</v>
      </c>
      <c r="B192" s="96" t="s">
        <v>2078</v>
      </c>
    </row>
    <row r="193" spans="1:2" x14ac:dyDescent="0.3">
      <c r="A193" s="93" t="s">
        <v>2079</v>
      </c>
      <c r="B193" s="94" t="s">
        <v>2080</v>
      </c>
    </row>
    <row r="194" spans="1:2" x14ac:dyDescent="0.3">
      <c r="A194" s="95" t="s">
        <v>2081</v>
      </c>
      <c r="B194" s="96" t="s">
        <v>2082</v>
      </c>
    </row>
    <row r="195" spans="1:2" x14ac:dyDescent="0.3">
      <c r="A195" s="93" t="s">
        <v>2083</v>
      </c>
      <c r="B195" s="94" t="s">
        <v>2084</v>
      </c>
    </row>
    <row r="196" spans="1:2" x14ac:dyDescent="0.3">
      <c r="A196" s="95" t="s">
        <v>2085</v>
      </c>
      <c r="B196" s="96" t="s">
        <v>2086</v>
      </c>
    </row>
    <row r="197" spans="1:2" x14ac:dyDescent="0.3">
      <c r="A197" s="93" t="s">
        <v>2087</v>
      </c>
      <c r="B197" s="94" t="s">
        <v>2088</v>
      </c>
    </row>
    <row r="198" spans="1:2" x14ac:dyDescent="0.3">
      <c r="A198" s="95" t="s">
        <v>2089</v>
      </c>
      <c r="B198" s="96" t="s">
        <v>2090</v>
      </c>
    </row>
    <row r="199" spans="1:2" x14ac:dyDescent="0.3">
      <c r="A199" s="93" t="s">
        <v>2091</v>
      </c>
      <c r="B199" s="94" t="s">
        <v>2092</v>
      </c>
    </row>
    <row r="200" spans="1:2" x14ac:dyDescent="0.3">
      <c r="A200" s="95" t="s">
        <v>2093</v>
      </c>
      <c r="B200" s="96" t="s">
        <v>2094</v>
      </c>
    </row>
    <row r="201" spans="1:2" x14ac:dyDescent="0.3">
      <c r="A201" s="93" t="s">
        <v>2095</v>
      </c>
      <c r="B201" s="94" t="s">
        <v>2096</v>
      </c>
    </row>
    <row r="202" spans="1:2" x14ac:dyDescent="0.3">
      <c r="A202" s="95" t="s">
        <v>2097</v>
      </c>
      <c r="B202" s="96" t="s">
        <v>2098</v>
      </c>
    </row>
    <row r="203" spans="1:2" x14ac:dyDescent="0.3">
      <c r="A203" s="93" t="s">
        <v>2099</v>
      </c>
      <c r="B203" s="94" t="s">
        <v>2100</v>
      </c>
    </row>
    <row r="204" spans="1:2" x14ac:dyDescent="0.3">
      <c r="A204" s="95" t="s">
        <v>2101</v>
      </c>
      <c r="B204" s="96" t="s">
        <v>2102</v>
      </c>
    </row>
    <row r="205" spans="1:2" x14ac:dyDescent="0.3">
      <c r="A205" s="93" t="s">
        <v>2103</v>
      </c>
      <c r="B205" s="94" t="s">
        <v>2104</v>
      </c>
    </row>
    <row r="206" spans="1:2" x14ac:dyDescent="0.3">
      <c r="A206" s="95" t="s">
        <v>2105</v>
      </c>
      <c r="B206" s="96" t="s">
        <v>2106</v>
      </c>
    </row>
    <row r="207" spans="1:2" x14ac:dyDescent="0.3">
      <c r="A207" s="93" t="s">
        <v>2107</v>
      </c>
      <c r="B207" s="94" t="s">
        <v>2108</v>
      </c>
    </row>
    <row r="208" spans="1:2" x14ac:dyDescent="0.3">
      <c r="A208" s="95" t="s">
        <v>2109</v>
      </c>
      <c r="B208" s="96" t="s">
        <v>2110</v>
      </c>
    </row>
    <row r="209" spans="1:2" x14ac:dyDescent="0.3">
      <c r="A209" s="93" t="s">
        <v>2111</v>
      </c>
      <c r="B209" s="94" t="s">
        <v>2112</v>
      </c>
    </row>
    <row r="210" spans="1:2" x14ac:dyDescent="0.3">
      <c r="A210" s="95" t="s">
        <v>2113</v>
      </c>
      <c r="B210" s="96" t="s">
        <v>2114</v>
      </c>
    </row>
    <row r="211" spans="1:2" x14ac:dyDescent="0.3">
      <c r="A211" s="93" t="s">
        <v>2115</v>
      </c>
      <c r="B211" s="94" t="s">
        <v>2116</v>
      </c>
    </row>
    <row r="212" spans="1:2" x14ac:dyDescent="0.3">
      <c r="A212" s="95" t="s">
        <v>2117</v>
      </c>
      <c r="B212" s="96" t="s">
        <v>2118</v>
      </c>
    </row>
    <row r="213" spans="1:2" x14ac:dyDescent="0.3">
      <c r="A213" s="93" t="s">
        <v>2119</v>
      </c>
      <c r="B213" s="94" t="s">
        <v>2120</v>
      </c>
    </row>
    <row r="214" spans="1:2" x14ac:dyDescent="0.3">
      <c r="A214" s="95" t="s">
        <v>2121</v>
      </c>
      <c r="B214" s="96" t="s">
        <v>2122</v>
      </c>
    </row>
    <row r="215" spans="1:2" x14ac:dyDescent="0.3">
      <c r="A215" s="93" t="s">
        <v>2123</v>
      </c>
      <c r="B215" s="94" t="s">
        <v>2124</v>
      </c>
    </row>
    <row r="216" spans="1:2" x14ac:dyDescent="0.3">
      <c r="A216" s="95" t="s">
        <v>2125</v>
      </c>
      <c r="B216" s="96" t="s">
        <v>2126</v>
      </c>
    </row>
    <row r="217" spans="1:2" x14ac:dyDescent="0.3">
      <c r="A217" s="93" t="s">
        <v>2127</v>
      </c>
      <c r="B217" s="94" t="s">
        <v>2128</v>
      </c>
    </row>
    <row r="218" spans="1:2" x14ac:dyDescent="0.3">
      <c r="A218" s="95" t="s">
        <v>2129</v>
      </c>
      <c r="B218" s="96" t="s">
        <v>2130</v>
      </c>
    </row>
    <row r="219" spans="1:2" x14ac:dyDescent="0.3">
      <c r="A219" s="93" t="s">
        <v>2131</v>
      </c>
      <c r="B219" s="94" t="s">
        <v>2132</v>
      </c>
    </row>
    <row r="220" spans="1:2" x14ac:dyDescent="0.3">
      <c r="A220" s="95" t="s">
        <v>2133</v>
      </c>
      <c r="B220" s="96" t="s">
        <v>2134</v>
      </c>
    </row>
    <row r="221" spans="1:2" x14ac:dyDescent="0.3">
      <c r="A221" s="93" t="s">
        <v>2135</v>
      </c>
      <c r="B221" s="94" t="s">
        <v>1793</v>
      </c>
    </row>
    <row r="222" spans="1:2" x14ac:dyDescent="0.3">
      <c r="A222" s="95" t="s">
        <v>2136</v>
      </c>
      <c r="B222" s="96" t="s">
        <v>2137</v>
      </c>
    </row>
    <row r="223" spans="1:2" x14ac:dyDescent="0.3">
      <c r="A223" s="93" t="s">
        <v>2138</v>
      </c>
      <c r="B223" s="94" t="s">
        <v>2139</v>
      </c>
    </row>
    <row r="224" spans="1:2" x14ac:dyDescent="0.3">
      <c r="A224" s="95" t="s">
        <v>2140</v>
      </c>
      <c r="B224" s="96" t="s">
        <v>2141</v>
      </c>
    </row>
    <row r="225" spans="1:2" x14ac:dyDescent="0.3">
      <c r="A225" s="93" t="s">
        <v>2142</v>
      </c>
      <c r="B225" s="94" t="s">
        <v>2143</v>
      </c>
    </row>
    <row r="226" spans="1:2" x14ac:dyDescent="0.3">
      <c r="A226" s="95" t="s">
        <v>2144</v>
      </c>
      <c r="B226" s="96" t="s">
        <v>2145</v>
      </c>
    </row>
    <row r="227" spans="1:2" x14ac:dyDescent="0.3">
      <c r="A227" s="93" t="s">
        <v>2146</v>
      </c>
      <c r="B227" s="94" t="s">
        <v>2147</v>
      </c>
    </row>
    <row r="228" spans="1:2" x14ac:dyDescent="0.3">
      <c r="A228" s="95" t="s">
        <v>2148</v>
      </c>
      <c r="B228" s="96" t="s">
        <v>2149</v>
      </c>
    </row>
    <row r="229" spans="1:2" x14ac:dyDescent="0.3">
      <c r="A229" s="93" t="s">
        <v>2150</v>
      </c>
      <c r="B229" s="94" t="s">
        <v>2151</v>
      </c>
    </row>
    <row r="230" spans="1:2" x14ac:dyDescent="0.3">
      <c r="A230" s="95" t="s">
        <v>2152</v>
      </c>
      <c r="B230" s="96" t="s">
        <v>2153</v>
      </c>
    </row>
    <row r="231" spans="1:2" x14ac:dyDescent="0.3">
      <c r="A231" s="93" t="s">
        <v>2154</v>
      </c>
      <c r="B231" s="94" t="s">
        <v>2155</v>
      </c>
    </row>
    <row r="232" spans="1:2" x14ac:dyDescent="0.3">
      <c r="A232" s="95" t="s">
        <v>2156</v>
      </c>
      <c r="B232" s="96" t="s">
        <v>2157</v>
      </c>
    </row>
    <row r="233" spans="1:2" x14ac:dyDescent="0.3">
      <c r="A233" s="93" t="s">
        <v>2158</v>
      </c>
      <c r="B233" s="94" t="s">
        <v>2159</v>
      </c>
    </row>
    <row r="234" spans="1:2" x14ac:dyDescent="0.3">
      <c r="A234" s="95" t="s">
        <v>2160</v>
      </c>
      <c r="B234" s="96" t="s">
        <v>2161</v>
      </c>
    </row>
    <row r="235" spans="1:2" x14ac:dyDescent="0.3">
      <c r="A235" s="93" t="s">
        <v>2162</v>
      </c>
      <c r="B235" s="94" t="s">
        <v>2163</v>
      </c>
    </row>
    <row r="236" spans="1:2" x14ac:dyDescent="0.3">
      <c r="A236" s="95" t="s">
        <v>2164</v>
      </c>
      <c r="B236" s="96" t="s">
        <v>2165</v>
      </c>
    </row>
    <row r="237" spans="1:2" x14ac:dyDescent="0.3">
      <c r="A237" s="93" t="s">
        <v>2166</v>
      </c>
      <c r="B237" s="94" t="s">
        <v>2167</v>
      </c>
    </row>
    <row r="238" spans="1:2" x14ac:dyDescent="0.3">
      <c r="A238" s="95" t="s">
        <v>2168</v>
      </c>
      <c r="B238" s="96" t="s">
        <v>2169</v>
      </c>
    </row>
    <row r="239" spans="1:2" x14ac:dyDescent="0.3">
      <c r="A239" s="93" t="s">
        <v>2170</v>
      </c>
      <c r="B239" s="94" t="s">
        <v>2171</v>
      </c>
    </row>
    <row r="240" spans="1:2" x14ac:dyDescent="0.3">
      <c r="A240" s="95" t="s">
        <v>2172</v>
      </c>
      <c r="B240" s="96" t="s">
        <v>2173</v>
      </c>
    </row>
    <row r="241" spans="1:2" x14ac:dyDescent="0.3">
      <c r="A241" s="93" t="s">
        <v>2174</v>
      </c>
      <c r="B241" s="94" t="s">
        <v>2175</v>
      </c>
    </row>
    <row r="242" spans="1:2" x14ac:dyDescent="0.3">
      <c r="A242" s="95" t="s">
        <v>2176</v>
      </c>
      <c r="B242" s="96" t="s">
        <v>2177</v>
      </c>
    </row>
    <row r="243" spans="1:2" x14ac:dyDescent="0.3">
      <c r="A243" s="93" t="s">
        <v>2178</v>
      </c>
      <c r="B243" s="94" t="s">
        <v>2179</v>
      </c>
    </row>
    <row r="244" spans="1:2" x14ac:dyDescent="0.3">
      <c r="A244" s="95" t="s">
        <v>2180</v>
      </c>
      <c r="B244" s="96" t="s">
        <v>2181</v>
      </c>
    </row>
    <row r="245" spans="1:2" x14ac:dyDescent="0.3">
      <c r="A245" s="93" t="s">
        <v>2182</v>
      </c>
      <c r="B245" s="94" t="s">
        <v>2183</v>
      </c>
    </row>
    <row r="246" spans="1:2" x14ac:dyDescent="0.3">
      <c r="A246" s="95" t="s">
        <v>2184</v>
      </c>
      <c r="B246" s="96" t="s">
        <v>2185</v>
      </c>
    </row>
    <row r="247" spans="1:2" x14ac:dyDescent="0.3">
      <c r="A247" s="93" t="s">
        <v>2186</v>
      </c>
      <c r="B247" s="94" t="s">
        <v>2187</v>
      </c>
    </row>
    <row r="248" spans="1:2" x14ac:dyDescent="0.3">
      <c r="A248" s="95" t="s">
        <v>2188</v>
      </c>
      <c r="B248" s="96" t="s">
        <v>2189</v>
      </c>
    </row>
    <row r="249" spans="1:2" x14ac:dyDescent="0.3">
      <c r="A249" s="93" t="s">
        <v>2190</v>
      </c>
      <c r="B249" s="94" t="s">
        <v>2191</v>
      </c>
    </row>
    <row r="250" spans="1:2" x14ac:dyDescent="0.3">
      <c r="A250" s="95" t="s">
        <v>2192</v>
      </c>
      <c r="B250" s="96" t="s">
        <v>2193</v>
      </c>
    </row>
    <row r="251" spans="1:2" x14ac:dyDescent="0.3">
      <c r="A251" s="93" t="s">
        <v>2194</v>
      </c>
      <c r="B251" s="94" t="s">
        <v>2195</v>
      </c>
    </row>
    <row r="252" spans="1:2" x14ac:dyDescent="0.3">
      <c r="A252" s="95" t="s">
        <v>2196</v>
      </c>
      <c r="B252" s="96" t="s">
        <v>2197</v>
      </c>
    </row>
    <row r="253" spans="1:2" x14ac:dyDescent="0.3">
      <c r="A253" s="93" t="s">
        <v>2198</v>
      </c>
      <c r="B253" s="94" t="s">
        <v>2199</v>
      </c>
    </row>
    <row r="254" spans="1:2" x14ac:dyDescent="0.3">
      <c r="A254" s="95" t="s">
        <v>2200</v>
      </c>
      <c r="B254" s="96" t="s">
        <v>2201</v>
      </c>
    </row>
    <row r="255" spans="1:2" x14ac:dyDescent="0.3">
      <c r="A255" s="93" t="s">
        <v>2202</v>
      </c>
      <c r="B255" s="94" t="s">
        <v>2203</v>
      </c>
    </row>
    <row r="256" spans="1:2" x14ac:dyDescent="0.3">
      <c r="A256" s="95" t="s">
        <v>2204</v>
      </c>
      <c r="B256" s="96" t="s">
        <v>2205</v>
      </c>
    </row>
    <row r="257" spans="1:2" x14ac:dyDescent="0.3">
      <c r="A257" s="93" t="s">
        <v>2206</v>
      </c>
      <c r="B257" s="94" t="s">
        <v>2207</v>
      </c>
    </row>
    <row r="258" spans="1:2" x14ac:dyDescent="0.3">
      <c r="A258" s="95" t="s">
        <v>2208</v>
      </c>
      <c r="B258" s="96" t="s">
        <v>2209</v>
      </c>
    </row>
    <row r="259" spans="1:2" x14ac:dyDescent="0.3">
      <c r="A259" s="93" t="s">
        <v>2210</v>
      </c>
      <c r="B259" s="94" t="s">
        <v>2211</v>
      </c>
    </row>
    <row r="260" spans="1:2" x14ac:dyDescent="0.3">
      <c r="A260" s="95" t="s">
        <v>2212</v>
      </c>
      <c r="B260" s="96" t="s">
        <v>2213</v>
      </c>
    </row>
    <row r="261" spans="1:2" x14ac:dyDescent="0.3">
      <c r="A261" s="93" t="s">
        <v>2214</v>
      </c>
      <c r="B261" s="94" t="s">
        <v>2215</v>
      </c>
    </row>
    <row r="262" spans="1:2" x14ac:dyDescent="0.3">
      <c r="A262" s="95" t="s">
        <v>2216</v>
      </c>
      <c r="B262" s="96" t="s">
        <v>2217</v>
      </c>
    </row>
    <row r="263" spans="1:2" x14ac:dyDescent="0.3">
      <c r="A263" s="93" t="s">
        <v>2218</v>
      </c>
      <c r="B263" s="94" t="s">
        <v>2219</v>
      </c>
    </row>
    <row r="264" spans="1:2" x14ac:dyDescent="0.3">
      <c r="A264" s="95" t="s">
        <v>2220</v>
      </c>
      <c r="B264" s="96" t="s">
        <v>2221</v>
      </c>
    </row>
    <row r="265" spans="1:2" x14ac:dyDescent="0.3">
      <c r="A265" s="93" t="s">
        <v>2222</v>
      </c>
      <c r="B265" s="94" t="s">
        <v>2223</v>
      </c>
    </row>
    <row r="266" spans="1:2" x14ac:dyDescent="0.3">
      <c r="A266" s="95" t="s">
        <v>2224</v>
      </c>
      <c r="B266" s="96" t="s">
        <v>2225</v>
      </c>
    </row>
    <row r="267" spans="1:2" x14ac:dyDescent="0.3">
      <c r="A267" s="93" t="s">
        <v>2226</v>
      </c>
      <c r="B267" s="94" t="s">
        <v>2227</v>
      </c>
    </row>
    <row r="268" spans="1:2" x14ac:dyDescent="0.3">
      <c r="A268" s="95" t="s">
        <v>2228</v>
      </c>
      <c r="B268" s="96" t="s">
        <v>2229</v>
      </c>
    </row>
    <row r="269" spans="1:2" x14ac:dyDescent="0.3">
      <c r="A269" s="93" t="s">
        <v>2230</v>
      </c>
      <c r="B269" s="94" t="s">
        <v>2231</v>
      </c>
    </row>
    <row r="270" spans="1:2" x14ac:dyDescent="0.3">
      <c r="A270" s="95" t="s">
        <v>2232</v>
      </c>
      <c r="B270" s="96" t="s">
        <v>2233</v>
      </c>
    </row>
    <row r="271" spans="1:2" x14ac:dyDescent="0.3">
      <c r="A271" s="93" t="s">
        <v>2234</v>
      </c>
      <c r="B271" s="94" t="s">
        <v>2235</v>
      </c>
    </row>
    <row r="272" spans="1:2" x14ac:dyDescent="0.3">
      <c r="A272" s="95" t="s">
        <v>2236</v>
      </c>
      <c r="B272" s="96" t="s">
        <v>2237</v>
      </c>
    </row>
    <row r="273" spans="1:2" x14ac:dyDescent="0.3">
      <c r="A273" s="93" t="s">
        <v>2238</v>
      </c>
      <c r="B273" s="94" t="s">
        <v>2239</v>
      </c>
    </row>
    <row r="274" spans="1:2" x14ac:dyDescent="0.3">
      <c r="A274" s="95" t="s">
        <v>2240</v>
      </c>
      <c r="B274" s="96" t="s">
        <v>2241</v>
      </c>
    </row>
    <row r="275" spans="1:2" x14ac:dyDescent="0.3">
      <c r="A275" s="93" t="s">
        <v>2242</v>
      </c>
      <c r="B275" s="94" t="s">
        <v>2243</v>
      </c>
    </row>
    <row r="276" spans="1:2" x14ac:dyDescent="0.3">
      <c r="A276" s="95" t="s">
        <v>2244</v>
      </c>
      <c r="B276" s="96" t="s">
        <v>2245</v>
      </c>
    </row>
    <row r="277" spans="1:2" x14ac:dyDescent="0.3">
      <c r="A277" s="93" t="s">
        <v>2246</v>
      </c>
      <c r="B277" s="94" t="s">
        <v>2247</v>
      </c>
    </row>
    <row r="278" spans="1:2" x14ac:dyDescent="0.3">
      <c r="A278" s="95" t="s">
        <v>2248</v>
      </c>
      <c r="B278" s="96" t="s">
        <v>2249</v>
      </c>
    </row>
    <row r="279" spans="1:2" x14ac:dyDescent="0.3">
      <c r="A279" s="93" t="s">
        <v>2250</v>
      </c>
      <c r="B279" s="94" t="s">
        <v>2251</v>
      </c>
    </row>
    <row r="280" spans="1:2" x14ac:dyDescent="0.3">
      <c r="A280" s="95" t="s">
        <v>2252</v>
      </c>
      <c r="B280" s="96" t="s">
        <v>2253</v>
      </c>
    </row>
    <row r="281" spans="1:2" x14ac:dyDescent="0.3">
      <c r="A281" s="93" t="s">
        <v>2254</v>
      </c>
      <c r="B281" s="94" t="s">
        <v>2255</v>
      </c>
    </row>
    <row r="282" spans="1:2" x14ac:dyDescent="0.3">
      <c r="A282" s="95" t="s">
        <v>2256</v>
      </c>
      <c r="B282" s="96" t="s">
        <v>2257</v>
      </c>
    </row>
    <row r="283" spans="1:2" x14ac:dyDescent="0.3">
      <c r="A283" s="93" t="s">
        <v>2258</v>
      </c>
      <c r="B283" s="94" t="s">
        <v>2259</v>
      </c>
    </row>
    <row r="284" spans="1:2" x14ac:dyDescent="0.3">
      <c r="A284" s="95" t="s">
        <v>2260</v>
      </c>
      <c r="B284" s="96" t="s">
        <v>2261</v>
      </c>
    </row>
    <row r="285" spans="1:2" x14ac:dyDescent="0.3">
      <c r="A285" s="93" t="s">
        <v>2262</v>
      </c>
      <c r="B285" s="94" t="s">
        <v>2263</v>
      </c>
    </row>
    <row r="286" spans="1:2" x14ac:dyDescent="0.3">
      <c r="A286" s="95" t="s">
        <v>2264</v>
      </c>
      <c r="B286" s="96" t="s">
        <v>2265</v>
      </c>
    </row>
    <row r="287" spans="1:2" x14ac:dyDescent="0.3">
      <c r="A287" s="93" t="s">
        <v>2266</v>
      </c>
      <c r="B287" s="94" t="s">
        <v>2267</v>
      </c>
    </row>
    <row r="288" spans="1:2" x14ac:dyDescent="0.3">
      <c r="A288" s="95" t="s">
        <v>2268</v>
      </c>
      <c r="B288" s="96" t="s">
        <v>2269</v>
      </c>
    </row>
    <row r="289" spans="1:2" x14ac:dyDescent="0.3">
      <c r="A289" s="93" t="s">
        <v>2270</v>
      </c>
      <c r="B289" s="94" t="s">
        <v>2271</v>
      </c>
    </row>
    <row r="290" spans="1:2" x14ac:dyDescent="0.3">
      <c r="A290" s="95" t="s">
        <v>2272</v>
      </c>
      <c r="B290" s="96" t="s">
        <v>2273</v>
      </c>
    </row>
    <row r="291" spans="1:2" x14ac:dyDescent="0.3">
      <c r="A291" s="93" t="s">
        <v>2274</v>
      </c>
      <c r="B291" s="94" t="s">
        <v>2275</v>
      </c>
    </row>
    <row r="292" spans="1:2" x14ac:dyDescent="0.3">
      <c r="A292" s="95" t="s">
        <v>2276</v>
      </c>
      <c r="B292" s="96" t="s">
        <v>2277</v>
      </c>
    </row>
    <row r="293" spans="1:2" x14ac:dyDescent="0.3">
      <c r="A293" s="93" t="s">
        <v>2278</v>
      </c>
      <c r="B293" s="94" t="s">
        <v>2279</v>
      </c>
    </row>
    <row r="294" spans="1:2" x14ac:dyDescent="0.3">
      <c r="A294" s="95" t="s">
        <v>2280</v>
      </c>
      <c r="B294" s="96" t="s">
        <v>2281</v>
      </c>
    </row>
    <row r="295" spans="1:2" x14ac:dyDescent="0.3">
      <c r="A295" s="93" t="s">
        <v>2282</v>
      </c>
      <c r="B295" s="94" t="s">
        <v>2283</v>
      </c>
    </row>
    <row r="296" spans="1:2" x14ac:dyDescent="0.3">
      <c r="A296" s="95" t="s">
        <v>2284</v>
      </c>
      <c r="B296" s="96" t="s">
        <v>2285</v>
      </c>
    </row>
    <row r="297" spans="1:2" x14ac:dyDescent="0.3">
      <c r="A297" s="93" t="s">
        <v>2286</v>
      </c>
      <c r="B297" s="94" t="s">
        <v>2287</v>
      </c>
    </row>
    <row r="298" spans="1:2" x14ac:dyDescent="0.3">
      <c r="A298" s="95" t="s">
        <v>2288</v>
      </c>
      <c r="B298" s="96" t="s">
        <v>2289</v>
      </c>
    </row>
    <row r="299" spans="1:2" x14ac:dyDescent="0.3">
      <c r="A299" s="93" t="s">
        <v>2290</v>
      </c>
      <c r="B299" s="94" t="s">
        <v>2291</v>
      </c>
    </row>
    <row r="300" spans="1:2" x14ac:dyDescent="0.3">
      <c r="A300" s="95" t="s">
        <v>2292</v>
      </c>
      <c r="B300" s="96" t="s">
        <v>2293</v>
      </c>
    </row>
    <row r="301" spans="1:2" x14ac:dyDescent="0.3">
      <c r="A301" s="93" t="s">
        <v>2294</v>
      </c>
      <c r="B301" s="94" t="s">
        <v>2295</v>
      </c>
    </row>
    <row r="302" spans="1:2" x14ac:dyDescent="0.3">
      <c r="A302" s="95" t="s">
        <v>2296</v>
      </c>
      <c r="B302" s="96" t="s">
        <v>2297</v>
      </c>
    </row>
    <row r="303" spans="1:2" x14ac:dyDescent="0.3">
      <c r="A303" s="93" t="s">
        <v>2298</v>
      </c>
      <c r="B303" s="94" t="s">
        <v>2299</v>
      </c>
    </row>
    <row r="304" spans="1:2" x14ac:dyDescent="0.3">
      <c r="A304" s="95" t="s">
        <v>2300</v>
      </c>
      <c r="B304" s="96" t="s">
        <v>2301</v>
      </c>
    </row>
    <row r="305" spans="1:2" x14ac:dyDescent="0.3">
      <c r="A305" s="93" t="s">
        <v>2302</v>
      </c>
      <c r="B305" s="94" t="s">
        <v>985</v>
      </c>
    </row>
    <row r="306" spans="1:2" x14ac:dyDescent="0.3">
      <c r="A306" s="95" t="s">
        <v>2303</v>
      </c>
      <c r="B306" s="96" t="s">
        <v>2304</v>
      </c>
    </row>
    <row r="307" spans="1:2" x14ac:dyDescent="0.3">
      <c r="A307" s="93" t="s">
        <v>2305</v>
      </c>
      <c r="B307" s="94" t="s">
        <v>2306</v>
      </c>
    </row>
    <row r="308" spans="1:2" x14ac:dyDescent="0.3">
      <c r="A308" s="95" t="s">
        <v>2307</v>
      </c>
      <c r="B308" s="96" t="s">
        <v>2308</v>
      </c>
    </row>
    <row r="309" spans="1:2" x14ac:dyDescent="0.3">
      <c r="A309" s="93" t="s">
        <v>2309</v>
      </c>
      <c r="B309" s="94" t="s">
        <v>2310</v>
      </c>
    </row>
    <row r="310" spans="1:2" x14ac:dyDescent="0.3">
      <c r="A310" s="95" t="s">
        <v>2311</v>
      </c>
      <c r="B310" s="96" t="s">
        <v>2312</v>
      </c>
    </row>
    <row r="311" spans="1:2" x14ac:dyDescent="0.3">
      <c r="A311" s="93" t="s">
        <v>2313</v>
      </c>
      <c r="B311" s="94" t="s">
        <v>2314</v>
      </c>
    </row>
    <row r="312" spans="1:2" x14ac:dyDescent="0.3">
      <c r="A312" s="95" t="s">
        <v>2315</v>
      </c>
      <c r="B312" s="96" t="s">
        <v>2316</v>
      </c>
    </row>
    <row r="313" spans="1:2" x14ac:dyDescent="0.3">
      <c r="A313" s="93" t="s">
        <v>2317</v>
      </c>
      <c r="B313" s="94" t="s">
        <v>2318</v>
      </c>
    </row>
    <row r="314" spans="1:2" x14ac:dyDescent="0.3">
      <c r="A314" s="95" t="s">
        <v>2319</v>
      </c>
      <c r="B314" s="96" t="s">
        <v>2320</v>
      </c>
    </row>
    <row r="315" spans="1:2" x14ac:dyDescent="0.3">
      <c r="A315" s="93" t="s">
        <v>2321</v>
      </c>
      <c r="B315" s="94" t="s">
        <v>2322</v>
      </c>
    </row>
    <row r="316" spans="1:2" x14ac:dyDescent="0.3">
      <c r="A316" s="95" t="s">
        <v>2323</v>
      </c>
      <c r="B316" s="96" t="s">
        <v>2324</v>
      </c>
    </row>
    <row r="317" spans="1:2" x14ac:dyDescent="0.3">
      <c r="A317" s="93" t="s">
        <v>2325</v>
      </c>
      <c r="B317" s="94" t="s">
        <v>2326</v>
      </c>
    </row>
    <row r="318" spans="1:2" x14ac:dyDescent="0.3">
      <c r="A318" s="95" t="s">
        <v>2327</v>
      </c>
      <c r="B318" s="96" t="s">
        <v>2328</v>
      </c>
    </row>
    <row r="319" spans="1:2" x14ac:dyDescent="0.3">
      <c r="A319" s="93" t="s">
        <v>2329</v>
      </c>
      <c r="B319" s="94" t="s">
        <v>2330</v>
      </c>
    </row>
    <row r="320" spans="1:2" x14ac:dyDescent="0.3">
      <c r="A320" s="95" t="s">
        <v>2331</v>
      </c>
      <c r="B320" s="96" t="s">
        <v>964</v>
      </c>
    </row>
    <row r="321" spans="1:2" x14ac:dyDescent="0.3">
      <c r="A321" s="93" t="s">
        <v>2332</v>
      </c>
      <c r="B321" s="94" t="s">
        <v>2333</v>
      </c>
    </row>
    <row r="322" spans="1:2" x14ac:dyDescent="0.3">
      <c r="A322" s="95" t="s">
        <v>2334</v>
      </c>
      <c r="B322" s="96" t="s">
        <v>2335</v>
      </c>
    </row>
    <row r="323" spans="1:2" x14ac:dyDescent="0.3">
      <c r="A323" s="93" t="s">
        <v>2336</v>
      </c>
      <c r="B323" s="94" t="s">
        <v>2337</v>
      </c>
    </row>
    <row r="324" spans="1:2" x14ac:dyDescent="0.3">
      <c r="A324" s="95" t="s">
        <v>2338</v>
      </c>
      <c r="B324" s="96" t="s">
        <v>2339</v>
      </c>
    </row>
    <row r="325" spans="1:2" x14ac:dyDescent="0.3">
      <c r="A325" s="93" t="s">
        <v>2340</v>
      </c>
      <c r="B325" s="94" t="s">
        <v>2341</v>
      </c>
    </row>
    <row r="326" spans="1:2" x14ac:dyDescent="0.3">
      <c r="A326" s="95" t="s">
        <v>2342</v>
      </c>
      <c r="B326" s="96" t="s">
        <v>2343</v>
      </c>
    </row>
    <row r="327" spans="1:2" x14ac:dyDescent="0.3">
      <c r="A327" s="93" t="s">
        <v>2344</v>
      </c>
      <c r="B327" s="94" t="s">
        <v>2345</v>
      </c>
    </row>
    <row r="328" spans="1:2" x14ac:dyDescent="0.3">
      <c r="A328" s="95" t="s">
        <v>2346</v>
      </c>
      <c r="B328" s="96" t="s">
        <v>2347</v>
      </c>
    </row>
    <row r="329" spans="1:2" x14ac:dyDescent="0.3">
      <c r="A329" s="93" t="s">
        <v>2348</v>
      </c>
      <c r="B329" s="94" t="s">
        <v>2349</v>
      </c>
    </row>
    <row r="330" spans="1:2" x14ac:dyDescent="0.3">
      <c r="A330" s="95" t="s">
        <v>2350</v>
      </c>
      <c r="B330" s="96" t="s">
        <v>2351</v>
      </c>
    </row>
    <row r="331" spans="1:2" x14ac:dyDescent="0.3">
      <c r="A331" s="93" t="s">
        <v>2352</v>
      </c>
      <c r="B331" s="94" t="s">
        <v>2353</v>
      </c>
    </row>
    <row r="332" spans="1:2" x14ac:dyDescent="0.3">
      <c r="A332" s="95" t="s">
        <v>2354</v>
      </c>
      <c r="B332" s="96" t="s">
        <v>2355</v>
      </c>
    </row>
    <row r="333" spans="1:2" x14ac:dyDescent="0.3">
      <c r="A333" s="93" t="s">
        <v>2356</v>
      </c>
      <c r="B333" s="94" t="s">
        <v>2357</v>
      </c>
    </row>
    <row r="334" spans="1:2" x14ac:dyDescent="0.3">
      <c r="A334" s="95" t="s">
        <v>2358</v>
      </c>
      <c r="B334" s="96" t="s">
        <v>2359</v>
      </c>
    </row>
    <row r="335" spans="1:2" x14ac:dyDescent="0.3">
      <c r="A335" s="93" t="s">
        <v>2360</v>
      </c>
      <c r="B335" s="94" t="s">
        <v>2361</v>
      </c>
    </row>
    <row r="336" spans="1:2" x14ac:dyDescent="0.3">
      <c r="A336" s="95" t="s">
        <v>2362</v>
      </c>
      <c r="B336" s="96" t="s">
        <v>2363</v>
      </c>
    </row>
    <row r="337" spans="1:2" x14ac:dyDescent="0.3">
      <c r="A337" s="93" t="s">
        <v>2364</v>
      </c>
      <c r="B337" s="94" t="s">
        <v>2365</v>
      </c>
    </row>
    <row r="338" spans="1:2" x14ac:dyDescent="0.3">
      <c r="A338" s="95" t="s">
        <v>2366</v>
      </c>
      <c r="B338" s="96" t="s">
        <v>2367</v>
      </c>
    </row>
    <row r="339" spans="1:2" x14ac:dyDescent="0.3">
      <c r="A339" s="93" t="s">
        <v>2368</v>
      </c>
      <c r="B339" s="94" t="s">
        <v>2369</v>
      </c>
    </row>
    <row r="340" spans="1:2" x14ac:dyDescent="0.3">
      <c r="A340" s="95" t="s">
        <v>2370</v>
      </c>
      <c r="B340" s="96" t="s">
        <v>2371</v>
      </c>
    </row>
    <row r="341" spans="1:2" x14ac:dyDescent="0.3">
      <c r="A341" s="93" t="s">
        <v>2372</v>
      </c>
      <c r="B341" s="94" t="s">
        <v>2373</v>
      </c>
    </row>
    <row r="342" spans="1:2" x14ac:dyDescent="0.3">
      <c r="A342" s="95" t="s">
        <v>2374</v>
      </c>
      <c r="B342" s="96" t="s">
        <v>2375</v>
      </c>
    </row>
    <row r="343" spans="1:2" x14ac:dyDescent="0.3">
      <c r="A343" s="93" t="s">
        <v>2376</v>
      </c>
      <c r="B343" s="94" t="s">
        <v>2377</v>
      </c>
    </row>
    <row r="344" spans="1:2" x14ac:dyDescent="0.3">
      <c r="A344" s="95" t="s">
        <v>2378</v>
      </c>
      <c r="B344" s="96" t="s">
        <v>2379</v>
      </c>
    </row>
    <row r="345" spans="1:2" x14ac:dyDescent="0.3">
      <c r="A345" s="93" t="s">
        <v>2380</v>
      </c>
      <c r="B345" s="94" t="s">
        <v>1829</v>
      </c>
    </row>
    <row r="346" spans="1:2" x14ac:dyDescent="0.3">
      <c r="A346" s="95" t="s">
        <v>2381</v>
      </c>
      <c r="B346" s="96" t="s">
        <v>2382</v>
      </c>
    </row>
    <row r="347" spans="1:2" x14ac:dyDescent="0.3">
      <c r="A347" s="93" t="s">
        <v>2383</v>
      </c>
      <c r="B347" s="94" t="s">
        <v>2384</v>
      </c>
    </row>
    <row r="348" spans="1:2" x14ac:dyDescent="0.3">
      <c r="A348" s="95" t="s">
        <v>2385</v>
      </c>
      <c r="B348" s="96" t="s">
        <v>2386</v>
      </c>
    </row>
    <row r="349" spans="1:2" x14ac:dyDescent="0.3">
      <c r="A349" s="93" t="s">
        <v>2387</v>
      </c>
      <c r="B349" s="94" t="s">
        <v>2388</v>
      </c>
    </row>
    <row r="350" spans="1:2" x14ac:dyDescent="0.3">
      <c r="A350" s="95" t="s">
        <v>2389</v>
      </c>
      <c r="B350" s="96" t="s">
        <v>2390</v>
      </c>
    </row>
    <row r="351" spans="1:2" x14ac:dyDescent="0.3">
      <c r="A351" s="93" t="s">
        <v>2391</v>
      </c>
      <c r="B351" s="94" t="s">
        <v>2392</v>
      </c>
    </row>
    <row r="352" spans="1:2" x14ac:dyDescent="0.3">
      <c r="A352" s="95" t="s">
        <v>2393</v>
      </c>
      <c r="B352" s="96" t="s">
        <v>2394</v>
      </c>
    </row>
    <row r="353" spans="1:2" x14ac:dyDescent="0.3">
      <c r="A353" s="93" t="s">
        <v>2395</v>
      </c>
      <c r="B353" s="94" t="s">
        <v>2396</v>
      </c>
    </row>
    <row r="354" spans="1:2" x14ac:dyDescent="0.3">
      <c r="A354" s="95" t="s">
        <v>2397</v>
      </c>
      <c r="B354" s="96" t="s">
        <v>2398</v>
      </c>
    </row>
    <row r="355" spans="1:2" x14ac:dyDescent="0.3">
      <c r="A355" s="93" t="s">
        <v>2399</v>
      </c>
      <c r="B355" s="94" t="s">
        <v>2400</v>
      </c>
    </row>
    <row r="356" spans="1:2" x14ac:dyDescent="0.3">
      <c r="A356" s="95" t="s">
        <v>2401</v>
      </c>
      <c r="B356" s="96" t="s">
        <v>2402</v>
      </c>
    </row>
    <row r="357" spans="1:2" x14ac:dyDescent="0.3">
      <c r="A357" s="93" t="s">
        <v>2403</v>
      </c>
      <c r="B357" s="94" t="s">
        <v>2404</v>
      </c>
    </row>
    <row r="358" spans="1:2" x14ac:dyDescent="0.3">
      <c r="A358" s="95" t="s">
        <v>2405</v>
      </c>
      <c r="B358" s="96" t="s">
        <v>2406</v>
      </c>
    </row>
    <row r="359" spans="1:2" x14ac:dyDescent="0.3">
      <c r="A359" s="93" t="s">
        <v>2407</v>
      </c>
      <c r="B359" s="94" t="s">
        <v>2408</v>
      </c>
    </row>
    <row r="360" spans="1:2" x14ac:dyDescent="0.3">
      <c r="A360" s="99" t="s">
        <v>2409</v>
      </c>
      <c r="B360" s="100" t="s">
        <v>2410</v>
      </c>
    </row>
  </sheetData>
  <sheetProtection algorithmName="SHA-512" hashValue="X7GWiOcVHM42DcP2lN6/RCNd+Z1X9xPy5s43JCrWA8orj1EZZa8BRHi5OILzFtlVsLqunisR9I9EK4eGZ8PDig==" saltValue="0nzNgQg+Tz0bvnm8iRPjgA==" spinCount="100000" sheet="1" objects="1" scenarios="1"/>
  <pageMargins left="0.7" right="0.7" top="0.75" bottom="0.75" header="0.3" footer="0.3"/>
  <tableParts count="1">
    <tablePart r:id="rId1"/>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B28AF-F1A0-4AA8-A71F-1E17D8C2A4DF}">
  <dimension ref="A1:E62"/>
  <sheetViews>
    <sheetView workbookViewId="0">
      <selection activeCell="H24" sqref="H24"/>
    </sheetView>
  </sheetViews>
  <sheetFormatPr defaultRowHeight="14.4" x14ac:dyDescent="0.3"/>
  <cols>
    <col min="1" max="1" width="12.77734375" customWidth="1"/>
    <col min="2" max="2" width="20" customWidth="1"/>
    <col min="3" max="3" width="15.21875" customWidth="1"/>
    <col min="4" max="4" width="18.5546875" customWidth="1"/>
    <col min="5" max="5" width="26.44140625" customWidth="1"/>
  </cols>
  <sheetData>
    <row r="1" spans="1:5" x14ac:dyDescent="0.3">
      <c r="A1" s="107" t="s">
        <v>127</v>
      </c>
      <c r="B1" s="75" t="s">
        <v>774</v>
      </c>
      <c r="C1" s="107" t="s">
        <v>775</v>
      </c>
      <c r="D1" s="107" t="s">
        <v>777</v>
      </c>
      <c r="E1" s="107" t="s">
        <v>2449</v>
      </c>
    </row>
    <row r="2" spans="1:5" x14ac:dyDescent="0.3">
      <c r="A2" s="108">
        <v>1</v>
      </c>
      <c r="B2" s="108" t="s">
        <v>713</v>
      </c>
      <c r="C2" s="108" t="s">
        <v>2450</v>
      </c>
      <c r="D2" s="108">
        <v>2022</v>
      </c>
      <c r="E2" s="109">
        <v>609741</v>
      </c>
    </row>
    <row r="3" spans="1:5" x14ac:dyDescent="0.3">
      <c r="A3" s="108">
        <v>100</v>
      </c>
      <c r="B3" s="108" t="s">
        <v>751</v>
      </c>
      <c r="C3" s="108" t="s">
        <v>2450</v>
      </c>
      <c r="D3" s="108">
        <v>2022</v>
      </c>
      <c r="E3" s="109">
        <v>1671462</v>
      </c>
    </row>
    <row r="4" spans="1:5" x14ac:dyDescent="0.3">
      <c r="A4" s="108">
        <v>101</v>
      </c>
      <c r="B4" s="108" t="s">
        <v>752</v>
      </c>
      <c r="C4" s="108" t="s">
        <v>2450</v>
      </c>
      <c r="D4" s="108">
        <v>2022</v>
      </c>
      <c r="E4" s="109">
        <v>0</v>
      </c>
    </row>
    <row r="5" spans="1:5" ht="22.8" x14ac:dyDescent="0.3">
      <c r="A5" s="108">
        <v>103</v>
      </c>
      <c r="B5" s="108" t="s">
        <v>754</v>
      </c>
      <c r="C5" s="108" t="s">
        <v>2450</v>
      </c>
      <c r="D5" s="108">
        <v>2022</v>
      </c>
      <c r="E5" s="109">
        <v>0</v>
      </c>
    </row>
    <row r="6" spans="1:5" x14ac:dyDescent="0.3">
      <c r="A6" s="108">
        <v>104</v>
      </c>
      <c r="B6" s="108" t="s">
        <v>771</v>
      </c>
      <c r="C6" s="108" t="s">
        <v>2450</v>
      </c>
      <c r="D6" s="108">
        <v>2022</v>
      </c>
      <c r="E6" s="109">
        <v>13088892</v>
      </c>
    </row>
    <row r="7" spans="1:5" x14ac:dyDescent="0.3">
      <c r="A7" s="108">
        <v>105</v>
      </c>
      <c r="B7" s="108" t="s">
        <v>755</v>
      </c>
      <c r="C7" s="108" t="s">
        <v>2450</v>
      </c>
      <c r="D7" s="108">
        <v>2022</v>
      </c>
      <c r="E7" s="109">
        <v>0</v>
      </c>
    </row>
    <row r="8" spans="1:5" x14ac:dyDescent="0.3">
      <c r="A8" s="108">
        <v>106</v>
      </c>
      <c r="B8" s="108" t="s">
        <v>717</v>
      </c>
      <c r="C8" s="108" t="s">
        <v>2450</v>
      </c>
      <c r="D8" s="108">
        <v>2022</v>
      </c>
      <c r="E8" s="109">
        <v>1040213</v>
      </c>
    </row>
    <row r="9" spans="1:5" ht="22.8" x14ac:dyDescent="0.3">
      <c r="A9" s="108">
        <v>114</v>
      </c>
      <c r="B9" s="108" t="s">
        <v>863</v>
      </c>
      <c r="C9" s="108" t="s">
        <v>2450</v>
      </c>
      <c r="D9" s="108">
        <v>2022</v>
      </c>
      <c r="E9" s="109">
        <v>3698957.12</v>
      </c>
    </row>
    <row r="10" spans="1:5" ht="22.8" x14ac:dyDescent="0.3">
      <c r="A10" s="108">
        <v>11467</v>
      </c>
      <c r="B10" s="108" t="s">
        <v>865</v>
      </c>
      <c r="C10" s="108" t="s">
        <v>2450</v>
      </c>
      <c r="D10" s="108">
        <v>2022</v>
      </c>
      <c r="E10" s="109">
        <v>833674.8</v>
      </c>
    </row>
    <row r="11" spans="1:5" ht="22.8" x14ac:dyDescent="0.3">
      <c r="A11" s="108">
        <v>11718</v>
      </c>
      <c r="B11" s="108" t="s">
        <v>760</v>
      </c>
      <c r="C11" s="108" t="s">
        <v>2450</v>
      </c>
      <c r="D11" s="108">
        <v>2022</v>
      </c>
      <c r="E11" s="109">
        <v>543410</v>
      </c>
    </row>
    <row r="12" spans="1:5" x14ac:dyDescent="0.3">
      <c r="A12" s="108">
        <v>122</v>
      </c>
      <c r="B12" s="108" t="s">
        <v>762</v>
      </c>
      <c r="C12" s="108" t="s">
        <v>2450</v>
      </c>
      <c r="D12" s="108">
        <v>2022</v>
      </c>
      <c r="E12" s="109">
        <v>2729189</v>
      </c>
    </row>
    <row r="13" spans="1:5" ht="22.8" x14ac:dyDescent="0.3">
      <c r="A13" s="108">
        <v>126</v>
      </c>
      <c r="B13" s="108" t="s">
        <v>864</v>
      </c>
      <c r="C13" s="108" t="s">
        <v>2450</v>
      </c>
      <c r="D13" s="108">
        <v>2022</v>
      </c>
      <c r="E13" s="109">
        <v>3606708.25</v>
      </c>
    </row>
    <row r="14" spans="1:5" x14ac:dyDescent="0.3">
      <c r="A14" s="108">
        <v>127</v>
      </c>
      <c r="B14" s="108" t="s">
        <v>758</v>
      </c>
      <c r="C14" s="108" t="s">
        <v>2450</v>
      </c>
      <c r="D14" s="108">
        <v>2022</v>
      </c>
      <c r="E14" s="109">
        <v>7360396</v>
      </c>
    </row>
    <row r="15" spans="1:5" x14ac:dyDescent="0.3">
      <c r="A15" s="108">
        <v>129</v>
      </c>
      <c r="B15" s="108" t="s">
        <v>770</v>
      </c>
      <c r="C15" s="108" t="s">
        <v>2450</v>
      </c>
      <c r="D15" s="108">
        <v>2022</v>
      </c>
      <c r="E15" s="109">
        <v>2538366</v>
      </c>
    </row>
    <row r="16" spans="1:5" x14ac:dyDescent="0.3">
      <c r="A16" s="108">
        <v>133</v>
      </c>
      <c r="B16" s="108" t="s">
        <v>742</v>
      </c>
      <c r="C16" s="108" t="s">
        <v>2450</v>
      </c>
      <c r="D16" s="108">
        <v>2022</v>
      </c>
      <c r="E16" s="109">
        <v>12258845</v>
      </c>
    </row>
    <row r="17" spans="1:5" x14ac:dyDescent="0.3">
      <c r="A17" s="108">
        <v>138</v>
      </c>
      <c r="B17" s="108" t="s">
        <v>876</v>
      </c>
      <c r="C17" s="108" t="s">
        <v>2450</v>
      </c>
      <c r="D17" s="108">
        <v>2022</v>
      </c>
      <c r="E17" s="109">
        <v>620818</v>
      </c>
    </row>
    <row r="18" spans="1:5" x14ac:dyDescent="0.3">
      <c r="A18" s="108">
        <v>14495</v>
      </c>
      <c r="B18" s="108" t="s">
        <v>718</v>
      </c>
      <c r="C18" s="108" t="s">
        <v>2450</v>
      </c>
      <c r="D18" s="108">
        <v>2022</v>
      </c>
      <c r="E18" s="109">
        <v>871060</v>
      </c>
    </row>
    <row r="19" spans="1:5" x14ac:dyDescent="0.3">
      <c r="A19" s="108">
        <v>14496</v>
      </c>
      <c r="B19" s="108" t="s">
        <v>2442</v>
      </c>
      <c r="C19" s="108" t="s">
        <v>2450</v>
      </c>
      <c r="D19" s="108">
        <v>2022</v>
      </c>
      <c r="E19" s="109">
        <v>17356763</v>
      </c>
    </row>
    <row r="20" spans="1:5" x14ac:dyDescent="0.3">
      <c r="A20" s="108">
        <v>2</v>
      </c>
      <c r="B20" s="108" t="s">
        <v>714</v>
      </c>
      <c r="C20" s="108" t="s">
        <v>2450</v>
      </c>
      <c r="D20" s="108">
        <v>2022</v>
      </c>
      <c r="E20" s="109">
        <v>668883</v>
      </c>
    </row>
    <row r="21" spans="1:5" ht="22.8" x14ac:dyDescent="0.3">
      <c r="A21" s="108">
        <v>22</v>
      </c>
      <c r="B21" s="108" t="s">
        <v>727</v>
      </c>
      <c r="C21" s="108" t="s">
        <v>2450</v>
      </c>
      <c r="D21" s="108">
        <v>2022</v>
      </c>
      <c r="E21" s="109">
        <v>0</v>
      </c>
    </row>
    <row r="22" spans="1:5" ht="22.8" x14ac:dyDescent="0.3">
      <c r="A22" s="108">
        <v>25</v>
      </c>
      <c r="B22" s="108" t="s">
        <v>761</v>
      </c>
      <c r="C22" s="108" t="s">
        <v>2450</v>
      </c>
      <c r="D22" s="108">
        <v>2022</v>
      </c>
      <c r="E22" s="109">
        <v>16033355</v>
      </c>
    </row>
    <row r="23" spans="1:5" x14ac:dyDescent="0.3">
      <c r="A23" s="108">
        <v>3107</v>
      </c>
      <c r="B23" s="108" t="s">
        <v>725</v>
      </c>
      <c r="C23" s="108" t="s">
        <v>2450</v>
      </c>
      <c r="D23" s="108">
        <v>2022</v>
      </c>
      <c r="E23" s="109">
        <v>216592319</v>
      </c>
    </row>
    <row r="24" spans="1:5" x14ac:dyDescent="0.3">
      <c r="A24" s="108">
        <v>3108</v>
      </c>
      <c r="B24" s="108" t="s">
        <v>728</v>
      </c>
      <c r="C24" s="108" t="s">
        <v>2450</v>
      </c>
      <c r="D24" s="108">
        <v>2022</v>
      </c>
      <c r="E24" s="109">
        <v>267993781.16999999</v>
      </c>
    </row>
    <row r="25" spans="1:5" x14ac:dyDescent="0.3">
      <c r="A25" s="108">
        <v>3110</v>
      </c>
      <c r="B25" s="108" t="s">
        <v>748</v>
      </c>
      <c r="C25" s="108" t="s">
        <v>2450</v>
      </c>
      <c r="D25" s="108">
        <v>2022</v>
      </c>
      <c r="E25" s="109">
        <v>4834453</v>
      </c>
    </row>
    <row r="26" spans="1:5" ht="22.8" x14ac:dyDescent="0.3">
      <c r="A26" s="108">
        <v>3111</v>
      </c>
      <c r="B26" s="108" t="s">
        <v>1624</v>
      </c>
      <c r="C26" s="108" t="s">
        <v>2450</v>
      </c>
      <c r="D26" s="108">
        <v>2022</v>
      </c>
      <c r="E26" s="109">
        <v>3162505</v>
      </c>
    </row>
    <row r="27" spans="1:5" x14ac:dyDescent="0.3">
      <c r="A27" s="108">
        <v>3112</v>
      </c>
      <c r="B27" s="108" t="s">
        <v>757</v>
      </c>
      <c r="C27" s="108" t="s">
        <v>2450</v>
      </c>
      <c r="D27" s="108">
        <v>2022</v>
      </c>
      <c r="E27" s="109">
        <v>3506218</v>
      </c>
    </row>
    <row r="28" spans="1:5" x14ac:dyDescent="0.3">
      <c r="A28" s="108">
        <v>3113</v>
      </c>
      <c r="B28" s="108" t="s">
        <v>763</v>
      </c>
      <c r="C28" s="108" t="s">
        <v>2450</v>
      </c>
      <c r="D28" s="108">
        <v>2022</v>
      </c>
      <c r="E28" s="109">
        <v>23899811</v>
      </c>
    </row>
    <row r="29" spans="1:5" ht="22.8" x14ac:dyDescent="0.3">
      <c r="A29" s="108">
        <v>3115</v>
      </c>
      <c r="B29" s="108" t="s">
        <v>772</v>
      </c>
      <c r="C29" s="108" t="s">
        <v>2450</v>
      </c>
      <c r="D29" s="108">
        <v>2022</v>
      </c>
      <c r="E29" s="109">
        <v>209005582</v>
      </c>
    </row>
    <row r="30" spans="1:5" x14ac:dyDescent="0.3">
      <c r="A30" s="108">
        <v>345</v>
      </c>
      <c r="B30" s="108" t="s">
        <v>756</v>
      </c>
      <c r="C30" s="108" t="s">
        <v>2450</v>
      </c>
      <c r="D30" s="108">
        <v>2022</v>
      </c>
      <c r="E30" s="109">
        <v>3889318</v>
      </c>
    </row>
    <row r="31" spans="1:5" x14ac:dyDescent="0.3">
      <c r="A31" s="108">
        <v>39</v>
      </c>
      <c r="B31" s="108" t="s">
        <v>729</v>
      </c>
      <c r="C31" s="108" t="s">
        <v>2450</v>
      </c>
      <c r="D31" s="108">
        <v>2022</v>
      </c>
      <c r="E31" s="109">
        <v>8541329</v>
      </c>
    </row>
    <row r="32" spans="1:5" x14ac:dyDescent="0.3">
      <c r="A32" s="108">
        <v>4</v>
      </c>
      <c r="B32" s="108" t="s">
        <v>716</v>
      </c>
      <c r="C32" s="108" t="s">
        <v>2450</v>
      </c>
      <c r="D32" s="108">
        <v>2022</v>
      </c>
      <c r="E32" s="109">
        <v>20551933</v>
      </c>
    </row>
    <row r="33" spans="1:5" x14ac:dyDescent="0.3">
      <c r="A33" s="108">
        <v>40</v>
      </c>
      <c r="B33" s="108" t="s">
        <v>734</v>
      </c>
      <c r="C33" s="108" t="s">
        <v>2450</v>
      </c>
      <c r="D33" s="108">
        <v>2022</v>
      </c>
      <c r="E33" s="109">
        <v>2720486</v>
      </c>
    </row>
    <row r="34" spans="1:5" x14ac:dyDescent="0.3">
      <c r="A34" s="108">
        <v>41</v>
      </c>
      <c r="B34" s="108" t="s">
        <v>862</v>
      </c>
      <c r="C34" s="108" t="s">
        <v>2450</v>
      </c>
      <c r="D34" s="108">
        <v>2022</v>
      </c>
      <c r="E34" s="109">
        <v>1212069.46</v>
      </c>
    </row>
    <row r="35" spans="1:5" x14ac:dyDescent="0.3">
      <c r="A35" s="108">
        <v>42</v>
      </c>
      <c r="B35" s="108" t="s">
        <v>858</v>
      </c>
      <c r="C35" s="108" t="s">
        <v>2450</v>
      </c>
      <c r="D35" s="108">
        <v>2022</v>
      </c>
      <c r="E35" s="109">
        <v>9925753.1799999997</v>
      </c>
    </row>
    <row r="36" spans="1:5" x14ac:dyDescent="0.3">
      <c r="A36" s="108">
        <v>46</v>
      </c>
      <c r="B36" s="108" t="s">
        <v>724</v>
      </c>
      <c r="C36" s="108" t="s">
        <v>2450</v>
      </c>
      <c r="D36" s="108">
        <v>2022</v>
      </c>
      <c r="E36" s="109">
        <v>19825577</v>
      </c>
    </row>
    <row r="37" spans="1:5" ht="22.8" x14ac:dyDescent="0.3">
      <c r="A37" s="108">
        <v>5</v>
      </c>
      <c r="B37" s="108" t="s">
        <v>715</v>
      </c>
      <c r="C37" s="108" t="s">
        <v>2450</v>
      </c>
      <c r="D37" s="108">
        <v>2022</v>
      </c>
      <c r="E37" s="109">
        <v>1884739</v>
      </c>
    </row>
    <row r="38" spans="1:5" x14ac:dyDescent="0.3">
      <c r="A38" s="108">
        <v>50</v>
      </c>
      <c r="B38" s="108" t="s">
        <v>869</v>
      </c>
      <c r="C38" s="108" t="s">
        <v>2450</v>
      </c>
      <c r="D38" s="108">
        <v>2022</v>
      </c>
      <c r="E38" s="109">
        <v>0</v>
      </c>
    </row>
    <row r="39" spans="1:5" x14ac:dyDescent="0.3">
      <c r="A39" s="108">
        <v>51</v>
      </c>
      <c r="B39" s="108" t="s">
        <v>731</v>
      </c>
      <c r="C39" s="108" t="s">
        <v>2450</v>
      </c>
      <c r="D39" s="108">
        <v>2022</v>
      </c>
      <c r="E39" s="109">
        <v>3368528</v>
      </c>
    </row>
    <row r="40" spans="1:5" ht="22.8" x14ac:dyDescent="0.3">
      <c r="A40" s="306">
        <v>53</v>
      </c>
      <c r="B40" s="306" t="s">
        <v>721</v>
      </c>
      <c r="C40" s="306" t="s">
        <v>2450</v>
      </c>
      <c r="D40" s="306">
        <v>2022</v>
      </c>
      <c r="E40" s="307">
        <v>243347</v>
      </c>
    </row>
    <row r="41" spans="1:5" x14ac:dyDescent="0.3">
      <c r="A41" s="306">
        <v>57</v>
      </c>
      <c r="B41" s="306" t="s">
        <v>732</v>
      </c>
      <c r="C41" s="306" t="s">
        <v>2450</v>
      </c>
      <c r="D41" s="306">
        <v>2022</v>
      </c>
      <c r="E41" s="307">
        <v>0</v>
      </c>
    </row>
    <row r="42" spans="1:5" ht="22.8" x14ac:dyDescent="0.3">
      <c r="A42" s="306">
        <v>59</v>
      </c>
      <c r="B42" s="306" t="s">
        <v>726</v>
      </c>
      <c r="C42" s="306" t="s">
        <v>2450</v>
      </c>
      <c r="D42" s="306">
        <v>2022</v>
      </c>
      <c r="E42" s="307">
        <v>0</v>
      </c>
    </row>
    <row r="43" spans="1:5" x14ac:dyDescent="0.3">
      <c r="A43" s="306">
        <v>6309</v>
      </c>
      <c r="B43" s="306" t="s">
        <v>719</v>
      </c>
      <c r="C43" s="306" t="s">
        <v>2450</v>
      </c>
      <c r="D43" s="306">
        <v>2022</v>
      </c>
      <c r="E43" s="307">
        <v>8171675.1100000003</v>
      </c>
    </row>
    <row r="44" spans="1:5" ht="22.8" x14ac:dyDescent="0.3">
      <c r="A44" s="306">
        <v>6546</v>
      </c>
      <c r="B44" s="306" t="s">
        <v>875</v>
      </c>
      <c r="C44" s="306" t="s">
        <v>2450</v>
      </c>
      <c r="D44" s="306">
        <v>2022</v>
      </c>
      <c r="E44" s="307">
        <v>3331799.32</v>
      </c>
    </row>
    <row r="45" spans="1:5" x14ac:dyDescent="0.3">
      <c r="A45" s="306">
        <v>6547</v>
      </c>
      <c r="B45" s="306" t="s">
        <v>747</v>
      </c>
      <c r="C45" s="306" t="s">
        <v>2450</v>
      </c>
      <c r="D45" s="306">
        <v>2022</v>
      </c>
      <c r="E45" s="307">
        <v>9066025</v>
      </c>
    </row>
    <row r="46" spans="1:5" ht="22.8" x14ac:dyDescent="0.3">
      <c r="A46" s="306">
        <v>68</v>
      </c>
      <c r="B46" s="306" t="s">
        <v>735</v>
      </c>
      <c r="C46" s="306" t="s">
        <v>2450</v>
      </c>
      <c r="D46" s="306">
        <v>2022</v>
      </c>
      <c r="E46" s="307">
        <v>3679597</v>
      </c>
    </row>
    <row r="47" spans="1:5" ht="22.8" x14ac:dyDescent="0.3">
      <c r="A47" s="306">
        <v>6963</v>
      </c>
      <c r="B47" s="306" t="s">
        <v>759</v>
      </c>
      <c r="C47" s="306" t="s">
        <v>2450</v>
      </c>
      <c r="D47" s="306">
        <v>2022</v>
      </c>
      <c r="E47" s="307">
        <v>165337</v>
      </c>
    </row>
    <row r="48" spans="1:5" x14ac:dyDescent="0.3">
      <c r="A48" s="306">
        <v>73</v>
      </c>
      <c r="B48" s="306" t="s">
        <v>737</v>
      </c>
      <c r="C48" s="306" t="s">
        <v>2450</v>
      </c>
      <c r="D48" s="306">
        <v>2022</v>
      </c>
      <c r="E48" s="307">
        <v>2148289</v>
      </c>
    </row>
    <row r="49" spans="1:5" x14ac:dyDescent="0.3">
      <c r="A49" s="306">
        <v>75</v>
      </c>
      <c r="B49" s="306" t="s">
        <v>861</v>
      </c>
      <c r="C49" s="306" t="s">
        <v>2450</v>
      </c>
      <c r="D49" s="306">
        <v>2022</v>
      </c>
      <c r="E49" s="307">
        <v>6052723.5499999998</v>
      </c>
    </row>
    <row r="50" spans="1:5" x14ac:dyDescent="0.3">
      <c r="A50" s="306">
        <v>77</v>
      </c>
      <c r="B50" s="306" t="s">
        <v>738</v>
      </c>
      <c r="C50" s="306" t="s">
        <v>2450</v>
      </c>
      <c r="D50" s="306">
        <v>2022</v>
      </c>
      <c r="E50" s="307">
        <v>21840185</v>
      </c>
    </row>
    <row r="51" spans="1:5" ht="22.8" x14ac:dyDescent="0.3">
      <c r="A51" s="306">
        <v>79</v>
      </c>
      <c r="B51" s="306" t="s">
        <v>722</v>
      </c>
      <c r="C51" s="306" t="s">
        <v>2450</v>
      </c>
      <c r="D51" s="306">
        <v>2022</v>
      </c>
      <c r="E51" s="307">
        <v>2224770</v>
      </c>
    </row>
    <row r="52" spans="1:5" x14ac:dyDescent="0.3">
      <c r="A52" s="306">
        <v>8</v>
      </c>
      <c r="B52" s="306" t="s">
        <v>733</v>
      </c>
      <c r="C52" s="306" t="s">
        <v>2450</v>
      </c>
      <c r="D52" s="306">
        <v>2022</v>
      </c>
      <c r="E52" s="307">
        <v>343883</v>
      </c>
    </row>
    <row r="53" spans="1:5" x14ac:dyDescent="0.3">
      <c r="A53" s="306">
        <v>83</v>
      </c>
      <c r="B53" s="306" t="s">
        <v>740</v>
      </c>
      <c r="C53" s="306" t="s">
        <v>2450</v>
      </c>
      <c r="D53" s="306">
        <v>2022</v>
      </c>
      <c r="E53" s="307">
        <v>56940636</v>
      </c>
    </row>
    <row r="54" spans="1:5" x14ac:dyDescent="0.3">
      <c r="A54" s="306">
        <v>85</v>
      </c>
      <c r="B54" s="306" t="s">
        <v>741</v>
      </c>
      <c r="C54" s="306" t="s">
        <v>2450</v>
      </c>
      <c r="D54" s="306">
        <v>2022</v>
      </c>
      <c r="E54" s="307">
        <v>10968591</v>
      </c>
    </row>
    <row r="55" spans="1:5" ht="22.8" x14ac:dyDescent="0.3">
      <c r="A55" s="306">
        <v>8701</v>
      </c>
      <c r="B55" s="306" t="s">
        <v>765</v>
      </c>
      <c r="C55" s="306" t="s">
        <v>2450</v>
      </c>
      <c r="D55" s="306">
        <v>2022</v>
      </c>
      <c r="E55" s="307">
        <v>6131434.5599999996</v>
      </c>
    </row>
    <row r="56" spans="1:5" ht="22.8" x14ac:dyDescent="0.3">
      <c r="A56" s="306">
        <v>8702</v>
      </c>
      <c r="B56" s="306" t="s">
        <v>723</v>
      </c>
      <c r="C56" s="306" t="s">
        <v>2450</v>
      </c>
      <c r="D56" s="306">
        <v>2022</v>
      </c>
      <c r="E56" s="307">
        <v>7628229</v>
      </c>
    </row>
    <row r="57" spans="1:5" x14ac:dyDescent="0.3">
      <c r="A57" s="306">
        <v>88</v>
      </c>
      <c r="B57" s="306" t="s">
        <v>743</v>
      </c>
      <c r="C57" s="306" t="s">
        <v>2450</v>
      </c>
      <c r="D57" s="306">
        <v>2022</v>
      </c>
      <c r="E57" s="307">
        <v>174507</v>
      </c>
    </row>
    <row r="58" spans="1:5" ht="22.8" x14ac:dyDescent="0.3">
      <c r="A58" s="306">
        <v>89</v>
      </c>
      <c r="B58" s="306" t="s">
        <v>744</v>
      </c>
      <c r="C58" s="306" t="s">
        <v>2450</v>
      </c>
      <c r="D58" s="306">
        <v>2022</v>
      </c>
      <c r="E58" s="307">
        <v>0</v>
      </c>
    </row>
    <row r="59" spans="1:5" ht="22.8" x14ac:dyDescent="0.3">
      <c r="A59" s="306">
        <v>91</v>
      </c>
      <c r="B59" s="306" t="s">
        <v>745</v>
      </c>
      <c r="C59" s="306" t="s">
        <v>2450</v>
      </c>
      <c r="D59" s="306">
        <v>2022</v>
      </c>
      <c r="E59" s="307">
        <v>0</v>
      </c>
    </row>
    <row r="60" spans="1:5" ht="22.8" x14ac:dyDescent="0.3">
      <c r="A60" s="306">
        <v>97</v>
      </c>
      <c r="B60" s="306" t="s">
        <v>749</v>
      </c>
      <c r="C60" s="306" t="s">
        <v>2450</v>
      </c>
      <c r="D60" s="306">
        <v>2022</v>
      </c>
      <c r="E60" s="307">
        <v>1859673</v>
      </c>
    </row>
    <row r="61" spans="1:5" ht="22.8" x14ac:dyDescent="0.3">
      <c r="A61" s="306">
        <v>98</v>
      </c>
      <c r="B61" s="306" t="s">
        <v>720</v>
      </c>
      <c r="C61" s="306" t="s">
        <v>2450</v>
      </c>
      <c r="D61" s="306">
        <v>2022</v>
      </c>
      <c r="E61" s="307">
        <v>512305</v>
      </c>
    </row>
    <row r="62" spans="1:5" x14ac:dyDescent="0.3">
      <c r="A62" s="306">
        <v>99</v>
      </c>
      <c r="B62" s="306" t="s">
        <v>866</v>
      </c>
      <c r="C62" s="306" t="s">
        <v>2450</v>
      </c>
      <c r="D62" s="306">
        <v>2022</v>
      </c>
      <c r="E62" s="307">
        <v>2995793.68</v>
      </c>
    </row>
  </sheetData>
  <sheetProtection algorithmName="SHA-512" hashValue="IgP1asoT8jGPrhEzeD6uhCFs16Z3+iaecPVsSVwwiRVVgky+DnwEMuszWj8xEY7GnGeXrSGl9FjtZNXSvmOTXA==" saltValue="BgPAEm9nhxae+3VvgN0yEg==" spinCount="100000" sheet="1" objects="1" scenarios="1"/>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D4488-27BC-4809-9B05-8E8AB4CA1B11}">
  <dimension ref="A1:E62"/>
  <sheetViews>
    <sheetView workbookViewId="0">
      <selection activeCell="AA3" sqref="AA3"/>
    </sheetView>
  </sheetViews>
  <sheetFormatPr defaultRowHeight="14.4" x14ac:dyDescent="0.3"/>
  <cols>
    <col min="2" max="2" width="18.44140625" customWidth="1"/>
    <col min="3" max="3" width="15.21875" customWidth="1"/>
    <col min="4" max="4" width="18" customWidth="1"/>
    <col min="5" max="5" width="28.21875" customWidth="1"/>
  </cols>
  <sheetData>
    <row r="1" spans="1:5" x14ac:dyDescent="0.3">
      <c r="A1" s="304" t="s">
        <v>127</v>
      </c>
      <c r="B1" s="305" t="s">
        <v>774</v>
      </c>
      <c r="C1" s="304" t="s">
        <v>775</v>
      </c>
      <c r="D1" s="304" t="s">
        <v>777</v>
      </c>
      <c r="E1" s="304" t="s">
        <v>2449</v>
      </c>
    </row>
    <row r="2" spans="1:5" x14ac:dyDescent="0.3">
      <c r="A2" s="306">
        <v>1</v>
      </c>
      <c r="B2" s="306" t="s">
        <v>713</v>
      </c>
      <c r="C2" s="306" t="s">
        <v>2450</v>
      </c>
      <c r="D2" s="306">
        <v>2021</v>
      </c>
      <c r="E2" s="307">
        <v>722841</v>
      </c>
    </row>
    <row r="3" spans="1:5" x14ac:dyDescent="0.3">
      <c r="A3" s="306">
        <v>100</v>
      </c>
      <c r="B3" s="306" t="s">
        <v>751</v>
      </c>
      <c r="C3" s="306" t="s">
        <v>2450</v>
      </c>
      <c r="D3" s="306">
        <v>2021</v>
      </c>
      <c r="E3" s="307">
        <v>4640290</v>
      </c>
    </row>
    <row r="4" spans="1:5" ht="22.8" x14ac:dyDescent="0.3">
      <c r="A4" s="306">
        <v>101</v>
      </c>
      <c r="B4" s="306" t="s">
        <v>752</v>
      </c>
      <c r="C4" s="306" t="s">
        <v>2450</v>
      </c>
      <c r="D4" s="306">
        <v>2021</v>
      </c>
      <c r="E4" s="307">
        <v>0</v>
      </c>
    </row>
    <row r="5" spans="1:5" ht="22.8" x14ac:dyDescent="0.3">
      <c r="A5" s="306">
        <v>103</v>
      </c>
      <c r="B5" s="306" t="s">
        <v>754</v>
      </c>
      <c r="C5" s="306" t="s">
        <v>2450</v>
      </c>
      <c r="D5" s="306">
        <v>2021</v>
      </c>
      <c r="E5" s="307">
        <v>124205</v>
      </c>
    </row>
    <row r="6" spans="1:5" x14ac:dyDescent="0.3">
      <c r="A6" s="306">
        <v>104</v>
      </c>
      <c r="B6" s="306" t="s">
        <v>771</v>
      </c>
      <c r="C6" s="306" t="s">
        <v>2450</v>
      </c>
      <c r="D6" s="306">
        <v>2021</v>
      </c>
      <c r="E6" s="307">
        <v>15178305.076208699</v>
      </c>
    </row>
    <row r="7" spans="1:5" x14ac:dyDescent="0.3">
      <c r="A7" s="306">
        <v>105</v>
      </c>
      <c r="B7" s="306" t="s">
        <v>755</v>
      </c>
      <c r="C7" s="306" t="s">
        <v>2450</v>
      </c>
      <c r="D7" s="306">
        <v>2021</v>
      </c>
      <c r="E7" s="307">
        <v>0</v>
      </c>
    </row>
    <row r="8" spans="1:5" x14ac:dyDescent="0.3">
      <c r="A8" s="306">
        <v>106</v>
      </c>
      <c r="B8" s="306" t="s">
        <v>717</v>
      </c>
      <c r="C8" s="306" t="s">
        <v>2450</v>
      </c>
      <c r="D8" s="306">
        <v>2021</v>
      </c>
      <c r="E8" s="307">
        <v>754433</v>
      </c>
    </row>
    <row r="9" spans="1:5" ht="22.8" x14ac:dyDescent="0.3">
      <c r="A9" s="306">
        <v>114</v>
      </c>
      <c r="B9" s="306" t="s">
        <v>863</v>
      </c>
      <c r="C9" s="306" t="s">
        <v>2450</v>
      </c>
      <c r="D9" s="306">
        <v>2021</v>
      </c>
      <c r="E9" s="307">
        <v>3503061.77</v>
      </c>
    </row>
    <row r="10" spans="1:5" ht="22.8" x14ac:dyDescent="0.3">
      <c r="A10" s="306">
        <v>11467</v>
      </c>
      <c r="B10" s="306" t="s">
        <v>865</v>
      </c>
      <c r="C10" s="306" t="s">
        <v>2450</v>
      </c>
      <c r="D10" s="306">
        <v>2021</v>
      </c>
      <c r="E10" s="307">
        <v>835210.81</v>
      </c>
    </row>
    <row r="11" spans="1:5" ht="22.8" x14ac:dyDescent="0.3">
      <c r="A11" s="306">
        <v>11718</v>
      </c>
      <c r="B11" s="306" t="s">
        <v>760</v>
      </c>
      <c r="C11" s="306" t="s">
        <v>2450</v>
      </c>
      <c r="D11" s="306">
        <v>2021</v>
      </c>
      <c r="E11" s="307">
        <v>399887</v>
      </c>
    </row>
    <row r="12" spans="1:5" x14ac:dyDescent="0.3">
      <c r="A12" s="306">
        <v>122</v>
      </c>
      <c r="B12" s="306" t="s">
        <v>762</v>
      </c>
      <c r="C12" s="306" t="s">
        <v>2450</v>
      </c>
      <c r="D12" s="306">
        <v>2021</v>
      </c>
      <c r="E12" s="307">
        <v>2990696</v>
      </c>
    </row>
    <row r="13" spans="1:5" ht="22.8" x14ac:dyDescent="0.3">
      <c r="A13" s="306">
        <v>126</v>
      </c>
      <c r="B13" s="306" t="s">
        <v>864</v>
      </c>
      <c r="C13" s="306" t="s">
        <v>2450</v>
      </c>
      <c r="D13" s="306">
        <v>2021</v>
      </c>
      <c r="E13" s="307">
        <v>3879461.03</v>
      </c>
    </row>
    <row r="14" spans="1:5" x14ac:dyDescent="0.3">
      <c r="A14" s="306">
        <v>127</v>
      </c>
      <c r="B14" s="306" t="s">
        <v>758</v>
      </c>
      <c r="C14" s="306" t="s">
        <v>2450</v>
      </c>
      <c r="D14" s="306">
        <v>2021</v>
      </c>
      <c r="E14" s="307">
        <v>1612830</v>
      </c>
    </row>
    <row r="15" spans="1:5" x14ac:dyDescent="0.3">
      <c r="A15" s="306">
        <v>129</v>
      </c>
      <c r="B15" s="306" t="s">
        <v>770</v>
      </c>
      <c r="C15" s="306" t="s">
        <v>2450</v>
      </c>
      <c r="D15" s="306">
        <v>2021</v>
      </c>
      <c r="E15" s="307">
        <v>2337499</v>
      </c>
    </row>
    <row r="16" spans="1:5" x14ac:dyDescent="0.3">
      <c r="A16" s="306">
        <v>133</v>
      </c>
      <c r="B16" s="306" t="s">
        <v>742</v>
      </c>
      <c r="C16" s="306" t="s">
        <v>2450</v>
      </c>
      <c r="D16" s="306">
        <v>2021</v>
      </c>
      <c r="E16" s="307">
        <v>13219023</v>
      </c>
    </row>
    <row r="17" spans="1:5" x14ac:dyDescent="0.3">
      <c r="A17" s="306">
        <v>138</v>
      </c>
      <c r="B17" s="306" t="s">
        <v>876</v>
      </c>
      <c r="C17" s="306" t="s">
        <v>2450</v>
      </c>
      <c r="D17" s="306">
        <v>2021</v>
      </c>
      <c r="E17" s="307">
        <v>744784.99</v>
      </c>
    </row>
    <row r="18" spans="1:5" x14ac:dyDescent="0.3">
      <c r="A18" s="306">
        <v>14495</v>
      </c>
      <c r="B18" s="306" t="s">
        <v>718</v>
      </c>
      <c r="C18" s="306" t="s">
        <v>2450</v>
      </c>
      <c r="D18" s="306">
        <v>2021</v>
      </c>
      <c r="E18" s="307">
        <v>968375</v>
      </c>
    </row>
    <row r="19" spans="1:5" x14ac:dyDescent="0.3">
      <c r="A19" s="306">
        <v>14496</v>
      </c>
      <c r="B19" s="306" t="s">
        <v>2442</v>
      </c>
      <c r="C19" s="306" t="s">
        <v>2450</v>
      </c>
      <c r="D19" s="306">
        <v>2021</v>
      </c>
      <c r="E19" s="307">
        <v>20151378</v>
      </c>
    </row>
    <row r="20" spans="1:5" x14ac:dyDescent="0.3">
      <c r="A20" s="306">
        <v>2</v>
      </c>
      <c r="B20" s="306" t="s">
        <v>714</v>
      </c>
      <c r="C20" s="306" t="s">
        <v>2450</v>
      </c>
      <c r="D20" s="306">
        <v>2021</v>
      </c>
      <c r="E20" s="307">
        <v>613029</v>
      </c>
    </row>
    <row r="21" spans="1:5" ht="22.8" x14ac:dyDescent="0.3">
      <c r="A21" s="306">
        <v>22</v>
      </c>
      <c r="B21" s="306" t="s">
        <v>727</v>
      </c>
      <c r="C21" s="306" t="s">
        <v>2450</v>
      </c>
      <c r="D21" s="306">
        <v>2021</v>
      </c>
      <c r="E21" s="307">
        <v>0</v>
      </c>
    </row>
    <row r="22" spans="1:5" ht="22.8" x14ac:dyDescent="0.3">
      <c r="A22" s="306">
        <v>25</v>
      </c>
      <c r="B22" s="306" t="s">
        <v>761</v>
      </c>
      <c r="C22" s="306" t="s">
        <v>2450</v>
      </c>
      <c r="D22" s="306">
        <v>2021</v>
      </c>
      <c r="E22" s="307">
        <v>14277841</v>
      </c>
    </row>
    <row r="23" spans="1:5" x14ac:dyDescent="0.3">
      <c r="A23" s="306">
        <v>3107</v>
      </c>
      <c r="B23" s="306" t="s">
        <v>725</v>
      </c>
      <c r="C23" s="306" t="s">
        <v>2450</v>
      </c>
      <c r="D23" s="306">
        <v>2021</v>
      </c>
      <c r="E23" s="307">
        <v>199780095.43000001</v>
      </c>
    </row>
    <row r="24" spans="1:5" x14ac:dyDescent="0.3">
      <c r="A24" s="306">
        <v>3108</v>
      </c>
      <c r="B24" s="306" t="s">
        <v>728</v>
      </c>
      <c r="C24" s="306" t="s">
        <v>2450</v>
      </c>
      <c r="D24" s="306">
        <v>2021</v>
      </c>
      <c r="E24" s="307">
        <v>256364577</v>
      </c>
    </row>
    <row r="25" spans="1:5" x14ac:dyDescent="0.3">
      <c r="A25" s="306">
        <v>3110</v>
      </c>
      <c r="B25" s="306" t="s">
        <v>748</v>
      </c>
      <c r="C25" s="306" t="s">
        <v>2450</v>
      </c>
      <c r="D25" s="306">
        <v>2021</v>
      </c>
      <c r="E25" s="307">
        <v>4445266</v>
      </c>
    </row>
    <row r="26" spans="1:5" ht="22.8" x14ac:dyDescent="0.3">
      <c r="A26" s="306">
        <v>3111</v>
      </c>
      <c r="B26" s="306" t="s">
        <v>1624</v>
      </c>
      <c r="C26" s="306" t="s">
        <v>2450</v>
      </c>
      <c r="D26" s="306">
        <v>2021</v>
      </c>
      <c r="E26" s="307">
        <v>2650502</v>
      </c>
    </row>
    <row r="27" spans="1:5" x14ac:dyDescent="0.3">
      <c r="A27" s="306">
        <v>3112</v>
      </c>
      <c r="B27" s="306" t="s">
        <v>757</v>
      </c>
      <c r="C27" s="306" t="s">
        <v>2450</v>
      </c>
      <c r="D27" s="306">
        <v>2021</v>
      </c>
      <c r="E27" s="307">
        <v>3363201.13</v>
      </c>
    </row>
    <row r="28" spans="1:5" ht="22.8" x14ac:dyDescent="0.3">
      <c r="A28" s="306">
        <v>3113</v>
      </c>
      <c r="B28" s="306" t="s">
        <v>763</v>
      </c>
      <c r="C28" s="306" t="s">
        <v>2450</v>
      </c>
      <c r="D28" s="306">
        <v>2021</v>
      </c>
      <c r="E28" s="307">
        <v>22838250</v>
      </c>
    </row>
    <row r="29" spans="1:5" ht="22.8" x14ac:dyDescent="0.3">
      <c r="A29" s="306">
        <v>3115</v>
      </c>
      <c r="B29" s="306" t="s">
        <v>772</v>
      </c>
      <c r="C29" s="306" t="s">
        <v>2450</v>
      </c>
      <c r="D29" s="306">
        <v>2021</v>
      </c>
      <c r="E29" s="307">
        <v>205637845</v>
      </c>
    </row>
    <row r="30" spans="1:5" ht="22.8" x14ac:dyDescent="0.3">
      <c r="A30" s="306">
        <v>345</v>
      </c>
      <c r="B30" s="306" t="s">
        <v>756</v>
      </c>
      <c r="C30" s="306" t="s">
        <v>2450</v>
      </c>
      <c r="D30" s="306">
        <v>2021</v>
      </c>
      <c r="E30" s="307">
        <v>3889318</v>
      </c>
    </row>
    <row r="31" spans="1:5" x14ac:dyDescent="0.3">
      <c r="A31" s="306">
        <v>39</v>
      </c>
      <c r="B31" s="306" t="s">
        <v>729</v>
      </c>
      <c r="C31" s="306" t="s">
        <v>2450</v>
      </c>
      <c r="D31" s="306">
        <v>2021</v>
      </c>
      <c r="E31" s="307">
        <v>7293922</v>
      </c>
    </row>
    <row r="32" spans="1:5" x14ac:dyDescent="0.3">
      <c r="A32" s="306">
        <v>4</v>
      </c>
      <c r="B32" s="306" t="s">
        <v>716</v>
      </c>
      <c r="C32" s="306" t="s">
        <v>2450</v>
      </c>
      <c r="D32" s="306">
        <v>2021</v>
      </c>
      <c r="E32" s="307">
        <v>20687548</v>
      </c>
    </row>
    <row r="33" spans="1:5" x14ac:dyDescent="0.3">
      <c r="A33" s="306">
        <v>40</v>
      </c>
      <c r="B33" s="306" t="s">
        <v>734</v>
      </c>
      <c r="C33" s="306" t="s">
        <v>2450</v>
      </c>
      <c r="D33" s="306">
        <v>2021</v>
      </c>
      <c r="E33" s="307">
        <v>2601442</v>
      </c>
    </row>
    <row r="34" spans="1:5" ht="22.8" x14ac:dyDescent="0.3">
      <c r="A34" s="306">
        <v>41</v>
      </c>
      <c r="B34" s="306" t="s">
        <v>862</v>
      </c>
      <c r="C34" s="306" t="s">
        <v>2450</v>
      </c>
      <c r="D34" s="306">
        <v>2021</v>
      </c>
      <c r="E34" s="307">
        <v>1735153.42</v>
      </c>
    </row>
    <row r="35" spans="1:5" x14ac:dyDescent="0.3">
      <c r="A35" s="306">
        <v>42</v>
      </c>
      <c r="B35" s="306" t="s">
        <v>858</v>
      </c>
      <c r="C35" s="306" t="s">
        <v>2450</v>
      </c>
      <c r="D35" s="306">
        <v>2021</v>
      </c>
      <c r="E35" s="307">
        <v>8342449.7000000002</v>
      </c>
    </row>
    <row r="36" spans="1:5" x14ac:dyDescent="0.3">
      <c r="A36" s="306">
        <v>46</v>
      </c>
      <c r="B36" s="306" t="s">
        <v>724</v>
      </c>
      <c r="C36" s="306" t="s">
        <v>2450</v>
      </c>
      <c r="D36" s="306">
        <v>2021</v>
      </c>
      <c r="E36" s="307">
        <v>18583308</v>
      </c>
    </row>
    <row r="37" spans="1:5" ht="22.8" x14ac:dyDescent="0.3">
      <c r="A37" s="306">
        <v>5</v>
      </c>
      <c r="B37" s="306" t="s">
        <v>715</v>
      </c>
      <c r="C37" s="306" t="s">
        <v>2450</v>
      </c>
      <c r="D37" s="306">
        <v>2021</v>
      </c>
      <c r="E37" s="307">
        <v>1796292</v>
      </c>
    </row>
    <row r="38" spans="1:5" x14ac:dyDescent="0.3">
      <c r="A38" s="306">
        <v>50</v>
      </c>
      <c r="B38" s="306" t="s">
        <v>869</v>
      </c>
      <c r="C38" s="306" t="s">
        <v>2450</v>
      </c>
      <c r="D38" s="306">
        <v>2021</v>
      </c>
      <c r="E38" s="307">
        <v>0</v>
      </c>
    </row>
    <row r="39" spans="1:5" ht="22.8" x14ac:dyDescent="0.3">
      <c r="A39" s="306">
        <v>51</v>
      </c>
      <c r="B39" s="306" t="s">
        <v>731</v>
      </c>
      <c r="C39" s="306" t="s">
        <v>2450</v>
      </c>
      <c r="D39" s="306">
        <v>2021</v>
      </c>
      <c r="E39" s="307">
        <v>15437357</v>
      </c>
    </row>
    <row r="40" spans="1:5" ht="22.8" x14ac:dyDescent="0.3">
      <c r="A40" s="306">
        <v>53</v>
      </c>
      <c r="B40" s="306" t="s">
        <v>721</v>
      </c>
      <c r="C40" s="306" t="s">
        <v>2450</v>
      </c>
      <c r="D40" s="306">
        <v>2021</v>
      </c>
      <c r="E40" s="307">
        <v>241624</v>
      </c>
    </row>
    <row r="41" spans="1:5" x14ac:dyDescent="0.3">
      <c r="A41" s="306">
        <v>57</v>
      </c>
      <c r="B41" s="306" t="s">
        <v>732</v>
      </c>
      <c r="C41" s="306" t="s">
        <v>2450</v>
      </c>
      <c r="D41" s="306">
        <v>2021</v>
      </c>
      <c r="E41" s="307">
        <v>0</v>
      </c>
    </row>
    <row r="42" spans="1:5" ht="22.8" x14ac:dyDescent="0.3">
      <c r="A42" s="306">
        <v>59</v>
      </c>
      <c r="B42" s="306" t="s">
        <v>726</v>
      </c>
      <c r="C42" s="306" t="s">
        <v>2450</v>
      </c>
      <c r="D42" s="306">
        <v>2021</v>
      </c>
      <c r="E42" s="307">
        <v>0</v>
      </c>
    </row>
    <row r="43" spans="1:5" x14ac:dyDescent="0.3">
      <c r="A43" s="306">
        <v>6309</v>
      </c>
      <c r="B43" s="306" t="s">
        <v>719</v>
      </c>
      <c r="C43" s="306" t="s">
        <v>2450</v>
      </c>
      <c r="D43" s="306">
        <v>2021</v>
      </c>
      <c r="E43" s="307">
        <v>7955893.4400000004</v>
      </c>
    </row>
    <row r="44" spans="1:5" ht="22.8" x14ac:dyDescent="0.3">
      <c r="A44" s="306">
        <v>6546</v>
      </c>
      <c r="B44" s="306" t="s">
        <v>875</v>
      </c>
      <c r="C44" s="306" t="s">
        <v>2450</v>
      </c>
      <c r="D44" s="306">
        <v>2021</v>
      </c>
      <c r="E44" s="307">
        <v>3323557.28</v>
      </c>
    </row>
    <row r="45" spans="1:5" x14ac:dyDescent="0.3">
      <c r="A45" s="306">
        <v>6547</v>
      </c>
      <c r="B45" s="306" t="s">
        <v>747</v>
      </c>
      <c r="C45" s="306" t="s">
        <v>2450</v>
      </c>
      <c r="D45" s="306">
        <v>2021</v>
      </c>
      <c r="E45" s="307">
        <v>14554125</v>
      </c>
    </row>
    <row r="46" spans="1:5" ht="22.8" x14ac:dyDescent="0.3">
      <c r="A46" s="306">
        <v>68</v>
      </c>
      <c r="B46" s="306" t="s">
        <v>735</v>
      </c>
      <c r="C46" s="306" t="s">
        <v>2450</v>
      </c>
      <c r="D46" s="306">
        <v>2021</v>
      </c>
      <c r="E46" s="307">
        <v>3635715</v>
      </c>
    </row>
    <row r="47" spans="1:5" ht="22.8" x14ac:dyDescent="0.3">
      <c r="A47" s="306">
        <v>6963</v>
      </c>
      <c r="B47" s="306" t="s">
        <v>759</v>
      </c>
      <c r="C47" s="306" t="s">
        <v>2450</v>
      </c>
      <c r="D47" s="306">
        <v>2021</v>
      </c>
      <c r="E47" s="307">
        <v>446238</v>
      </c>
    </row>
    <row r="48" spans="1:5" x14ac:dyDescent="0.3">
      <c r="A48" s="306">
        <v>73</v>
      </c>
      <c r="B48" s="306" t="s">
        <v>737</v>
      </c>
      <c r="C48" s="306" t="s">
        <v>2450</v>
      </c>
      <c r="D48" s="306">
        <v>2021</v>
      </c>
      <c r="E48" s="307">
        <v>2026095</v>
      </c>
    </row>
    <row r="49" spans="1:5" ht="22.8" x14ac:dyDescent="0.3">
      <c r="A49" s="306">
        <v>75</v>
      </c>
      <c r="B49" s="306" t="s">
        <v>861</v>
      </c>
      <c r="C49" s="306" t="s">
        <v>2450</v>
      </c>
      <c r="D49" s="306">
        <v>2021</v>
      </c>
      <c r="E49" s="307">
        <v>5229559.84</v>
      </c>
    </row>
    <row r="50" spans="1:5" x14ac:dyDescent="0.3">
      <c r="A50" s="306">
        <v>77</v>
      </c>
      <c r="B50" s="306" t="s">
        <v>738</v>
      </c>
      <c r="C50" s="306" t="s">
        <v>2450</v>
      </c>
      <c r="D50" s="306">
        <v>2021</v>
      </c>
      <c r="E50" s="307">
        <v>20174817</v>
      </c>
    </row>
    <row r="51" spans="1:5" ht="22.8" x14ac:dyDescent="0.3">
      <c r="A51" s="306">
        <v>79</v>
      </c>
      <c r="B51" s="306" t="s">
        <v>722</v>
      </c>
      <c r="C51" s="306" t="s">
        <v>2450</v>
      </c>
      <c r="D51" s="306">
        <v>2021</v>
      </c>
      <c r="E51" s="307">
        <v>2818752</v>
      </c>
    </row>
    <row r="52" spans="1:5" x14ac:dyDescent="0.3">
      <c r="A52" s="306">
        <v>8</v>
      </c>
      <c r="B52" s="306" t="s">
        <v>733</v>
      </c>
      <c r="C52" s="306" t="s">
        <v>2450</v>
      </c>
      <c r="D52" s="306">
        <v>2021</v>
      </c>
      <c r="E52" s="307">
        <v>313010</v>
      </c>
    </row>
    <row r="53" spans="1:5" x14ac:dyDescent="0.3">
      <c r="A53" s="306">
        <v>83</v>
      </c>
      <c r="B53" s="306" t="s">
        <v>740</v>
      </c>
      <c r="C53" s="306" t="s">
        <v>2450</v>
      </c>
      <c r="D53" s="306">
        <v>2021</v>
      </c>
      <c r="E53" s="307">
        <v>47574291</v>
      </c>
    </row>
    <row r="54" spans="1:5" x14ac:dyDescent="0.3">
      <c r="A54" s="306">
        <v>85</v>
      </c>
      <c r="B54" s="306" t="s">
        <v>741</v>
      </c>
      <c r="C54" s="306" t="s">
        <v>2450</v>
      </c>
      <c r="D54" s="306">
        <v>2021</v>
      </c>
      <c r="E54" s="307">
        <v>6384516</v>
      </c>
    </row>
    <row r="55" spans="1:5" ht="22.8" x14ac:dyDescent="0.3">
      <c r="A55" s="306">
        <v>8701</v>
      </c>
      <c r="B55" s="306" t="s">
        <v>765</v>
      </c>
      <c r="C55" s="306" t="s">
        <v>2450</v>
      </c>
      <c r="D55" s="306">
        <v>2021</v>
      </c>
      <c r="E55" s="307">
        <v>4789100.96</v>
      </c>
    </row>
    <row r="56" spans="1:5" ht="22.8" x14ac:dyDescent="0.3">
      <c r="A56" s="306">
        <v>8702</v>
      </c>
      <c r="B56" s="306" t="s">
        <v>723</v>
      </c>
      <c r="C56" s="306" t="s">
        <v>2450</v>
      </c>
      <c r="D56" s="306">
        <v>2021</v>
      </c>
      <c r="E56" s="307">
        <v>8416494</v>
      </c>
    </row>
    <row r="57" spans="1:5" ht="22.8" x14ac:dyDescent="0.3">
      <c r="A57" s="306">
        <v>88</v>
      </c>
      <c r="B57" s="306" t="s">
        <v>743</v>
      </c>
      <c r="C57" s="306" t="s">
        <v>2450</v>
      </c>
      <c r="D57" s="306">
        <v>2021</v>
      </c>
      <c r="E57" s="307">
        <v>190932.47</v>
      </c>
    </row>
    <row r="58" spans="1:5" ht="22.8" x14ac:dyDescent="0.3">
      <c r="A58" s="306">
        <v>89</v>
      </c>
      <c r="B58" s="306" t="s">
        <v>744</v>
      </c>
      <c r="C58" s="306" t="s">
        <v>2450</v>
      </c>
      <c r="D58" s="306">
        <v>2021</v>
      </c>
      <c r="E58" s="307">
        <v>0</v>
      </c>
    </row>
    <row r="59" spans="1:5" ht="22.8" x14ac:dyDescent="0.3">
      <c r="A59" s="306">
        <v>91</v>
      </c>
      <c r="B59" s="306" t="s">
        <v>745</v>
      </c>
      <c r="C59" s="306" t="s">
        <v>2450</v>
      </c>
      <c r="D59" s="306">
        <v>2021</v>
      </c>
      <c r="E59" s="307">
        <v>0</v>
      </c>
    </row>
    <row r="60" spans="1:5" ht="22.8" x14ac:dyDescent="0.3">
      <c r="A60" s="306">
        <v>97</v>
      </c>
      <c r="B60" s="306" t="s">
        <v>749</v>
      </c>
      <c r="C60" s="306" t="s">
        <v>2450</v>
      </c>
      <c r="D60" s="306">
        <v>2021</v>
      </c>
      <c r="E60" s="307">
        <v>1053854</v>
      </c>
    </row>
    <row r="61" spans="1:5" ht="22.8" x14ac:dyDescent="0.3">
      <c r="A61" s="306">
        <v>98</v>
      </c>
      <c r="B61" s="306" t="s">
        <v>720</v>
      </c>
      <c r="C61" s="306" t="s">
        <v>2450</v>
      </c>
      <c r="D61" s="306">
        <v>2021</v>
      </c>
      <c r="E61" s="307">
        <v>489882</v>
      </c>
    </row>
    <row r="62" spans="1:5" x14ac:dyDescent="0.3">
      <c r="A62" s="306">
        <v>99</v>
      </c>
      <c r="B62" s="306" t="s">
        <v>866</v>
      </c>
      <c r="C62" s="306" t="s">
        <v>2450</v>
      </c>
      <c r="D62" s="306">
        <v>2021</v>
      </c>
      <c r="E62" s="307">
        <v>2383506.06</v>
      </c>
    </row>
  </sheetData>
  <sheetProtection algorithmName="SHA-512" hashValue="pg7DxBuWAJsVik9n95MVd/uuJbo7WQWjeKsLgyhUdJAoDeoqHC4OaeSoWF94c1bjVvg8eZ40bWnylzBOYe3o/w==" saltValue="GRcPeAjlaeRQsJ4UAzVRuQ==" spinCount="100000" sheet="1" objects="1" scenarios="1"/>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E7263-7973-47CE-8257-ACCBBE364E4D}">
  <dimension ref="A1:E62"/>
  <sheetViews>
    <sheetView workbookViewId="0">
      <selection activeCell="D12" sqref="D12"/>
    </sheetView>
  </sheetViews>
  <sheetFormatPr defaultRowHeight="14.4" x14ac:dyDescent="0.3"/>
  <cols>
    <col min="2" max="2" width="19.77734375" customWidth="1"/>
    <col min="3" max="3" width="14.21875" customWidth="1"/>
    <col min="4" max="4" width="22.77734375" customWidth="1"/>
    <col min="5" max="5" width="28.21875" customWidth="1"/>
  </cols>
  <sheetData>
    <row r="1" spans="1:5" x14ac:dyDescent="0.3">
      <c r="A1" s="304" t="s">
        <v>127</v>
      </c>
      <c r="B1" s="305" t="s">
        <v>774</v>
      </c>
      <c r="C1" s="304" t="s">
        <v>775</v>
      </c>
      <c r="D1" s="304" t="s">
        <v>777</v>
      </c>
      <c r="E1" s="304" t="s">
        <v>2449</v>
      </c>
    </row>
    <row r="2" spans="1:5" x14ac:dyDescent="0.3">
      <c r="A2" s="108">
        <v>1</v>
      </c>
      <c r="B2" s="108" t="s">
        <v>713</v>
      </c>
      <c r="C2" s="108" t="s">
        <v>2450</v>
      </c>
      <c r="D2" s="108"/>
      <c r="E2" s="109"/>
    </row>
    <row r="3" spans="1:5" x14ac:dyDescent="0.3">
      <c r="A3" s="108">
        <v>100</v>
      </c>
      <c r="B3" s="108" t="s">
        <v>751</v>
      </c>
      <c r="C3" s="108" t="s">
        <v>2450</v>
      </c>
      <c r="D3" s="108"/>
      <c r="E3" s="109"/>
    </row>
    <row r="4" spans="1:5" x14ac:dyDescent="0.3">
      <c r="A4" s="108">
        <v>101</v>
      </c>
      <c r="B4" s="108" t="s">
        <v>752</v>
      </c>
      <c r="C4" s="108" t="s">
        <v>2450</v>
      </c>
      <c r="D4" s="108"/>
      <c r="E4" s="109"/>
    </row>
    <row r="5" spans="1:5" ht="22.8" x14ac:dyDescent="0.3">
      <c r="A5" s="108">
        <v>103</v>
      </c>
      <c r="B5" s="108" t="s">
        <v>754</v>
      </c>
      <c r="C5" s="108" t="s">
        <v>2450</v>
      </c>
      <c r="D5" s="108"/>
      <c r="E5" s="109"/>
    </row>
    <row r="6" spans="1:5" x14ac:dyDescent="0.3">
      <c r="A6" s="108">
        <v>104</v>
      </c>
      <c r="B6" s="108" t="s">
        <v>771</v>
      </c>
      <c r="C6" s="108" t="s">
        <v>2450</v>
      </c>
      <c r="D6" s="108"/>
      <c r="E6" s="109"/>
    </row>
    <row r="7" spans="1:5" x14ac:dyDescent="0.3">
      <c r="A7" s="108">
        <v>105</v>
      </c>
      <c r="B7" s="108" t="s">
        <v>755</v>
      </c>
      <c r="C7" s="108" t="s">
        <v>2450</v>
      </c>
      <c r="D7" s="108"/>
      <c r="E7" s="109"/>
    </row>
    <row r="8" spans="1:5" x14ac:dyDescent="0.3">
      <c r="A8" s="108">
        <v>106</v>
      </c>
      <c r="B8" s="108" t="s">
        <v>717</v>
      </c>
      <c r="C8" s="108" t="s">
        <v>2450</v>
      </c>
      <c r="D8" s="108"/>
      <c r="E8" s="109"/>
    </row>
    <row r="9" spans="1:5" ht="22.8" x14ac:dyDescent="0.3">
      <c r="A9" s="108">
        <v>114</v>
      </c>
      <c r="B9" s="108" t="s">
        <v>863</v>
      </c>
      <c r="C9" s="108" t="s">
        <v>2450</v>
      </c>
      <c r="D9" s="108"/>
      <c r="E9" s="109"/>
    </row>
    <row r="10" spans="1:5" ht="22.8" x14ac:dyDescent="0.3">
      <c r="A10" s="108">
        <v>11467</v>
      </c>
      <c r="B10" s="108" t="s">
        <v>865</v>
      </c>
      <c r="C10" s="108" t="s">
        <v>2450</v>
      </c>
      <c r="D10" s="108"/>
      <c r="E10" s="109"/>
    </row>
    <row r="11" spans="1:5" ht="22.8" x14ac:dyDescent="0.3">
      <c r="A11" s="108">
        <v>11718</v>
      </c>
      <c r="B11" s="108" t="s">
        <v>760</v>
      </c>
      <c r="C11" s="108" t="s">
        <v>2450</v>
      </c>
      <c r="D11" s="108"/>
      <c r="E11" s="109"/>
    </row>
    <row r="12" spans="1:5" x14ac:dyDescent="0.3">
      <c r="A12" s="108">
        <v>122</v>
      </c>
      <c r="B12" s="108" t="s">
        <v>762</v>
      </c>
      <c r="C12" s="108" t="s">
        <v>2450</v>
      </c>
      <c r="D12" s="108"/>
      <c r="E12" s="109"/>
    </row>
    <row r="13" spans="1:5" ht="22.8" x14ac:dyDescent="0.3">
      <c r="A13" s="108">
        <v>126</v>
      </c>
      <c r="B13" s="108" t="s">
        <v>864</v>
      </c>
      <c r="C13" s="108" t="s">
        <v>2450</v>
      </c>
      <c r="D13" s="108"/>
      <c r="E13" s="109"/>
    </row>
    <row r="14" spans="1:5" x14ac:dyDescent="0.3">
      <c r="A14" s="108">
        <v>127</v>
      </c>
      <c r="B14" s="108" t="s">
        <v>758</v>
      </c>
      <c r="C14" s="108" t="s">
        <v>2450</v>
      </c>
      <c r="D14" s="108"/>
      <c r="E14" s="109" t="s">
        <v>2726</v>
      </c>
    </row>
    <row r="15" spans="1:5" x14ac:dyDescent="0.3">
      <c r="A15" s="108">
        <v>129</v>
      </c>
      <c r="B15" s="108" t="s">
        <v>770</v>
      </c>
      <c r="C15" s="108" t="s">
        <v>2450</v>
      </c>
      <c r="D15" s="108"/>
      <c r="E15" s="109"/>
    </row>
    <row r="16" spans="1:5" x14ac:dyDescent="0.3">
      <c r="A16" s="108">
        <v>133</v>
      </c>
      <c r="B16" s="108" t="s">
        <v>742</v>
      </c>
      <c r="C16" s="108" t="s">
        <v>2450</v>
      </c>
      <c r="D16" s="108"/>
      <c r="E16" s="109"/>
    </row>
    <row r="17" spans="1:5" x14ac:dyDescent="0.3">
      <c r="A17" s="108">
        <v>138</v>
      </c>
      <c r="B17" s="108" t="s">
        <v>876</v>
      </c>
      <c r="C17" s="108" t="s">
        <v>2450</v>
      </c>
      <c r="D17" s="108"/>
      <c r="E17" s="109"/>
    </row>
    <row r="18" spans="1:5" x14ac:dyDescent="0.3">
      <c r="A18" s="108">
        <v>14495</v>
      </c>
      <c r="B18" s="108" t="s">
        <v>718</v>
      </c>
      <c r="C18" s="108" t="s">
        <v>2450</v>
      </c>
      <c r="D18" s="108"/>
      <c r="E18" s="109"/>
    </row>
    <row r="19" spans="1:5" x14ac:dyDescent="0.3">
      <c r="A19" s="108">
        <v>14496</v>
      </c>
      <c r="B19" s="108" t="s">
        <v>2442</v>
      </c>
      <c r="C19" s="108" t="s">
        <v>2450</v>
      </c>
      <c r="D19" s="108"/>
      <c r="E19" s="109"/>
    </row>
    <row r="20" spans="1:5" x14ac:dyDescent="0.3">
      <c r="A20" s="108">
        <v>2</v>
      </c>
      <c r="B20" s="108" t="s">
        <v>714</v>
      </c>
      <c r="C20" s="108" t="s">
        <v>2450</v>
      </c>
      <c r="D20" s="108"/>
      <c r="E20" s="109"/>
    </row>
    <row r="21" spans="1:5" ht="22.8" x14ac:dyDescent="0.3">
      <c r="A21" s="108">
        <v>22</v>
      </c>
      <c r="B21" s="108" t="s">
        <v>727</v>
      </c>
      <c r="C21" s="108" t="s">
        <v>2450</v>
      </c>
      <c r="D21" s="108"/>
      <c r="E21" s="109"/>
    </row>
    <row r="22" spans="1:5" ht="22.8" x14ac:dyDescent="0.3">
      <c r="A22" s="108">
        <v>25</v>
      </c>
      <c r="B22" s="108" t="s">
        <v>761</v>
      </c>
      <c r="C22" s="108" t="s">
        <v>2450</v>
      </c>
      <c r="D22" s="108"/>
      <c r="E22" s="109"/>
    </row>
    <row r="23" spans="1:5" x14ac:dyDescent="0.3">
      <c r="A23" s="108">
        <v>3107</v>
      </c>
      <c r="B23" s="108" t="s">
        <v>725</v>
      </c>
      <c r="C23" s="108" t="s">
        <v>2450</v>
      </c>
      <c r="D23" s="108"/>
      <c r="E23" s="109"/>
    </row>
    <row r="24" spans="1:5" x14ac:dyDescent="0.3">
      <c r="A24" s="108">
        <v>3108</v>
      </c>
      <c r="B24" s="108" t="s">
        <v>728</v>
      </c>
      <c r="C24" s="108" t="s">
        <v>2450</v>
      </c>
      <c r="D24" s="108"/>
      <c r="E24" s="109"/>
    </row>
    <row r="25" spans="1:5" x14ac:dyDescent="0.3">
      <c r="A25" s="108">
        <v>3110</v>
      </c>
      <c r="B25" s="108" t="s">
        <v>748</v>
      </c>
      <c r="C25" s="108" t="s">
        <v>2450</v>
      </c>
      <c r="D25" s="108"/>
      <c r="E25" s="109"/>
    </row>
    <row r="26" spans="1:5" ht="22.8" x14ac:dyDescent="0.3">
      <c r="A26" s="108">
        <v>3111</v>
      </c>
      <c r="B26" s="108" t="s">
        <v>1624</v>
      </c>
      <c r="C26" s="108" t="s">
        <v>2450</v>
      </c>
      <c r="D26" s="108"/>
      <c r="E26" s="109"/>
    </row>
    <row r="27" spans="1:5" x14ac:dyDescent="0.3">
      <c r="A27" s="108">
        <v>3112</v>
      </c>
      <c r="B27" s="108" t="s">
        <v>757</v>
      </c>
      <c r="C27" s="108" t="s">
        <v>2450</v>
      </c>
      <c r="D27" s="108"/>
      <c r="E27" s="109"/>
    </row>
    <row r="28" spans="1:5" x14ac:dyDescent="0.3">
      <c r="A28" s="108">
        <v>3113</v>
      </c>
      <c r="B28" s="108" t="s">
        <v>763</v>
      </c>
      <c r="C28" s="108" t="s">
        <v>2450</v>
      </c>
      <c r="D28" s="108"/>
      <c r="E28" s="109"/>
    </row>
    <row r="29" spans="1:5" ht="22.8" x14ac:dyDescent="0.3">
      <c r="A29" s="108">
        <v>3115</v>
      </c>
      <c r="B29" s="108" t="s">
        <v>772</v>
      </c>
      <c r="C29" s="108" t="s">
        <v>2450</v>
      </c>
      <c r="D29" s="108"/>
      <c r="E29" s="109"/>
    </row>
    <row r="30" spans="1:5" x14ac:dyDescent="0.3">
      <c r="A30" s="108">
        <v>345</v>
      </c>
      <c r="B30" s="108" t="s">
        <v>756</v>
      </c>
      <c r="C30" s="108" t="s">
        <v>2450</v>
      </c>
      <c r="D30" s="108"/>
      <c r="E30" s="109"/>
    </row>
    <row r="31" spans="1:5" x14ac:dyDescent="0.3">
      <c r="A31" s="108">
        <v>39</v>
      </c>
      <c r="B31" s="108" t="s">
        <v>729</v>
      </c>
      <c r="C31" s="108" t="s">
        <v>2450</v>
      </c>
      <c r="D31" s="108"/>
      <c r="E31" s="109"/>
    </row>
    <row r="32" spans="1:5" x14ac:dyDescent="0.3">
      <c r="A32" s="108">
        <v>4</v>
      </c>
      <c r="B32" s="108" t="s">
        <v>716</v>
      </c>
      <c r="C32" s="108" t="s">
        <v>2450</v>
      </c>
      <c r="D32" s="108"/>
      <c r="E32" s="109"/>
    </row>
    <row r="33" spans="1:5" x14ac:dyDescent="0.3">
      <c r="A33" s="108">
        <v>40</v>
      </c>
      <c r="B33" s="108" t="s">
        <v>734</v>
      </c>
      <c r="C33" s="108" t="s">
        <v>2450</v>
      </c>
      <c r="D33" s="108"/>
      <c r="E33" s="109"/>
    </row>
    <row r="34" spans="1:5" x14ac:dyDescent="0.3">
      <c r="A34" s="108">
        <v>41</v>
      </c>
      <c r="B34" s="108" t="s">
        <v>862</v>
      </c>
      <c r="C34" s="108" t="s">
        <v>2450</v>
      </c>
      <c r="D34" s="108"/>
      <c r="E34" s="109"/>
    </row>
    <row r="35" spans="1:5" x14ac:dyDescent="0.3">
      <c r="A35" s="108">
        <v>42</v>
      </c>
      <c r="B35" s="108" t="s">
        <v>858</v>
      </c>
      <c r="C35" s="108" t="s">
        <v>2450</v>
      </c>
      <c r="D35" s="108"/>
      <c r="E35" s="109"/>
    </row>
    <row r="36" spans="1:5" x14ac:dyDescent="0.3">
      <c r="A36" s="108">
        <v>46</v>
      </c>
      <c r="B36" s="108" t="s">
        <v>724</v>
      </c>
      <c r="C36" s="108" t="s">
        <v>2450</v>
      </c>
      <c r="D36" s="108"/>
      <c r="E36" s="109"/>
    </row>
    <row r="37" spans="1:5" ht="22.8" x14ac:dyDescent="0.3">
      <c r="A37" s="108">
        <v>5</v>
      </c>
      <c r="B37" s="108" t="s">
        <v>715</v>
      </c>
      <c r="C37" s="108" t="s">
        <v>2450</v>
      </c>
      <c r="D37" s="108"/>
      <c r="E37" s="109"/>
    </row>
    <row r="38" spans="1:5" x14ac:dyDescent="0.3">
      <c r="A38" s="108">
        <v>50</v>
      </c>
      <c r="B38" s="108" t="s">
        <v>869</v>
      </c>
      <c r="C38" s="108" t="s">
        <v>2450</v>
      </c>
      <c r="D38" s="108"/>
      <c r="E38" s="109"/>
    </row>
    <row r="39" spans="1:5" x14ac:dyDescent="0.3">
      <c r="A39" s="108">
        <v>51</v>
      </c>
      <c r="B39" s="108" t="s">
        <v>731</v>
      </c>
      <c r="C39" s="108" t="s">
        <v>2450</v>
      </c>
      <c r="D39" s="108"/>
      <c r="E39" s="109"/>
    </row>
    <row r="40" spans="1:5" ht="22.8" x14ac:dyDescent="0.3">
      <c r="A40" s="306">
        <v>53</v>
      </c>
      <c r="B40" s="306" t="s">
        <v>721</v>
      </c>
      <c r="C40" s="306" t="s">
        <v>2450</v>
      </c>
      <c r="D40" s="306"/>
      <c r="E40" s="307"/>
    </row>
    <row r="41" spans="1:5" x14ac:dyDescent="0.3">
      <c r="A41" s="306">
        <v>57</v>
      </c>
      <c r="B41" s="306" t="s">
        <v>732</v>
      </c>
      <c r="C41" s="306" t="s">
        <v>2450</v>
      </c>
      <c r="D41" s="306"/>
      <c r="E41" s="307"/>
    </row>
    <row r="42" spans="1:5" ht="22.8" x14ac:dyDescent="0.3">
      <c r="A42" s="306">
        <v>59</v>
      </c>
      <c r="B42" s="306" t="s">
        <v>726</v>
      </c>
      <c r="C42" s="306" t="s">
        <v>2450</v>
      </c>
      <c r="D42" s="306"/>
      <c r="E42" s="307"/>
    </row>
    <row r="43" spans="1:5" x14ac:dyDescent="0.3">
      <c r="A43" s="306">
        <v>6309</v>
      </c>
      <c r="B43" s="306" t="s">
        <v>719</v>
      </c>
      <c r="C43" s="306" t="s">
        <v>2450</v>
      </c>
      <c r="D43" s="306"/>
      <c r="E43" s="307"/>
    </row>
    <row r="44" spans="1:5" ht="22.8" x14ac:dyDescent="0.3">
      <c r="A44" s="306">
        <v>6546</v>
      </c>
      <c r="B44" s="306" t="s">
        <v>875</v>
      </c>
      <c r="C44" s="306" t="s">
        <v>2450</v>
      </c>
      <c r="D44" s="306"/>
      <c r="E44" s="307"/>
    </row>
    <row r="45" spans="1:5" x14ac:dyDescent="0.3">
      <c r="A45" s="306">
        <v>6547</v>
      </c>
      <c r="B45" s="306" t="s">
        <v>747</v>
      </c>
      <c r="C45" s="306" t="s">
        <v>2450</v>
      </c>
      <c r="D45" s="306"/>
      <c r="E45" s="307"/>
    </row>
    <row r="46" spans="1:5" ht="22.8" x14ac:dyDescent="0.3">
      <c r="A46" s="306">
        <v>68</v>
      </c>
      <c r="B46" s="306" t="s">
        <v>735</v>
      </c>
      <c r="C46" s="306" t="s">
        <v>2450</v>
      </c>
      <c r="D46" s="306"/>
      <c r="E46" s="307"/>
    </row>
    <row r="47" spans="1:5" ht="22.8" x14ac:dyDescent="0.3">
      <c r="A47" s="306">
        <v>6963</v>
      </c>
      <c r="B47" s="306" t="s">
        <v>759</v>
      </c>
      <c r="C47" s="306" t="s">
        <v>2450</v>
      </c>
      <c r="D47" s="306"/>
      <c r="E47" s="307"/>
    </row>
    <row r="48" spans="1:5" x14ac:dyDescent="0.3">
      <c r="A48" s="306">
        <v>73</v>
      </c>
      <c r="B48" s="306" t="s">
        <v>737</v>
      </c>
      <c r="C48" s="306" t="s">
        <v>2450</v>
      </c>
      <c r="D48" s="306"/>
      <c r="E48" s="307"/>
    </row>
    <row r="49" spans="1:5" x14ac:dyDescent="0.3">
      <c r="A49" s="306">
        <v>75</v>
      </c>
      <c r="B49" s="306" t="s">
        <v>861</v>
      </c>
      <c r="C49" s="306" t="s">
        <v>2450</v>
      </c>
      <c r="D49" s="306"/>
      <c r="E49" s="307"/>
    </row>
    <row r="50" spans="1:5" x14ac:dyDescent="0.3">
      <c r="A50" s="306">
        <v>77</v>
      </c>
      <c r="B50" s="306" t="s">
        <v>738</v>
      </c>
      <c r="C50" s="306" t="s">
        <v>2450</v>
      </c>
      <c r="D50" s="306"/>
      <c r="E50" s="307"/>
    </row>
    <row r="51" spans="1:5" ht="22.8" x14ac:dyDescent="0.3">
      <c r="A51" s="306">
        <v>79</v>
      </c>
      <c r="B51" s="306" t="s">
        <v>722</v>
      </c>
      <c r="C51" s="306" t="s">
        <v>2450</v>
      </c>
      <c r="D51" s="306"/>
      <c r="E51" s="307"/>
    </row>
    <row r="52" spans="1:5" x14ac:dyDescent="0.3">
      <c r="A52" s="306">
        <v>8</v>
      </c>
      <c r="B52" s="306" t="s">
        <v>733</v>
      </c>
      <c r="C52" s="306" t="s">
        <v>2450</v>
      </c>
      <c r="D52" s="306"/>
      <c r="E52" s="307"/>
    </row>
    <row r="53" spans="1:5" x14ac:dyDescent="0.3">
      <c r="A53" s="306">
        <v>83</v>
      </c>
      <c r="B53" s="306" t="s">
        <v>740</v>
      </c>
      <c r="C53" s="306" t="s">
        <v>2450</v>
      </c>
      <c r="D53" s="306"/>
      <c r="E53" s="307"/>
    </row>
    <row r="54" spans="1:5" x14ac:dyDescent="0.3">
      <c r="A54" s="306">
        <v>85</v>
      </c>
      <c r="B54" s="306" t="s">
        <v>741</v>
      </c>
      <c r="C54" s="306" t="s">
        <v>2450</v>
      </c>
      <c r="D54" s="306"/>
      <c r="E54" s="307"/>
    </row>
    <row r="55" spans="1:5" ht="22.8" x14ac:dyDescent="0.3">
      <c r="A55" s="306">
        <v>8701</v>
      </c>
      <c r="B55" s="306" t="s">
        <v>765</v>
      </c>
      <c r="C55" s="306" t="s">
        <v>2450</v>
      </c>
      <c r="D55" s="306"/>
      <c r="E55" s="307"/>
    </row>
    <row r="56" spans="1:5" ht="22.8" x14ac:dyDescent="0.3">
      <c r="A56" s="306">
        <v>8702</v>
      </c>
      <c r="B56" s="306" t="s">
        <v>723</v>
      </c>
      <c r="C56" s="306" t="s">
        <v>2450</v>
      </c>
      <c r="D56" s="306"/>
      <c r="E56" s="307"/>
    </row>
    <row r="57" spans="1:5" x14ac:dyDescent="0.3">
      <c r="A57" s="306">
        <v>88</v>
      </c>
      <c r="B57" s="306" t="s">
        <v>743</v>
      </c>
      <c r="C57" s="306" t="s">
        <v>2450</v>
      </c>
      <c r="D57" s="306"/>
      <c r="E57" s="307"/>
    </row>
    <row r="58" spans="1:5" ht="22.8" x14ac:dyDescent="0.3">
      <c r="A58" s="306">
        <v>89</v>
      </c>
      <c r="B58" s="306" t="s">
        <v>744</v>
      </c>
      <c r="C58" s="306" t="s">
        <v>2450</v>
      </c>
      <c r="D58" s="306"/>
      <c r="E58" s="307"/>
    </row>
    <row r="59" spans="1:5" ht="22.8" x14ac:dyDescent="0.3">
      <c r="A59" s="306">
        <v>91</v>
      </c>
      <c r="B59" s="306" t="s">
        <v>745</v>
      </c>
      <c r="C59" s="306" t="s">
        <v>2450</v>
      </c>
      <c r="D59" s="306"/>
      <c r="E59" s="307"/>
    </row>
    <row r="60" spans="1:5" ht="22.8" x14ac:dyDescent="0.3">
      <c r="A60" s="306">
        <v>97</v>
      </c>
      <c r="B60" s="306" t="s">
        <v>749</v>
      </c>
      <c r="C60" s="306" t="s">
        <v>2450</v>
      </c>
      <c r="D60" s="306"/>
      <c r="E60" s="307"/>
    </row>
    <row r="61" spans="1:5" ht="22.8" x14ac:dyDescent="0.3">
      <c r="A61" s="306">
        <v>98</v>
      </c>
      <c r="B61" s="306" t="s">
        <v>720</v>
      </c>
      <c r="C61" s="306" t="s">
        <v>2450</v>
      </c>
      <c r="D61" s="306"/>
      <c r="E61" s="307"/>
    </row>
    <row r="62" spans="1:5" x14ac:dyDescent="0.3">
      <c r="A62" s="306">
        <v>99</v>
      </c>
      <c r="B62" s="306" t="s">
        <v>866</v>
      </c>
      <c r="C62" s="306" t="s">
        <v>2450</v>
      </c>
      <c r="D62" s="306"/>
      <c r="E62" s="307"/>
    </row>
  </sheetData>
  <sheetProtection algorithmName="SHA-512" hashValue="HKpJ/OCtoLsVHG25WTEZysau4p3rhUBzkqi4WTM6Io0gtgq1f0wh+//IazycgNnE0b4vQXGw3YdxqCP3SjV0vg==" saltValue="WI0utzbZiRk7RkEWGwtxnA==" spinCount="100000" sheet="1" objects="1" scenarios="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8718D-265F-402E-84CB-D6C179871705}">
  <dimension ref="A1:E62"/>
  <sheetViews>
    <sheetView workbookViewId="0">
      <selection activeCell="J10" sqref="J10"/>
    </sheetView>
  </sheetViews>
  <sheetFormatPr defaultRowHeight="14.4" x14ac:dyDescent="0.3"/>
  <cols>
    <col min="2" max="2" width="16.77734375" customWidth="1"/>
    <col min="3" max="3" width="16.21875" customWidth="1"/>
    <col min="4" max="4" width="21.5546875" customWidth="1"/>
    <col min="5" max="5" width="29.5546875" customWidth="1"/>
  </cols>
  <sheetData>
    <row r="1" spans="1:5" x14ac:dyDescent="0.3">
      <c r="A1" s="304" t="s">
        <v>127</v>
      </c>
      <c r="B1" s="305" t="s">
        <v>774</v>
      </c>
      <c r="C1" s="304" t="s">
        <v>775</v>
      </c>
      <c r="D1" s="304" t="s">
        <v>777</v>
      </c>
      <c r="E1" s="304" t="s">
        <v>2449</v>
      </c>
    </row>
    <row r="2" spans="1:5" x14ac:dyDescent="0.3">
      <c r="A2" s="108">
        <v>1</v>
      </c>
      <c r="B2" s="108" t="s">
        <v>713</v>
      </c>
      <c r="C2" s="108" t="s">
        <v>2450</v>
      </c>
      <c r="D2" s="306"/>
      <c r="E2" s="307"/>
    </row>
    <row r="3" spans="1:5" x14ac:dyDescent="0.3">
      <c r="A3" s="108">
        <v>100</v>
      </c>
      <c r="B3" s="108" t="s">
        <v>751</v>
      </c>
      <c r="C3" s="108" t="s">
        <v>2450</v>
      </c>
      <c r="D3" s="306"/>
      <c r="E3" s="307"/>
    </row>
    <row r="4" spans="1:5" ht="22.8" x14ac:dyDescent="0.3">
      <c r="A4" s="108">
        <v>101</v>
      </c>
      <c r="B4" s="108" t="s">
        <v>752</v>
      </c>
      <c r="C4" s="108" t="s">
        <v>2450</v>
      </c>
      <c r="D4" s="306"/>
      <c r="E4" s="307"/>
    </row>
    <row r="5" spans="1:5" ht="22.8" x14ac:dyDescent="0.3">
      <c r="A5" s="108">
        <v>103</v>
      </c>
      <c r="B5" s="108" t="s">
        <v>754</v>
      </c>
      <c r="C5" s="108" t="s">
        <v>2450</v>
      </c>
      <c r="D5" s="306"/>
      <c r="E5" s="307"/>
    </row>
    <row r="6" spans="1:5" x14ac:dyDescent="0.3">
      <c r="A6" s="108">
        <v>104</v>
      </c>
      <c r="B6" s="108" t="s">
        <v>771</v>
      </c>
      <c r="C6" s="108" t="s">
        <v>2450</v>
      </c>
      <c r="D6" s="306"/>
      <c r="E6" s="307"/>
    </row>
    <row r="7" spans="1:5" ht="22.8" x14ac:dyDescent="0.3">
      <c r="A7" s="108">
        <v>105</v>
      </c>
      <c r="B7" s="108" t="s">
        <v>755</v>
      </c>
      <c r="C7" s="108" t="s">
        <v>2450</v>
      </c>
      <c r="D7" s="306"/>
      <c r="E7" s="307"/>
    </row>
    <row r="8" spans="1:5" x14ac:dyDescent="0.3">
      <c r="A8" s="108">
        <v>106</v>
      </c>
      <c r="B8" s="108" t="s">
        <v>717</v>
      </c>
      <c r="C8" s="108" t="s">
        <v>2450</v>
      </c>
      <c r="D8" s="306"/>
      <c r="E8" s="307"/>
    </row>
    <row r="9" spans="1:5" ht="22.8" x14ac:dyDescent="0.3">
      <c r="A9" s="108">
        <v>114</v>
      </c>
      <c r="B9" s="108" t="s">
        <v>863</v>
      </c>
      <c r="C9" s="108" t="s">
        <v>2450</v>
      </c>
      <c r="D9" s="306"/>
      <c r="E9" s="307"/>
    </row>
    <row r="10" spans="1:5" ht="22.8" x14ac:dyDescent="0.3">
      <c r="A10" s="108">
        <v>11467</v>
      </c>
      <c r="B10" s="108" t="s">
        <v>865</v>
      </c>
      <c r="C10" s="108" t="s">
        <v>2450</v>
      </c>
      <c r="D10" s="306"/>
      <c r="E10" s="307"/>
    </row>
    <row r="11" spans="1:5" ht="22.8" x14ac:dyDescent="0.3">
      <c r="A11" s="108">
        <v>11718</v>
      </c>
      <c r="B11" s="108" t="s">
        <v>760</v>
      </c>
      <c r="C11" s="108" t="s">
        <v>2450</v>
      </c>
      <c r="D11" s="306"/>
      <c r="E11" s="307"/>
    </row>
    <row r="12" spans="1:5" x14ac:dyDescent="0.3">
      <c r="A12" s="108">
        <v>122</v>
      </c>
      <c r="B12" s="108" t="s">
        <v>762</v>
      </c>
      <c r="C12" s="108" t="s">
        <v>2450</v>
      </c>
      <c r="D12" s="306"/>
      <c r="E12" s="307"/>
    </row>
    <row r="13" spans="1:5" ht="22.8" x14ac:dyDescent="0.3">
      <c r="A13" s="108">
        <v>126</v>
      </c>
      <c r="B13" s="108" t="s">
        <v>864</v>
      </c>
      <c r="C13" s="108" t="s">
        <v>2450</v>
      </c>
      <c r="D13" s="306"/>
      <c r="E13" s="307"/>
    </row>
    <row r="14" spans="1:5" x14ac:dyDescent="0.3">
      <c r="A14" s="108">
        <v>127</v>
      </c>
      <c r="B14" s="108" t="s">
        <v>758</v>
      </c>
      <c r="C14" s="108" t="s">
        <v>2450</v>
      </c>
      <c r="D14" s="306"/>
      <c r="E14" s="307"/>
    </row>
    <row r="15" spans="1:5" ht="22.8" x14ac:dyDescent="0.3">
      <c r="A15" s="108">
        <v>129</v>
      </c>
      <c r="B15" s="108" t="s">
        <v>770</v>
      </c>
      <c r="C15" s="108" t="s">
        <v>2450</v>
      </c>
      <c r="D15" s="306"/>
      <c r="E15" s="307"/>
    </row>
    <row r="16" spans="1:5" x14ac:dyDescent="0.3">
      <c r="A16" s="108">
        <v>133</v>
      </c>
      <c r="B16" s="108" t="s">
        <v>742</v>
      </c>
      <c r="C16" s="108" t="s">
        <v>2450</v>
      </c>
      <c r="D16" s="306"/>
      <c r="E16" s="307"/>
    </row>
    <row r="17" spans="1:5" x14ac:dyDescent="0.3">
      <c r="A17" s="108">
        <v>138</v>
      </c>
      <c r="B17" s="108" t="s">
        <v>876</v>
      </c>
      <c r="C17" s="108" t="s">
        <v>2450</v>
      </c>
      <c r="D17" s="306"/>
      <c r="E17" s="307"/>
    </row>
    <row r="18" spans="1:5" x14ac:dyDescent="0.3">
      <c r="A18" s="108">
        <v>14495</v>
      </c>
      <c r="B18" s="108" t="s">
        <v>718</v>
      </c>
      <c r="C18" s="108" t="s">
        <v>2450</v>
      </c>
      <c r="D18" s="306"/>
      <c r="E18" s="307"/>
    </row>
    <row r="19" spans="1:5" x14ac:dyDescent="0.3">
      <c r="A19" s="108">
        <v>14496</v>
      </c>
      <c r="B19" s="108" t="s">
        <v>2442</v>
      </c>
      <c r="C19" s="108" t="s">
        <v>2450</v>
      </c>
      <c r="D19" s="306"/>
      <c r="E19" s="307"/>
    </row>
    <row r="20" spans="1:5" x14ac:dyDescent="0.3">
      <c r="A20" s="108">
        <v>2</v>
      </c>
      <c r="B20" s="108" t="s">
        <v>714</v>
      </c>
      <c r="C20" s="108" t="s">
        <v>2450</v>
      </c>
      <c r="D20" s="306"/>
      <c r="E20" s="307"/>
    </row>
    <row r="21" spans="1:5" ht="22.8" x14ac:dyDescent="0.3">
      <c r="A21" s="108">
        <v>22</v>
      </c>
      <c r="B21" s="108" t="s">
        <v>727</v>
      </c>
      <c r="C21" s="108" t="s">
        <v>2450</v>
      </c>
      <c r="D21" s="306"/>
      <c r="E21" s="307"/>
    </row>
    <row r="22" spans="1:5" ht="22.8" x14ac:dyDescent="0.3">
      <c r="A22" s="108">
        <v>25</v>
      </c>
      <c r="B22" s="108" t="s">
        <v>761</v>
      </c>
      <c r="C22" s="108" t="s">
        <v>2450</v>
      </c>
      <c r="D22" s="306"/>
      <c r="E22" s="307"/>
    </row>
    <row r="23" spans="1:5" x14ac:dyDescent="0.3">
      <c r="A23" s="108">
        <v>3107</v>
      </c>
      <c r="B23" s="108" t="s">
        <v>725</v>
      </c>
      <c r="C23" s="108" t="s">
        <v>2450</v>
      </c>
      <c r="D23" s="306"/>
      <c r="E23" s="307"/>
    </row>
    <row r="24" spans="1:5" ht="22.8" x14ac:dyDescent="0.3">
      <c r="A24" s="108">
        <v>3108</v>
      </c>
      <c r="B24" s="108" t="s">
        <v>728</v>
      </c>
      <c r="C24" s="108" t="s">
        <v>2450</v>
      </c>
      <c r="D24" s="306"/>
      <c r="E24" s="307"/>
    </row>
    <row r="25" spans="1:5" ht="22.8" x14ac:dyDescent="0.3">
      <c r="A25" s="108">
        <v>3110</v>
      </c>
      <c r="B25" s="108" t="s">
        <v>748</v>
      </c>
      <c r="C25" s="108" t="s">
        <v>2450</v>
      </c>
      <c r="D25" s="306"/>
      <c r="E25" s="307"/>
    </row>
    <row r="26" spans="1:5" ht="22.8" x14ac:dyDescent="0.3">
      <c r="A26" s="108">
        <v>3111</v>
      </c>
      <c r="B26" s="108" t="s">
        <v>1624</v>
      </c>
      <c r="C26" s="108" t="s">
        <v>2450</v>
      </c>
      <c r="D26" s="306"/>
      <c r="E26" s="307"/>
    </row>
    <row r="27" spans="1:5" x14ac:dyDescent="0.3">
      <c r="A27" s="108">
        <v>3112</v>
      </c>
      <c r="B27" s="108" t="s">
        <v>757</v>
      </c>
      <c r="C27" s="108" t="s">
        <v>2450</v>
      </c>
      <c r="D27" s="306"/>
      <c r="E27" s="307"/>
    </row>
    <row r="28" spans="1:5" ht="22.8" x14ac:dyDescent="0.3">
      <c r="A28" s="108">
        <v>3113</v>
      </c>
      <c r="B28" s="108" t="s">
        <v>763</v>
      </c>
      <c r="C28" s="108" t="s">
        <v>2450</v>
      </c>
      <c r="D28" s="306"/>
      <c r="E28" s="307"/>
    </row>
    <row r="29" spans="1:5" ht="22.8" x14ac:dyDescent="0.3">
      <c r="A29" s="108">
        <v>3115</v>
      </c>
      <c r="B29" s="108" t="s">
        <v>772</v>
      </c>
      <c r="C29" s="108" t="s">
        <v>2450</v>
      </c>
      <c r="D29" s="306"/>
      <c r="E29" s="307"/>
    </row>
    <row r="30" spans="1:5" ht="22.8" x14ac:dyDescent="0.3">
      <c r="A30" s="108">
        <v>345</v>
      </c>
      <c r="B30" s="108" t="s">
        <v>756</v>
      </c>
      <c r="C30" s="108" t="s">
        <v>2450</v>
      </c>
      <c r="D30" s="306"/>
      <c r="E30" s="307"/>
    </row>
    <row r="31" spans="1:5" x14ac:dyDescent="0.3">
      <c r="A31" s="108">
        <v>39</v>
      </c>
      <c r="B31" s="108" t="s">
        <v>729</v>
      </c>
      <c r="C31" s="108" t="s">
        <v>2450</v>
      </c>
      <c r="D31" s="306"/>
      <c r="E31" s="307"/>
    </row>
    <row r="32" spans="1:5" x14ac:dyDescent="0.3">
      <c r="A32" s="108">
        <v>4</v>
      </c>
      <c r="B32" s="108" t="s">
        <v>716</v>
      </c>
      <c r="C32" s="108" t="s">
        <v>2450</v>
      </c>
      <c r="D32" s="306"/>
      <c r="E32" s="307"/>
    </row>
    <row r="33" spans="1:5" x14ac:dyDescent="0.3">
      <c r="A33" s="108">
        <v>40</v>
      </c>
      <c r="B33" s="108" t="s">
        <v>734</v>
      </c>
      <c r="C33" s="108" t="s">
        <v>2450</v>
      </c>
      <c r="D33" s="306"/>
      <c r="E33" s="307"/>
    </row>
    <row r="34" spans="1:5" ht="22.8" x14ac:dyDescent="0.3">
      <c r="A34" s="108">
        <v>41</v>
      </c>
      <c r="B34" s="108" t="s">
        <v>862</v>
      </c>
      <c r="C34" s="108" t="s">
        <v>2450</v>
      </c>
      <c r="D34" s="306"/>
      <c r="E34" s="307"/>
    </row>
    <row r="35" spans="1:5" x14ac:dyDescent="0.3">
      <c r="A35" s="108">
        <v>42</v>
      </c>
      <c r="B35" s="108" t="s">
        <v>858</v>
      </c>
      <c r="C35" s="108" t="s">
        <v>2450</v>
      </c>
      <c r="D35" s="306"/>
      <c r="E35" s="307"/>
    </row>
    <row r="36" spans="1:5" ht="22.8" x14ac:dyDescent="0.3">
      <c r="A36" s="108">
        <v>46</v>
      </c>
      <c r="B36" s="108" t="s">
        <v>724</v>
      </c>
      <c r="C36" s="108" t="s">
        <v>2450</v>
      </c>
      <c r="D36" s="306"/>
      <c r="E36" s="307"/>
    </row>
    <row r="37" spans="1:5" ht="22.8" x14ac:dyDescent="0.3">
      <c r="A37" s="108">
        <v>5</v>
      </c>
      <c r="B37" s="108" t="s">
        <v>715</v>
      </c>
      <c r="C37" s="108" t="s">
        <v>2450</v>
      </c>
      <c r="D37" s="306"/>
      <c r="E37" s="307"/>
    </row>
    <row r="38" spans="1:5" ht="22.8" x14ac:dyDescent="0.3">
      <c r="A38" s="108">
        <v>50</v>
      </c>
      <c r="B38" s="108" t="s">
        <v>869</v>
      </c>
      <c r="C38" s="108" t="s">
        <v>2450</v>
      </c>
      <c r="D38" s="306"/>
      <c r="E38" s="307"/>
    </row>
    <row r="39" spans="1:5" ht="22.8" x14ac:dyDescent="0.3">
      <c r="A39" s="108">
        <v>51</v>
      </c>
      <c r="B39" s="108" t="s">
        <v>731</v>
      </c>
      <c r="C39" s="108" t="s">
        <v>2450</v>
      </c>
      <c r="D39" s="306"/>
      <c r="E39" s="307"/>
    </row>
    <row r="40" spans="1:5" ht="22.8" x14ac:dyDescent="0.3">
      <c r="A40" s="306">
        <v>53</v>
      </c>
      <c r="B40" s="306" t="s">
        <v>721</v>
      </c>
      <c r="C40" s="306" t="s">
        <v>2450</v>
      </c>
      <c r="D40" s="306"/>
      <c r="E40" s="307"/>
    </row>
    <row r="41" spans="1:5" x14ac:dyDescent="0.3">
      <c r="A41" s="306">
        <v>57</v>
      </c>
      <c r="B41" s="306" t="s">
        <v>732</v>
      </c>
      <c r="C41" s="306" t="s">
        <v>2450</v>
      </c>
      <c r="D41" s="306"/>
      <c r="E41" s="307"/>
    </row>
    <row r="42" spans="1:5" ht="22.8" x14ac:dyDescent="0.3">
      <c r="A42" s="306">
        <v>59</v>
      </c>
      <c r="B42" s="306" t="s">
        <v>726</v>
      </c>
      <c r="C42" s="306" t="s">
        <v>2450</v>
      </c>
      <c r="D42" s="306"/>
      <c r="E42" s="307"/>
    </row>
    <row r="43" spans="1:5" ht="22.8" x14ac:dyDescent="0.3">
      <c r="A43" s="306">
        <v>6309</v>
      </c>
      <c r="B43" s="306" t="s">
        <v>719</v>
      </c>
      <c r="C43" s="306" t="s">
        <v>2450</v>
      </c>
      <c r="D43" s="306"/>
      <c r="E43" s="307"/>
    </row>
    <row r="44" spans="1:5" ht="22.8" x14ac:dyDescent="0.3">
      <c r="A44" s="306">
        <v>6546</v>
      </c>
      <c r="B44" s="306" t="s">
        <v>875</v>
      </c>
      <c r="C44" s="306" t="s">
        <v>2450</v>
      </c>
      <c r="D44" s="306"/>
      <c r="E44" s="307"/>
    </row>
    <row r="45" spans="1:5" x14ac:dyDescent="0.3">
      <c r="A45" s="306">
        <v>6547</v>
      </c>
      <c r="B45" s="306" t="s">
        <v>747</v>
      </c>
      <c r="C45" s="306" t="s">
        <v>2450</v>
      </c>
      <c r="D45" s="306"/>
      <c r="E45" s="307"/>
    </row>
    <row r="46" spans="1:5" ht="22.8" x14ac:dyDescent="0.3">
      <c r="A46" s="306">
        <v>68</v>
      </c>
      <c r="B46" s="306" t="s">
        <v>735</v>
      </c>
      <c r="C46" s="306" t="s">
        <v>2450</v>
      </c>
      <c r="D46" s="306"/>
      <c r="E46" s="307"/>
    </row>
    <row r="47" spans="1:5" ht="22.8" x14ac:dyDescent="0.3">
      <c r="A47" s="306">
        <v>6963</v>
      </c>
      <c r="B47" s="306" t="s">
        <v>759</v>
      </c>
      <c r="C47" s="306" t="s">
        <v>2450</v>
      </c>
      <c r="D47" s="306"/>
      <c r="E47" s="307"/>
    </row>
    <row r="48" spans="1:5" x14ac:dyDescent="0.3">
      <c r="A48" s="306">
        <v>73</v>
      </c>
      <c r="B48" s="306" t="s">
        <v>737</v>
      </c>
      <c r="C48" s="306" t="s">
        <v>2450</v>
      </c>
      <c r="D48" s="306"/>
      <c r="E48" s="307"/>
    </row>
    <row r="49" spans="1:5" ht="22.8" x14ac:dyDescent="0.3">
      <c r="A49" s="306">
        <v>75</v>
      </c>
      <c r="B49" s="306" t="s">
        <v>861</v>
      </c>
      <c r="C49" s="306" t="s">
        <v>2450</v>
      </c>
      <c r="D49" s="306"/>
      <c r="E49" s="307"/>
    </row>
    <row r="50" spans="1:5" x14ac:dyDescent="0.3">
      <c r="A50" s="306">
        <v>77</v>
      </c>
      <c r="B50" s="306" t="s">
        <v>738</v>
      </c>
      <c r="C50" s="306" t="s">
        <v>2450</v>
      </c>
      <c r="D50" s="306"/>
      <c r="E50" s="307"/>
    </row>
    <row r="51" spans="1:5" ht="22.8" x14ac:dyDescent="0.3">
      <c r="A51" s="306">
        <v>79</v>
      </c>
      <c r="B51" s="306" t="s">
        <v>722</v>
      </c>
      <c r="C51" s="306" t="s">
        <v>2450</v>
      </c>
      <c r="D51" s="306"/>
      <c r="E51" s="307"/>
    </row>
    <row r="52" spans="1:5" x14ac:dyDescent="0.3">
      <c r="A52" s="306">
        <v>8</v>
      </c>
      <c r="B52" s="306" t="s">
        <v>733</v>
      </c>
      <c r="C52" s="306" t="s">
        <v>2450</v>
      </c>
      <c r="D52" s="306"/>
      <c r="E52" s="307"/>
    </row>
    <row r="53" spans="1:5" ht="22.8" x14ac:dyDescent="0.3">
      <c r="A53" s="306">
        <v>83</v>
      </c>
      <c r="B53" s="306" t="s">
        <v>740</v>
      </c>
      <c r="C53" s="306" t="s">
        <v>2450</v>
      </c>
      <c r="D53" s="306"/>
      <c r="E53" s="307"/>
    </row>
    <row r="54" spans="1:5" x14ac:dyDescent="0.3">
      <c r="A54" s="306">
        <v>85</v>
      </c>
      <c r="B54" s="306" t="s">
        <v>741</v>
      </c>
      <c r="C54" s="306" t="s">
        <v>2450</v>
      </c>
      <c r="D54" s="306"/>
      <c r="E54" s="307"/>
    </row>
    <row r="55" spans="1:5" ht="34.200000000000003" x14ac:dyDescent="0.3">
      <c r="A55" s="306">
        <v>8701</v>
      </c>
      <c r="B55" s="306" t="s">
        <v>765</v>
      </c>
      <c r="C55" s="306" t="s">
        <v>2450</v>
      </c>
      <c r="D55" s="306"/>
      <c r="E55" s="307"/>
    </row>
    <row r="56" spans="1:5" ht="22.8" x14ac:dyDescent="0.3">
      <c r="A56" s="306">
        <v>8702</v>
      </c>
      <c r="B56" s="306" t="s">
        <v>723</v>
      </c>
      <c r="C56" s="306" t="s">
        <v>2450</v>
      </c>
      <c r="D56" s="306"/>
      <c r="E56" s="307"/>
    </row>
    <row r="57" spans="1:5" ht="22.8" x14ac:dyDescent="0.3">
      <c r="A57" s="306">
        <v>88</v>
      </c>
      <c r="B57" s="306" t="s">
        <v>743</v>
      </c>
      <c r="C57" s="306" t="s">
        <v>2450</v>
      </c>
      <c r="D57" s="306"/>
      <c r="E57" s="307"/>
    </row>
    <row r="58" spans="1:5" ht="22.8" x14ac:dyDescent="0.3">
      <c r="A58" s="306">
        <v>89</v>
      </c>
      <c r="B58" s="306" t="s">
        <v>744</v>
      </c>
      <c r="C58" s="306" t="s">
        <v>2450</v>
      </c>
      <c r="D58" s="306"/>
      <c r="E58" s="307"/>
    </row>
    <row r="59" spans="1:5" ht="22.8" x14ac:dyDescent="0.3">
      <c r="A59" s="306">
        <v>91</v>
      </c>
      <c r="B59" s="306" t="s">
        <v>745</v>
      </c>
      <c r="C59" s="306" t="s">
        <v>2450</v>
      </c>
      <c r="D59" s="306"/>
      <c r="E59" s="307"/>
    </row>
    <row r="60" spans="1:5" ht="22.8" x14ac:dyDescent="0.3">
      <c r="A60" s="306">
        <v>97</v>
      </c>
      <c r="B60" s="306" t="s">
        <v>749</v>
      </c>
      <c r="C60" s="306" t="s">
        <v>2450</v>
      </c>
      <c r="D60" s="306"/>
      <c r="E60" s="307"/>
    </row>
    <row r="61" spans="1:5" ht="22.8" x14ac:dyDescent="0.3">
      <c r="A61" s="306">
        <v>98</v>
      </c>
      <c r="B61" s="306" t="s">
        <v>720</v>
      </c>
      <c r="C61" s="306" t="s">
        <v>2450</v>
      </c>
      <c r="D61" s="306"/>
      <c r="E61" s="307"/>
    </row>
    <row r="62" spans="1:5" x14ac:dyDescent="0.3">
      <c r="A62" s="306">
        <v>99</v>
      </c>
      <c r="B62" s="306" t="s">
        <v>866</v>
      </c>
      <c r="C62" s="306" t="s">
        <v>2450</v>
      </c>
      <c r="D62" s="306"/>
      <c r="E62" s="307"/>
    </row>
  </sheetData>
  <sheetProtection algorithmName="SHA-512" hashValue="gqHJeODNKc4Tpmgl3oJ06yDV9x3y6J7Kx+k3KgGIPiysyF22e+hv11GCEQ854QT3vqBvriWlJYEL3L+uUWNpxw==" saltValue="oX1X4CEIqbI2UrH2BBndCQ==" spinCount="100000" sheet="1" objects="1" scenarios="1"/>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68DDA-687B-4C88-BD08-66CC16B62177}">
  <dimension ref="A1:E62"/>
  <sheetViews>
    <sheetView workbookViewId="0">
      <selection activeCell="N20" sqref="N20"/>
    </sheetView>
  </sheetViews>
  <sheetFormatPr defaultRowHeight="14.4" x14ac:dyDescent="0.3"/>
  <cols>
    <col min="2" max="2" width="17.21875" customWidth="1"/>
    <col min="3" max="3" width="16.21875" customWidth="1"/>
    <col min="4" max="4" width="19" customWidth="1"/>
    <col min="5" max="5" width="25.21875" customWidth="1"/>
  </cols>
  <sheetData>
    <row r="1" spans="1:5" ht="20.399999999999999" x14ac:dyDescent="0.3">
      <c r="A1" s="304" t="s">
        <v>127</v>
      </c>
      <c r="B1" s="305" t="s">
        <v>774</v>
      </c>
      <c r="C1" s="304" t="s">
        <v>775</v>
      </c>
      <c r="D1" s="304" t="s">
        <v>777</v>
      </c>
      <c r="E1" s="304" t="s">
        <v>2449</v>
      </c>
    </row>
    <row r="2" spans="1:5" x14ac:dyDescent="0.3">
      <c r="A2" s="108">
        <v>1</v>
      </c>
      <c r="B2" s="108" t="s">
        <v>713</v>
      </c>
      <c r="C2" s="108" t="s">
        <v>2450</v>
      </c>
      <c r="D2" s="306"/>
      <c r="E2" s="307"/>
    </row>
    <row r="3" spans="1:5" x14ac:dyDescent="0.3">
      <c r="A3" s="108">
        <v>100</v>
      </c>
      <c r="B3" s="108" t="s">
        <v>751</v>
      </c>
      <c r="C3" s="108" t="s">
        <v>2450</v>
      </c>
      <c r="D3" s="306"/>
      <c r="E3" s="307"/>
    </row>
    <row r="4" spans="1:5" ht="22.8" x14ac:dyDescent="0.3">
      <c r="A4" s="108">
        <v>101</v>
      </c>
      <c r="B4" s="108" t="s">
        <v>752</v>
      </c>
      <c r="C4" s="108" t="s">
        <v>2450</v>
      </c>
      <c r="D4" s="306"/>
      <c r="E4" s="307"/>
    </row>
    <row r="5" spans="1:5" ht="22.8" x14ac:dyDescent="0.3">
      <c r="A5" s="108">
        <v>103</v>
      </c>
      <c r="B5" s="108" t="s">
        <v>754</v>
      </c>
      <c r="C5" s="108" t="s">
        <v>2450</v>
      </c>
      <c r="D5" s="306"/>
      <c r="E5" s="307"/>
    </row>
    <row r="6" spans="1:5" x14ac:dyDescent="0.3">
      <c r="A6" s="108">
        <v>104</v>
      </c>
      <c r="B6" s="108" t="s">
        <v>771</v>
      </c>
      <c r="C6" s="108" t="s">
        <v>2450</v>
      </c>
      <c r="D6" s="306"/>
      <c r="E6" s="307"/>
    </row>
    <row r="7" spans="1:5" ht="22.8" x14ac:dyDescent="0.3">
      <c r="A7" s="108">
        <v>105</v>
      </c>
      <c r="B7" s="108" t="s">
        <v>755</v>
      </c>
      <c r="C7" s="108" t="s">
        <v>2450</v>
      </c>
      <c r="D7" s="306"/>
      <c r="E7" s="307"/>
    </row>
    <row r="8" spans="1:5" x14ac:dyDescent="0.3">
      <c r="A8" s="108">
        <v>106</v>
      </c>
      <c r="B8" s="108" t="s">
        <v>717</v>
      </c>
      <c r="C8" s="108" t="s">
        <v>2450</v>
      </c>
      <c r="D8" s="306"/>
      <c r="E8" s="307"/>
    </row>
    <row r="9" spans="1:5" ht="22.8" x14ac:dyDescent="0.3">
      <c r="A9" s="108">
        <v>114</v>
      </c>
      <c r="B9" s="108" t="s">
        <v>863</v>
      </c>
      <c r="C9" s="108" t="s">
        <v>2450</v>
      </c>
      <c r="D9" s="306"/>
      <c r="E9" s="307"/>
    </row>
    <row r="10" spans="1:5" ht="22.8" x14ac:dyDescent="0.3">
      <c r="A10" s="108">
        <v>11467</v>
      </c>
      <c r="B10" s="108" t="s">
        <v>865</v>
      </c>
      <c r="C10" s="108" t="s">
        <v>2450</v>
      </c>
      <c r="D10" s="306"/>
      <c r="E10" s="307"/>
    </row>
    <row r="11" spans="1:5" ht="22.8" x14ac:dyDescent="0.3">
      <c r="A11" s="108">
        <v>11718</v>
      </c>
      <c r="B11" s="108" t="s">
        <v>760</v>
      </c>
      <c r="C11" s="108" t="s">
        <v>2450</v>
      </c>
      <c r="D11" s="306"/>
      <c r="E11" s="307"/>
    </row>
    <row r="12" spans="1:5" x14ac:dyDescent="0.3">
      <c r="A12" s="108">
        <v>122</v>
      </c>
      <c r="B12" s="108" t="s">
        <v>762</v>
      </c>
      <c r="C12" s="108" t="s">
        <v>2450</v>
      </c>
      <c r="D12" s="306"/>
      <c r="E12" s="307"/>
    </row>
    <row r="13" spans="1:5" ht="22.8" x14ac:dyDescent="0.3">
      <c r="A13" s="108">
        <v>126</v>
      </c>
      <c r="B13" s="108" t="s">
        <v>864</v>
      </c>
      <c r="C13" s="108" t="s">
        <v>2450</v>
      </c>
      <c r="D13" s="306"/>
      <c r="E13" s="307"/>
    </row>
    <row r="14" spans="1:5" x14ac:dyDescent="0.3">
      <c r="A14" s="108">
        <v>127</v>
      </c>
      <c r="B14" s="108" t="s">
        <v>758</v>
      </c>
      <c r="C14" s="108" t="s">
        <v>2450</v>
      </c>
      <c r="D14" s="306"/>
      <c r="E14" s="307"/>
    </row>
    <row r="15" spans="1:5" ht="22.8" x14ac:dyDescent="0.3">
      <c r="A15" s="108">
        <v>129</v>
      </c>
      <c r="B15" s="108" t="s">
        <v>770</v>
      </c>
      <c r="C15" s="108" t="s">
        <v>2450</v>
      </c>
      <c r="D15" s="306"/>
      <c r="E15" s="307"/>
    </row>
    <row r="16" spans="1:5" x14ac:dyDescent="0.3">
      <c r="A16" s="108">
        <v>133</v>
      </c>
      <c r="B16" s="108" t="s">
        <v>742</v>
      </c>
      <c r="C16" s="108" t="s">
        <v>2450</v>
      </c>
      <c r="D16" s="306"/>
      <c r="E16" s="307"/>
    </row>
    <row r="17" spans="1:5" x14ac:dyDescent="0.3">
      <c r="A17" s="108">
        <v>138</v>
      </c>
      <c r="B17" s="108" t="s">
        <v>876</v>
      </c>
      <c r="C17" s="108" t="s">
        <v>2450</v>
      </c>
      <c r="D17" s="306"/>
      <c r="E17" s="307"/>
    </row>
    <row r="18" spans="1:5" x14ac:dyDescent="0.3">
      <c r="A18" s="108">
        <v>14495</v>
      </c>
      <c r="B18" s="108" t="s">
        <v>718</v>
      </c>
      <c r="C18" s="108" t="s">
        <v>2450</v>
      </c>
      <c r="D18" s="306"/>
      <c r="E18" s="307"/>
    </row>
    <row r="19" spans="1:5" x14ac:dyDescent="0.3">
      <c r="A19" s="108">
        <v>14496</v>
      </c>
      <c r="B19" s="108" t="s">
        <v>2442</v>
      </c>
      <c r="C19" s="108" t="s">
        <v>2450</v>
      </c>
      <c r="D19" s="306"/>
      <c r="E19" s="307"/>
    </row>
    <row r="20" spans="1:5" x14ac:dyDescent="0.3">
      <c r="A20" s="108">
        <v>2</v>
      </c>
      <c r="B20" s="108" t="s">
        <v>714</v>
      </c>
      <c r="C20" s="108" t="s">
        <v>2450</v>
      </c>
      <c r="D20" s="306"/>
      <c r="E20" s="307"/>
    </row>
    <row r="21" spans="1:5" ht="22.8" x14ac:dyDescent="0.3">
      <c r="A21" s="108">
        <v>22</v>
      </c>
      <c r="B21" s="108" t="s">
        <v>727</v>
      </c>
      <c r="C21" s="108" t="s">
        <v>2450</v>
      </c>
      <c r="D21" s="306"/>
      <c r="E21" s="307"/>
    </row>
    <row r="22" spans="1:5" ht="22.8" x14ac:dyDescent="0.3">
      <c r="A22" s="108">
        <v>25</v>
      </c>
      <c r="B22" s="108" t="s">
        <v>761</v>
      </c>
      <c r="C22" s="108" t="s">
        <v>2450</v>
      </c>
      <c r="D22" s="306"/>
      <c r="E22" s="307"/>
    </row>
    <row r="23" spans="1:5" x14ac:dyDescent="0.3">
      <c r="A23" s="108">
        <v>3107</v>
      </c>
      <c r="B23" s="108" t="s">
        <v>725</v>
      </c>
      <c r="C23" s="108" t="s">
        <v>2450</v>
      </c>
      <c r="D23" s="306"/>
      <c r="E23" s="307"/>
    </row>
    <row r="24" spans="1:5" ht="22.8" x14ac:dyDescent="0.3">
      <c r="A24" s="108">
        <v>3108</v>
      </c>
      <c r="B24" s="108" t="s">
        <v>728</v>
      </c>
      <c r="C24" s="108" t="s">
        <v>2450</v>
      </c>
      <c r="D24" s="306"/>
      <c r="E24" s="307"/>
    </row>
    <row r="25" spans="1:5" ht="22.8" x14ac:dyDescent="0.3">
      <c r="A25" s="108">
        <v>3110</v>
      </c>
      <c r="B25" s="108" t="s">
        <v>748</v>
      </c>
      <c r="C25" s="108" t="s">
        <v>2450</v>
      </c>
      <c r="D25" s="306"/>
      <c r="E25" s="307"/>
    </row>
    <row r="26" spans="1:5" ht="22.8" x14ac:dyDescent="0.3">
      <c r="A26" s="108">
        <v>3111</v>
      </c>
      <c r="B26" s="108" t="s">
        <v>1624</v>
      </c>
      <c r="C26" s="108" t="s">
        <v>2450</v>
      </c>
      <c r="D26" s="306"/>
      <c r="E26" s="307"/>
    </row>
    <row r="27" spans="1:5" x14ac:dyDescent="0.3">
      <c r="A27" s="108">
        <v>3112</v>
      </c>
      <c r="B27" s="108" t="s">
        <v>757</v>
      </c>
      <c r="C27" s="108" t="s">
        <v>2450</v>
      </c>
      <c r="D27" s="306"/>
      <c r="E27" s="307"/>
    </row>
    <row r="28" spans="1:5" ht="22.8" x14ac:dyDescent="0.3">
      <c r="A28" s="108">
        <v>3113</v>
      </c>
      <c r="B28" s="108" t="s">
        <v>763</v>
      </c>
      <c r="C28" s="108" t="s">
        <v>2450</v>
      </c>
      <c r="D28" s="306"/>
      <c r="E28" s="307"/>
    </row>
    <row r="29" spans="1:5" ht="22.8" x14ac:dyDescent="0.3">
      <c r="A29" s="108">
        <v>3115</v>
      </c>
      <c r="B29" s="108" t="s">
        <v>772</v>
      </c>
      <c r="C29" s="108" t="s">
        <v>2450</v>
      </c>
      <c r="D29" s="306"/>
      <c r="E29" s="307"/>
    </row>
    <row r="30" spans="1:5" ht="22.8" x14ac:dyDescent="0.3">
      <c r="A30" s="108">
        <v>345</v>
      </c>
      <c r="B30" s="108" t="s">
        <v>756</v>
      </c>
      <c r="C30" s="108" t="s">
        <v>2450</v>
      </c>
      <c r="D30" s="306"/>
      <c r="E30" s="307"/>
    </row>
    <row r="31" spans="1:5" x14ac:dyDescent="0.3">
      <c r="A31" s="108">
        <v>39</v>
      </c>
      <c r="B31" s="108" t="s">
        <v>729</v>
      </c>
      <c r="C31" s="108" t="s">
        <v>2450</v>
      </c>
      <c r="D31" s="306"/>
      <c r="E31" s="307"/>
    </row>
    <row r="32" spans="1:5" x14ac:dyDescent="0.3">
      <c r="A32" s="108">
        <v>4</v>
      </c>
      <c r="B32" s="108" t="s">
        <v>716</v>
      </c>
      <c r="C32" s="108" t="s">
        <v>2450</v>
      </c>
      <c r="D32" s="306"/>
      <c r="E32" s="307"/>
    </row>
    <row r="33" spans="1:5" x14ac:dyDescent="0.3">
      <c r="A33" s="108">
        <v>40</v>
      </c>
      <c r="B33" s="108" t="s">
        <v>734</v>
      </c>
      <c r="C33" s="108" t="s">
        <v>2450</v>
      </c>
      <c r="D33" s="306"/>
      <c r="E33" s="307"/>
    </row>
    <row r="34" spans="1:5" ht="22.8" x14ac:dyDescent="0.3">
      <c r="A34" s="108">
        <v>41</v>
      </c>
      <c r="B34" s="108" t="s">
        <v>862</v>
      </c>
      <c r="C34" s="108" t="s">
        <v>2450</v>
      </c>
      <c r="D34" s="306"/>
      <c r="E34" s="307"/>
    </row>
    <row r="35" spans="1:5" x14ac:dyDescent="0.3">
      <c r="A35" s="108">
        <v>42</v>
      </c>
      <c r="B35" s="108" t="s">
        <v>858</v>
      </c>
      <c r="C35" s="108" t="s">
        <v>2450</v>
      </c>
      <c r="D35" s="306"/>
      <c r="E35" s="307"/>
    </row>
    <row r="36" spans="1:5" ht="22.8" x14ac:dyDescent="0.3">
      <c r="A36" s="108">
        <v>46</v>
      </c>
      <c r="B36" s="108" t="s">
        <v>724</v>
      </c>
      <c r="C36" s="108" t="s">
        <v>2450</v>
      </c>
      <c r="D36" s="306"/>
      <c r="E36" s="307"/>
    </row>
    <row r="37" spans="1:5" ht="22.8" x14ac:dyDescent="0.3">
      <c r="A37" s="108">
        <v>5</v>
      </c>
      <c r="B37" s="108" t="s">
        <v>715</v>
      </c>
      <c r="C37" s="108" t="s">
        <v>2450</v>
      </c>
      <c r="D37" s="306"/>
      <c r="E37" s="307"/>
    </row>
    <row r="38" spans="1:5" ht="22.8" x14ac:dyDescent="0.3">
      <c r="A38" s="108">
        <v>50</v>
      </c>
      <c r="B38" s="108" t="s">
        <v>869</v>
      </c>
      <c r="C38" s="108" t="s">
        <v>2450</v>
      </c>
      <c r="D38" s="306"/>
      <c r="E38" s="307"/>
    </row>
    <row r="39" spans="1:5" ht="22.8" x14ac:dyDescent="0.3">
      <c r="A39" s="108">
        <v>51</v>
      </c>
      <c r="B39" s="108" t="s">
        <v>731</v>
      </c>
      <c r="C39" s="108" t="s">
        <v>2450</v>
      </c>
      <c r="D39" s="306"/>
      <c r="E39" s="307"/>
    </row>
    <row r="40" spans="1:5" ht="22.8" x14ac:dyDescent="0.3">
      <c r="A40" s="306">
        <v>53</v>
      </c>
      <c r="B40" s="306" t="s">
        <v>721</v>
      </c>
      <c r="C40" s="306" t="s">
        <v>2450</v>
      </c>
      <c r="D40" s="306"/>
      <c r="E40" s="307"/>
    </row>
    <row r="41" spans="1:5" x14ac:dyDescent="0.3">
      <c r="A41" s="306">
        <v>57</v>
      </c>
      <c r="B41" s="306" t="s">
        <v>732</v>
      </c>
      <c r="C41" s="306" t="s">
        <v>2450</v>
      </c>
      <c r="D41" s="306"/>
      <c r="E41" s="307"/>
    </row>
    <row r="42" spans="1:5" ht="22.8" x14ac:dyDescent="0.3">
      <c r="A42" s="306">
        <v>59</v>
      </c>
      <c r="B42" s="306" t="s">
        <v>726</v>
      </c>
      <c r="C42" s="306" t="s">
        <v>2450</v>
      </c>
      <c r="D42" s="306"/>
      <c r="E42" s="307"/>
    </row>
    <row r="43" spans="1:5" x14ac:dyDescent="0.3">
      <c r="A43" s="306">
        <v>6309</v>
      </c>
      <c r="B43" s="306" t="s">
        <v>719</v>
      </c>
      <c r="C43" s="306" t="s">
        <v>2450</v>
      </c>
      <c r="D43" s="306"/>
      <c r="E43" s="307"/>
    </row>
    <row r="44" spans="1:5" ht="22.8" x14ac:dyDescent="0.3">
      <c r="A44" s="306">
        <v>6546</v>
      </c>
      <c r="B44" s="306" t="s">
        <v>875</v>
      </c>
      <c r="C44" s="306" t="s">
        <v>2450</v>
      </c>
      <c r="D44" s="306"/>
      <c r="E44" s="307"/>
    </row>
    <row r="45" spans="1:5" x14ac:dyDescent="0.3">
      <c r="A45" s="306">
        <v>6547</v>
      </c>
      <c r="B45" s="306" t="s">
        <v>747</v>
      </c>
      <c r="C45" s="306" t="s">
        <v>2450</v>
      </c>
      <c r="D45" s="306"/>
      <c r="E45" s="307"/>
    </row>
    <row r="46" spans="1:5" ht="22.8" x14ac:dyDescent="0.3">
      <c r="A46" s="306">
        <v>68</v>
      </c>
      <c r="B46" s="306" t="s">
        <v>735</v>
      </c>
      <c r="C46" s="306" t="s">
        <v>2450</v>
      </c>
      <c r="D46" s="306"/>
      <c r="E46" s="307"/>
    </row>
    <row r="47" spans="1:5" ht="22.8" x14ac:dyDescent="0.3">
      <c r="A47" s="306">
        <v>6963</v>
      </c>
      <c r="B47" s="306" t="s">
        <v>759</v>
      </c>
      <c r="C47" s="306" t="s">
        <v>2450</v>
      </c>
      <c r="D47" s="306"/>
      <c r="E47" s="307"/>
    </row>
    <row r="48" spans="1:5" x14ac:dyDescent="0.3">
      <c r="A48" s="306">
        <v>73</v>
      </c>
      <c r="B48" s="306" t="s">
        <v>737</v>
      </c>
      <c r="C48" s="306" t="s">
        <v>2450</v>
      </c>
      <c r="D48" s="306"/>
      <c r="E48" s="307"/>
    </row>
    <row r="49" spans="1:5" ht="22.8" x14ac:dyDescent="0.3">
      <c r="A49" s="306">
        <v>75</v>
      </c>
      <c r="B49" s="306" t="s">
        <v>861</v>
      </c>
      <c r="C49" s="306" t="s">
        <v>2450</v>
      </c>
      <c r="D49" s="306"/>
      <c r="E49" s="307"/>
    </row>
    <row r="50" spans="1:5" x14ac:dyDescent="0.3">
      <c r="A50" s="306">
        <v>77</v>
      </c>
      <c r="B50" s="306" t="s">
        <v>738</v>
      </c>
      <c r="C50" s="306" t="s">
        <v>2450</v>
      </c>
      <c r="D50" s="306"/>
      <c r="E50" s="307"/>
    </row>
    <row r="51" spans="1:5" ht="22.8" x14ac:dyDescent="0.3">
      <c r="A51" s="306">
        <v>79</v>
      </c>
      <c r="B51" s="306" t="s">
        <v>722</v>
      </c>
      <c r="C51" s="306" t="s">
        <v>2450</v>
      </c>
      <c r="D51" s="306"/>
      <c r="E51" s="307"/>
    </row>
    <row r="52" spans="1:5" x14ac:dyDescent="0.3">
      <c r="A52" s="306">
        <v>8</v>
      </c>
      <c r="B52" s="306" t="s">
        <v>733</v>
      </c>
      <c r="C52" s="306" t="s">
        <v>2450</v>
      </c>
      <c r="D52" s="306"/>
      <c r="E52" s="307"/>
    </row>
    <row r="53" spans="1:5" ht="22.8" x14ac:dyDescent="0.3">
      <c r="A53" s="306">
        <v>83</v>
      </c>
      <c r="B53" s="306" t="s">
        <v>740</v>
      </c>
      <c r="C53" s="306" t="s">
        <v>2450</v>
      </c>
      <c r="D53" s="306"/>
      <c r="E53" s="307"/>
    </row>
    <row r="54" spans="1:5" x14ac:dyDescent="0.3">
      <c r="A54" s="306">
        <v>85</v>
      </c>
      <c r="B54" s="306" t="s">
        <v>741</v>
      </c>
      <c r="C54" s="306" t="s">
        <v>2450</v>
      </c>
      <c r="D54" s="306"/>
      <c r="E54" s="307"/>
    </row>
    <row r="55" spans="1:5" ht="22.8" x14ac:dyDescent="0.3">
      <c r="A55" s="306">
        <v>8701</v>
      </c>
      <c r="B55" s="306" t="s">
        <v>765</v>
      </c>
      <c r="C55" s="306" t="s">
        <v>2450</v>
      </c>
      <c r="D55" s="306"/>
      <c r="E55" s="307"/>
    </row>
    <row r="56" spans="1:5" ht="22.8" x14ac:dyDescent="0.3">
      <c r="A56" s="306">
        <v>8702</v>
      </c>
      <c r="B56" s="306" t="s">
        <v>723</v>
      </c>
      <c r="C56" s="306" t="s">
        <v>2450</v>
      </c>
      <c r="D56" s="306"/>
      <c r="E56" s="307"/>
    </row>
    <row r="57" spans="1:5" ht="22.8" x14ac:dyDescent="0.3">
      <c r="A57" s="306">
        <v>88</v>
      </c>
      <c r="B57" s="306" t="s">
        <v>743</v>
      </c>
      <c r="C57" s="306" t="s">
        <v>2450</v>
      </c>
      <c r="D57" s="306"/>
      <c r="E57" s="307"/>
    </row>
    <row r="58" spans="1:5" ht="22.8" x14ac:dyDescent="0.3">
      <c r="A58" s="306">
        <v>89</v>
      </c>
      <c r="B58" s="306" t="s">
        <v>744</v>
      </c>
      <c r="C58" s="306" t="s">
        <v>2450</v>
      </c>
      <c r="D58" s="306"/>
      <c r="E58" s="307"/>
    </row>
    <row r="59" spans="1:5" ht="22.8" x14ac:dyDescent="0.3">
      <c r="A59" s="306">
        <v>91</v>
      </c>
      <c r="B59" s="306" t="s">
        <v>745</v>
      </c>
      <c r="C59" s="306" t="s">
        <v>2450</v>
      </c>
      <c r="D59" s="306"/>
      <c r="E59" s="307"/>
    </row>
    <row r="60" spans="1:5" ht="22.8" x14ac:dyDescent="0.3">
      <c r="A60" s="306">
        <v>97</v>
      </c>
      <c r="B60" s="306" t="s">
        <v>749</v>
      </c>
      <c r="C60" s="306" t="s">
        <v>2450</v>
      </c>
      <c r="D60" s="306"/>
      <c r="E60" s="307"/>
    </row>
    <row r="61" spans="1:5" ht="22.8" x14ac:dyDescent="0.3">
      <c r="A61" s="306">
        <v>98</v>
      </c>
      <c r="B61" s="306" t="s">
        <v>720</v>
      </c>
      <c r="C61" s="306" t="s">
        <v>2450</v>
      </c>
      <c r="D61" s="306"/>
      <c r="E61" s="307"/>
    </row>
    <row r="62" spans="1:5" x14ac:dyDescent="0.3">
      <c r="A62" s="306">
        <v>99</v>
      </c>
      <c r="B62" s="306" t="s">
        <v>866</v>
      </c>
      <c r="C62" s="306" t="s">
        <v>2450</v>
      </c>
      <c r="D62" s="306"/>
      <c r="E62" s="307"/>
    </row>
  </sheetData>
  <sheetProtection algorithmName="SHA-512" hashValue="94n9k4E0Lg2JyiOWqLtDPm+7a8CgusAwcoOh+N64Tdt/sgOmCzxaUhTsz8BDoI2S28qPJjyiRHPS8BLy2fV2cA==" saltValue="XN5admeWtaNAnBtnwDstRg=="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3FF60-B470-4182-8F08-A2D9DEE58A58}">
  <sheetPr>
    <tabColor rgb="FFF6B2F8"/>
  </sheetPr>
  <dimension ref="A1:K192"/>
  <sheetViews>
    <sheetView zoomScale="85" workbookViewId="0">
      <selection activeCell="C10" sqref="C10"/>
    </sheetView>
  </sheetViews>
  <sheetFormatPr defaultRowHeight="14.4" x14ac:dyDescent="0.3"/>
  <cols>
    <col min="1" max="1" width="54.77734375" bestFit="1" customWidth="1"/>
    <col min="2" max="2" width="35.21875" customWidth="1"/>
    <col min="3" max="3" width="28.5546875" customWidth="1"/>
    <col min="5" max="5" width="27.44140625" customWidth="1"/>
    <col min="6" max="6" width="27.5546875" customWidth="1"/>
    <col min="7" max="7" width="27.44140625" customWidth="1"/>
  </cols>
  <sheetData>
    <row r="1" spans="1:11" x14ac:dyDescent="0.3">
      <c r="A1" s="374" t="s">
        <v>2718</v>
      </c>
      <c r="B1" s="374"/>
      <c r="C1" s="374"/>
      <c r="D1" s="374"/>
      <c r="E1" s="374"/>
      <c r="F1" s="374"/>
      <c r="G1" s="374"/>
      <c r="H1" s="374"/>
    </row>
    <row r="3" spans="1:11" x14ac:dyDescent="0.3">
      <c r="A3" s="299" t="s">
        <v>2715</v>
      </c>
      <c r="B3" s="301" t="str">
        <f>IF(AND(SUM(I15:K48)&gt;0,SUM(I51:K84)&gt;0,SUM(I87:K120)&gt;0,SUM(I123:K156)&gt;0,SUM(I159:K192)&gt;0),"Mismatch in data pull","Data matches")</f>
        <v>Data matches</v>
      </c>
    </row>
    <row r="4" spans="1:11" x14ac:dyDescent="0.3">
      <c r="A4" s="280"/>
      <c r="B4" s="280"/>
    </row>
    <row r="5" spans="1:11" x14ac:dyDescent="0.3">
      <c r="A5" s="300" t="s">
        <v>2707</v>
      </c>
      <c r="B5" s="300" t="s">
        <v>2706</v>
      </c>
    </row>
    <row r="6" spans="1:11" x14ac:dyDescent="0.3">
      <c r="A6" s="299" t="s">
        <v>2713</v>
      </c>
      <c r="B6" s="299">
        <f>COUNTIFS($A$16:$A$48,"&lt;&gt;"&amp;"")</f>
        <v>33</v>
      </c>
    </row>
    <row r="7" spans="1:11" x14ac:dyDescent="0.3">
      <c r="A7" s="299" t="s">
        <v>2714</v>
      </c>
      <c r="B7" s="299">
        <f>COUNTIFS($E$16:$E$48,"&lt;&gt;"&amp;"")</f>
        <v>33</v>
      </c>
    </row>
    <row r="8" spans="1:11" x14ac:dyDescent="0.3">
      <c r="A8" s="299" t="s">
        <v>2708</v>
      </c>
      <c r="B8" s="299">
        <f>COUNTIFS('CRM Current Year'!$C$3:$AI$3,"&lt;&gt;"&amp;"")</f>
        <v>33</v>
      </c>
    </row>
    <row r="9" spans="1:11" x14ac:dyDescent="0.3">
      <c r="A9" s="299" t="s">
        <v>2709</v>
      </c>
      <c r="B9" s="299">
        <f>COUNTIFS('CRM Prior Year'!$C$3:$AI$3,"&lt;&gt;"&amp;"")</f>
        <v>33</v>
      </c>
    </row>
    <row r="10" spans="1:11" x14ac:dyDescent="0.3">
      <c r="A10" s="299" t="s">
        <v>2710</v>
      </c>
      <c r="B10" s="299">
        <f>COUNTIFS('CRM 2 Years Prior'!$C$3:$AI$3,"&lt;&gt;"&amp;"")</f>
        <v>33</v>
      </c>
    </row>
    <row r="11" spans="1:11" x14ac:dyDescent="0.3">
      <c r="A11" s="299" t="s">
        <v>2711</v>
      </c>
      <c r="B11" s="299">
        <f>COUNTIFS('CRM 3 Years Prior'!$C$3:$AI$3,"&lt;&gt;"&amp;"")</f>
        <v>33</v>
      </c>
    </row>
    <row r="12" spans="1:11" x14ac:dyDescent="0.3">
      <c r="A12" s="299" t="s">
        <v>2712</v>
      </c>
      <c r="B12" s="299">
        <f>COUNTIFS('CRM 4 Years Prior'!$C$3:$AI$3,"&lt;&gt;"&amp;"")</f>
        <v>33</v>
      </c>
    </row>
    <row r="15" spans="1:11" s="281" customFormat="1" x14ac:dyDescent="0.3">
      <c r="A15" s="375" t="s">
        <v>2697</v>
      </c>
      <c r="B15" s="375"/>
      <c r="C15" s="375"/>
      <c r="D15" s="280"/>
      <c r="E15" s="375" t="s">
        <v>2698</v>
      </c>
      <c r="F15" s="375"/>
      <c r="G15" s="375"/>
      <c r="H15" s="280"/>
      <c r="I15" s="375" t="s">
        <v>2685</v>
      </c>
      <c r="J15" s="375"/>
      <c r="K15" s="375"/>
    </row>
    <row r="16" spans="1:11" s="281" customFormat="1" ht="26.4" x14ac:dyDescent="0.3">
      <c r="A16" s="282" t="s">
        <v>688</v>
      </c>
      <c r="B16" s="282" t="s">
        <v>691</v>
      </c>
      <c r="C16" s="282" t="s">
        <v>694</v>
      </c>
      <c r="E16" s="285" t="s">
        <v>688</v>
      </c>
      <c r="F16" s="285" t="s">
        <v>691</v>
      </c>
      <c r="G16" s="285" t="s">
        <v>694</v>
      </c>
      <c r="I16" s="283" t="str">
        <f>IF(A16=E16,"",1)</f>
        <v/>
      </c>
      <c r="J16" s="283" t="str">
        <f>IF(B16=F16,"",1)</f>
        <v/>
      </c>
      <c r="K16" s="283" t="str">
        <f>IF(C16=G16,"",1)</f>
        <v/>
      </c>
    </row>
    <row r="17" spans="1:11" s="281" customFormat="1" ht="26.4" x14ac:dyDescent="0.3">
      <c r="A17" s="282" t="s">
        <v>688</v>
      </c>
      <c r="B17" s="282" t="s">
        <v>691</v>
      </c>
      <c r="C17" s="282" t="s">
        <v>695</v>
      </c>
      <c r="E17" s="285" t="s">
        <v>688</v>
      </c>
      <c r="F17" s="285" t="s">
        <v>691</v>
      </c>
      <c r="G17" s="285" t="s">
        <v>695</v>
      </c>
      <c r="I17" s="283" t="str">
        <f t="shared" ref="I17:K48" si="0">IF(A17=E17,"",1)</f>
        <v/>
      </c>
      <c r="J17" s="283" t="str">
        <f t="shared" si="0"/>
        <v/>
      </c>
      <c r="K17" s="283" t="str">
        <f t="shared" si="0"/>
        <v/>
      </c>
    </row>
    <row r="18" spans="1:11" s="281" customFormat="1" ht="26.4" x14ac:dyDescent="0.3">
      <c r="A18" s="282" t="s">
        <v>688</v>
      </c>
      <c r="B18" s="282" t="s">
        <v>691</v>
      </c>
      <c r="C18" s="282" t="s">
        <v>696</v>
      </c>
      <c r="E18" s="285" t="s">
        <v>688</v>
      </c>
      <c r="F18" s="285" t="s">
        <v>691</v>
      </c>
      <c r="G18" s="285" t="s">
        <v>696</v>
      </c>
      <c r="I18" s="283" t="str">
        <f t="shared" si="0"/>
        <v/>
      </c>
      <c r="J18" s="283" t="str">
        <f t="shared" si="0"/>
        <v/>
      </c>
      <c r="K18" s="283" t="str">
        <f t="shared" si="0"/>
        <v/>
      </c>
    </row>
    <row r="19" spans="1:11" s="281" customFormat="1" ht="26.4" x14ac:dyDescent="0.3">
      <c r="A19" s="282" t="s">
        <v>688</v>
      </c>
      <c r="B19" s="282" t="s">
        <v>691</v>
      </c>
      <c r="C19" s="282" t="s">
        <v>2418</v>
      </c>
      <c r="E19" s="285" t="s">
        <v>688</v>
      </c>
      <c r="F19" s="285" t="s">
        <v>691</v>
      </c>
      <c r="G19" s="285" t="s">
        <v>2418</v>
      </c>
      <c r="I19" s="283" t="str">
        <f t="shared" si="0"/>
        <v/>
      </c>
      <c r="J19" s="283" t="str">
        <f t="shared" si="0"/>
        <v/>
      </c>
      <c r="K19" s="283" t="str">
        <f t="shared" si="0"/>
        <v/>
      </c>
    </row>
    <row r="20" spans="1:11" s="281" customFormat="1" ht="26.4" x14ac:dyDescent="0.3">
      <c r="A20" s="282" t="s">
        <v>688</v>
      </c>
      <c r="B20" s="282" t="s">
        <v>691</v>
      </c>
      <c r="C20" s="282" t="s">
        <v>2419</v>
      </c>
      <c r="E20" s="285" t="s">
        <v>688</v>
      </c>
      <c r="F20" s="285" t="s">
        <v>691</v>
      </c>
      <c r="G20" s="285" t="s">
        <v>2419</v>
      </c>
      <c r="I20" s="283" t="str">
        <f t="shared" si="0"/>
        <v/>
      </c>
      <c r="J20" s="283" t="str">
        <f t="shared" si="0"/>
        <v/>
      </c>
      <c r="K20" s="283" t="str">
        <f t="shared" si="0"/>
        <v/>
      </c>
    </row>
    <row r="21" spans="1:11" s="281" customFormat="1" ht="26.4" x14ac:dyDescent="0.3">
      <c r="A21" s="282" t="s">
        <v>688</v>
      </c>
      <c r="B21" s="282" t="s">
        <v>691</v>
      </c>
      <c r="C21" s="282" t="s">
        <v>697</v>
      </c>
      <c r="E21" s="285" t="s">
        <v>688</v>
      </c>
      <c r="F21" s="285" t="s">
        <v>691</v>
      </c>
      <c r="G21" s="285" t="s">
        <v>697</v>
      </c>
      <c r="I21" s="283" t="str">
        <f t="shared" si="0"/>
        <v/>
      </c>
      <c r="J21" s="283" t="str">
        <f t="shared" si="0"/>
        <v/>
      </c>
      <c r="K21" s="283" t="str">
        <f t="shared" si="0"/>
        <v/>
      </c>
    </row>
    <row r="22" spans="1:11" s="281" customFormat="1" ht="26.4" x14ac:dyDescent="0.3">
      <c r="A22" s="282" t="s">
        <v>688</v>
      </c>
      <c r="B22" s="282" t="s">
        <v>691</v>
      </c>
      <c r="C22" s="282" t="s">
        <v>2420</v>
      </c>
      <c r="E22" s="285" t="s">
        <v>688</v>
      </c>
      <c r="F22" s="285" t="s">
        <v>691</v>
      </c>
      <c r="G22" s="285" t="s">
        <v>2420</v>
      </c>
      <c r="I22" s="283" t="str">
        <f t="shared" si="0"/>
        <v/>
      </c>
      <c r="J22" s="283" t="str">
        <f t="shared" si="0"/>
        <v/>
      </c>
      <c r="K22" s="283" t="str">
        <f t="shared" si="0"/>
        <v/>
      </c>
    </row>
    <row r="23" spans="1:11" s="281" customFormat="1" ht="26.4" x14ac:dyDescent="0.3">
      <c r="A23" s="282" t="s">
        <v>689</v>
      </c>
      <c r="B23" s="282" t="s">
        <v>2482</v>
      </c>
      <c r="C23" s="282" t="s">
        <v>2483</v>
      </c>
      <c r="E23" s="285" t="s">
        <v>689</v>
      </c>
      <c r="F23" s="285" t="s">
        <v>2482</v>
      </c>
      <c r="G23" s="285" t="s">
        <v>2483</v>
      </c>
      <c r="I23" s="283" t="str">
        <f t="shared" si="0"/>
        <v/>
      </c>
      <c r="J23" s="283" t="str">
        <f t="shared" si="0"/>
        <v/>
      </c>
      <c r="K23" s="283" t="str">
        <f t="shared" si="0"/>
        <v/>
      </c>
    </row>
    <row r="24" spans="1:11" s="281" customFormat="1" ht="26.4" x14ac:dyDescent="0.3">
      <c r="A24" s="282" t="s">
        <v>689</v>
      </c>
      <c r="B24" s="282" t="s">
        <v>692</v>
      </c>
      <c r="C24" s="282" t="s">
        <v>698</v>
      </c>
      <c r="E24" s="285" t="s">
        <v>689</v>
      </c>
      <c r="F24" s="285" t="s">
        <v>692</v>
      </c>
      <c r="G24" s="285" t="s">
        <v>698</v>
      </c>
      <c r="I24" s="283" t="str">
        <f t="shared" si="0"/>
        <v/>
      </c>
      <c r="J24" s="283" t="str">
        <f t="shared" si="0"/>
        <v/>
      </c>
      <c r="K24" s="283" t="str">
        <f t="shared" si="0"/>
        <v/>
      </c>
    </row>
    <row r="25" spans="1:11" s="281" customFormat="1" ht="26.4" x14ac:dyDescent="0.3">
      <c r="A25" s="282" t="s">
        <v>690</v>
      </c>
      <c r="B25" s="282" t="s">
        <v>2413</v>
      </c>
      <c r="C25" s="282" t="s">
        <v>699</v>
      </c>
      <c r="E25" s="285" t="s">
        <v>690</v>
      </c>
      <c r="F25" s="285" t="s">
        <v>2413</v>
      </c>
      <c r="G25" s="285" t="s">
        <v>699</v>
      </c>
      <c r="I25" s="283" t="str">
        <f t="shared" si="0"/>
        <v/>
      </c>
      <c r="J25" s="283" t="str">
        <f t="shared" si="0"/>
        <v/>
      </c>
      <c r="K25" s="283" t="str">
        <f t="shared" si="0"/>
        <v/>
      </c>
    </row>
    <row r="26" spans="1:11" s="281" customFormat="1" ht="26.4" x14ac:dyDescent="0.3">
      <c r="A26" s="282" t="s">
        <v>690</v>
      </c>
      <c r="B26" s="282" t="s">
        <v>2414</v>
      </c>
      <c r="C26" s="282" t="s">
        <v>699</v>
      </c>
      <c r="E26" s="285" t="s">
        <v>690</v>
      </c>
      <c r="F26" s="285" t="s">
        <v>2414</v>
      </c>
      <c r="G26" s="285" t="s">
        <v>699</v>
      </c>
      <c r="I26" s="283" t="str">
        <f t="shared" si="0"/>
        <v/>
      </c>
      <c r="J26" s="283" t="str">
        <f t="shared" si="0"/>
        <v/>
      </c>
      <c r="K26" s="283" t="str">
        <f t="shared" si="0"/>
        <v/>
      </c>
    </row>
    <row r="27" spans="1:11" s="281" customFormat="1" ht="26.4" x14ac:dyDescent="0.3">
      <c r="A27" s="282" t="s">
        <v>690</v>
      </c>
      <c r="B27" s="282" t="s">
        <v>2415</v>
      </c>
      <c r="C27" s="282" t="s">
        <v>699</v>
      </c>
      <c r="E27" s="285" t="s">
        <v>690</v>
      </c>
      <c r="F27" s="285" t="s">
        <v>2415</v>
      </c>
      <c r="G27" s="285" t="s">
        <v>699</v>
      </c>
      <c r="I27" s="283" t="str">
        <f t="shared" si="0"/>
        <v/>
      </c>
      <c r="J27" s="283" t="str">
        <f t="shared" si="0"/>
        <v/>
      </c>
      <c r="K27" s="283" t="str">
        <f t="shared" si="0"/>
        <v/>
      </c>
    </row>
    <row r="28" spans="1:11" s="281" customFormat="1" ht="26.4" x14ac:dyDescent="0.3">
      <c r="A28" s="282" t="s">
        <v>690</v>
      </c>
      <c r="B28" s="282" t="s">
        <v>2422</v>
      </c>
      <c r="C28" s="282" t="s">
        <v>699</v>
      </c>
      <c r="E28" s="285" t="s">
        <v>690</v>
      </c>
      <c r="F28" s="285" t="s">
        <v>2422</v>
      </c>
      <c r="G28" s="285" t="s">
        <v>699</v>
      </c>
      <c r="I28" s="283" t="str">
        <f t="shared" si="0"/>
        <v/>
      </c>
      <c r="J28" s="283" t="str">
        <f t="shared" si="0"/>
        <v/>
      </c>
      <c r="K28" s="283" t="str">
        <f t="shared" si="0"/>
        <v/>
      </c>
    </row>
    <row r="29" spans="1:11" s="281" customFormat="1" ht="26.4" x14ac:dyDescent="0.3">
      <c r="A29" s="282" t="s">
        <v>690</v>
      </c>
      <c r="B29" s="282" t="s">
        <v>2423</v>
      </c>
      <c r="C29" s="282" t="s">
        <v>699</v>
      </c>
      <c r="E29" s="285" t="s">
        <v>690</v>
      </c>
      <c r="F29" s="285" t="s">
        <v>2423</v>
      </c>
      <c r="G29" s="285" t="s">
        <v>699</v>
      </c>
      <c r="I29" s="283" t="str">
        <f t="shared" si="0"/>
        <v/>
      </c>
      <c r="J29" s="283" t="str">
        <f t="shared" si="0"/>
        <v/>
      </c>
      <c r="K29" s="283" t="str">
        <f t="shared" si="0"/>
        <v/>
      </c>
    </row>
    <row r="30" spans="1:11" s="281" customFormat="1" ht="26.4" x14ac:dyDescent="0.3">
      <c r="A30" s="282" t="s">
        <v>690</v>
      </c>
      <c r="B30" s="282" t="s">
        <v>2416</v>
      </c>
      <c r="C30" s="282" t="s">
        <v>699</v>
      </c>
      <c r="E30" s="285" t="s">
        <v>690</v>
      </c>
      <c r="F30" s="285" t="s">
        <v>2416</v>
      </c>
      <c r="G30" s="285" t="s">
        <v>699</v>
      </c>
      <c r="I30" s="283" t="str">
        <f t="shared" si="0"/>
        <v/>
      </c>
      <c r="J30" s="283" t="str">
        <f t="shared" si="0"/>
        <v/>
      </c>
      <c r="K30" s="283" t="str">
        <f t="shared" si="0"/>
        <v/>
      </c>
    </row>
    <row r="31" spans="1:11" s="281" customFormat="1" ht="39.6" x14ac:dyDescent="0.3">
      <c r="A31" s="282" t="s">
        <v>690</v>
      </c>
      <c r="B31" s="282" t="s">
        <v>693</v>
      </c>
      <c r="C31" s="282" t="s">
        <v>699</v>
      </c>
      <c r="E31" s="285" t="s">
        <v>690</v>
      </c>
      <c r="F31" s="285" t="s">
        <v>693</v>
      </c>
      <c r="G31" s="285" t="s">
        <v>699</v>
      </c>
      <c r="I31" s="283" t="str">
        <f t="shared" si="0"/>
        <v/>
      </c>
      <c r="J31" s="283" t="str">
        <f t="shared" si="0"/>
        <v/>
      </c>
      <c r="K31" s="283" t="str">
        <f t="shared" si="0"/>
        <v/>
      </c>
    </row>
    <row r="32" spans="1:11" s="281" customFormat="1" ht="39.6" x14ac:dyDescent="0.3">
      <c r="A32" s="282" t="s">
        <v>690</v>
      </c>
      <c r="B32" s="282" t="s">
        <v>693</v>
      </c>
      <c r="C32" s="282" t="s">
        <v>700</v>
      </c>
      <c r="E32" s="285" t="s">
        <v>690</v>
      </c>
      <c r="F32" s="285" t="s">
        <v>693</v>
      </c>
      <c r="G32" s="285" t="s">
        <v>700</v>
      </c>
      <c r="I32" s="283" t="str">
        <f t="shared" si="0"/>
        <v/>
      </c>
      <c r="J32" s="283" t="str">
        <f t="shared" si="0"/>
        <v/>
      </c>
      <c r="K32" s="283" t="str">
        <f t="shared" si="0"/>
        <v/>
      </c>
    </row>
    <row r="33" spans="1:11" s="281" customFormat="1" ht="39.6" x14ac:dyDescent="0.3">
      <c r="A33" s="282" t="s">
        <v>690</v>
      </c>
      <c r="B33" s="282" t="s">
        <v>693</v>
      </c>
      <c r="C33" s="282" t="s">
        <v>701</v>
      </c>
      <c r="E33" s="285" t="s">
        <v>690</v>
      </c>
      <c r="F33" s="285" t="s">
        <v>693</v>
      </c>
      <c r="G33" s="285" t="s">
        <v>701</v>
      </c>
      <c r="I33" s="283" t="str">
        <f t="shared" si="0"/>
        <v/>
      </c>
      <c r="J33" s="283" t="str">
        <f t="shared" si="0"/>
        <v/>
      </c>
      <c r="K33" s="283" t="str">
        <f t="shared" si="0"/>
        <v/>
      </c>
    </row>
    <row r="34" spans="1:11" s="281" customFormat="1" ht="39.6" x14ac:dyDescent="0.3">
      <c r="A34" s="282" t="s">
        <v>690</v>
      </c>
      <c r="B34" s="282" t="s">
        <v>693</v>
      </c>
      <c r="C34" s="282" t="s">
        <v>702</v>
      </c>
      <c r="E34" s="285" t="s">
        <v>690</v>
      </c>
      <c r="F34" s="285" t="s">
        <v>693</v>
      </c>
      <c r="G34" s="285" t="s">
        <v>702</v>
      </c>
      <c r="I34" s="283" t="str">
        <f t="shared" si="0"/>
        <v/>
      </c>
      <c r="J34" s="283" t="str">
        <f t="shared" si="0"/>
        <v/>
      </c>
      <c r="K34" s="283" t="str">
        <f t="shared" si="0"/>
        <v/>
      </c>
    </row>
    <row r="35" spans="1:11" s="281" customFormat="1" ht="39.6" x14ac:dyDescent="0.3">
      <c r="A35" s="282" t="s">
        <v>690</v>
      </c>
      <c r="B35" s="282" t="s">
        <v>693</v>
      </c>
      <c r="C35" s="282" t="s">
        <v>703</v>
      </c>
      <c r="E35" s="285" t="s">
        <v>690</v>
      </c>
      <c r="F35" s="285" t="s">
        <v>693</v>
      </c>
      <c r="G35" s="285" t="s">
        <v>703</v>
      </c>
      <c r="I35" s="283" t="str">
        <f t="shared" si="0"/>
        <v/>
      </c>
      <c r="J35" s="283" t="str">
        <f t="shared" si="0"/>
        <v/>
      </c>
      <c r="K35" s="283" t="str">
        <f t="shared" si="0"/>
        <v/>
      </c>
    </row>
    <row r="36" spans="1:11" s="281" customFormat="1" ht="39.6" x14ac:dyDescent="0.3">
      <c r="A36" s="282" t="s">
        <v>690</v>
      </c>
      <c r="B36" s="282" t="s">
        <v>693</v>
      </c>
      <c r="C36" s="282" t="s">
        <v>704</v>
      </c>
      <c r="E36" s="285" t="s">
        <v>690</v>
      </c>
      <c r="F36" s="285" t="s">
        <v>693</v>
      </c>
      <c r="G36" s="285" t="s">
        <v>704</v>
      </c>
      <c r="I36" s="283" t="str">
        <f t="shared" si="0"/>
        <v/>
      </c>
      <c r="J36" s="283" t="str">
        <f t="shared" si="0"/>
        <v/>
      </c>
      <c r="K36" s="283" t="str">
        <f t="shared" si="0"/>
        <v/>
      </c>
    </row>
    <row r="37" spans="1:11" s="281" customFormat="1" ht="39.6" x14ac:dyDescent="0.3">
      <c r="A37" s="282" t="s">
        <v>690</v>
      </c>
      <c r="B37" s="282" t="s">
        <v>693</v>
      </c>
      <c r="C37" s="282" t="s">
        <v>705</v>
      </c>
      <c r="E37" s="285" t="s">
        <v>690</v>
      </c>
      <c r="F37" s="285" t="s">
        <v>693</v>
      </c>
      <c r="G37" s="285" t="s">
        <v>705</v>
      </c>
      <c r="I37" s="283" t="str">
        <f t="shared" si="0"/>
        <v/>
      </c>
      <c r="J37" s="283" t="str">
        <f t="shared" si="0"/>
        <v/>
      </c>
      <c r="K37" s="283" t="str">
        <f t="shared" si="0"/>
        <v/>
      </c>
    </row>
    <row r="38" spans="1:11" s="281" customFormat="1" ht="39.6" x14ac:dyDescent="0.3">
      <c r="A38" s="282" t="s">
        <v>690</v>
      </c>
      <c r="B38" s="282" t="s">
        <v>693</v>
      </c>
      <c r="C38" s="282" t="s">
        <v>706</v>
      </c>
      <c r="E38" s="285" t="s">
        <v>690</v>
      </c>
      <c r="F38" s="285" t="s">
        <v>693</v>
      </c>
      <c r="G38" s="285" t="s">
        <v>706</v>
      </c>
      <c r="I38" s="283" t="str">
        <f t="shared" si="0"/>
        <v/>
      </c>
      <c r="J38" s="283" t="str">
        <f t="shared" si="0"/>
        <v/>
      </c>
      <c r="K38" s="283" t="str">
        <f t="shared" si="0"/>
        <v/>
      </c>
    </row>
    <row r="39" spans="1:11" s="281" customFormat="1" ht="39.6" x14ac:dyDescent="0.3">
      <c r="A39" s="282" t="s">
        <v>690</v>
      </c>
      <c r="B39" s="282" t="s">
        <v>693</v>
      </c>
      <c r="C39" s="282" t="s">
        <v>707</v>
      </c>
      <c r="E39" s="285" t="s">
        <v>690</v>
      </c>
      <c r="F39" s="285" t="s">
        <v>693</v>
      </c>
      <c r="G39" s="285" t="s">
        <v>707</v>
      </c>
      <c r="I39" s="283" t="str">
        <f t="shared" si="0"/>
        <v/>
      </c>
      <c r="J39" s="283" t="str">
        <f t="shared" si="0"/>
        <v/>
      </c>
      <c r="K39" s="283" t="str">
        <f t="shared" si="0"/>
        <v/>
      </c>
    </row>
    <row r="40" spans="1:11" s="281" customFormat="1" ht="39.6" x14ac:dyDescent="0.3">
      <c r="A40" s="282" t="s">
        <v>690</v>
      </c>
      <c r="B40" s="282" t="s">
        <v>693</v>
      </c>
      <c r="C40" s="282" t="s">
        <v>708</v>
      </c>
      <c r="E40" s="285" t="s">
        <v>690</v>
      </c>
      <c r="F40" s="285" t="s">
        <v>693</v>
      </c>
      <c r="G40" s="285" t="s">
        <v>708</v>
      </c>
      <c r="I40" s="283" t="str">
        <f t="shared" si="0"/>
        <v/>
      </c>
      <c r="J40" s="283" t="str">
        <f t="shared" si="0"/>
        <v/>
      </c>
      <c r="K40" s="283" t="str">
        <f t="shared" si="0"/>
        <v/>
      </c>
    </row>
    <row r="41" spans="1:11" s="281" customFormat="1" ht="39.6" x14ac:dyDescent="0.3">
      <c r="A41" s="282" t="s">
        <v>690</v>
      </c>
      <c r="B41" s="282" t="s">
        <v>693</v>
      </c>
      <c r="C41" s="282" t="s">
        <v>709</v>
      </c>
      <c r="E41" s="285" t="s">
        <v>690</v>
      </c>
      <c r="F41" s="285" t="s">
        <v>693</v>
      </c>
      <c r="G41" s="285" t="s">
        <v>709</v>
      </c>
      <c r="I41" s="283" t="str">
        <f t="shared" si="0"/>
        <v/>
      </c>
      <c r="J41" s="283" t="str">
        <f t="shared" si="0"/>
        <v/>
      </c>
      <c r="K41" s="283" t="str">
        <f t="shared" si="0"/>
        <v/>
      </c>
    </row>
    <row r="42" spans="1:11" s="281" customFormat="1" ht="39.6" x14ac:dyDescent="0.3">
      <c r="A42" s="282" t="s">
        <v>690</v>
      </c>
      <c r="B42" s="282" t="s">
        <v>693</v>
      </c>
      <c r="C42" s="282" t="s">
        <v>710</v>
      </c>
      <c r="E42" s="285" t="s">
        <v>690</v>
      </c>
      <c r="F42" s="285" t="s">
        <v>693</v>
      </c>
      <c r="G42" s="285" t="s">
        <v>710</v>
      </c>
      <c r="I42" s="283" t="str">
        <f t="shared" si="0"/>
        <v/>
      </c>
      <c r="J42" s="283" t="str">
        <f t="shared" si="0"/>
        <v/>
      </c>
      <c r="K42" s="283" t="str">
        <f t="shared" si="0"/>
        <v/>
      </c>
    </row>
    <row r="43" spans="1:11" s="281" customFormat="1" ht="39.6" x14ac:dyDescent="0.3">
      <c r="A43" s="282" t="s">
        <v>690</v>
      </c>
      <c r="B43" s="282" t="s">
        <v>693</v>
      </c>
      <c r="C43" s="282" t="s">
        <v>711</v>
      </c>
      <c r="E43" s="285" t="s">
        <v>690</v>
      </c>
      <c r="F43" s="285" t="s">
        <v>693</v>
      </c>
      <c r="G43" s="285" t="s">
        <v>711</v>
      </c>
      <c r="I43" s="283" t="str">
        <f t="shared" si="0"/>
        <v/>
      </c>
      <c r="J43" s="283" t="str">
        <f t="shared" si="0"/>
        <v/>
      </c>
      <c r="K43" s="283" t="str">
        <f t="shared" si="0"/>
        <v/>
      </c>
    </row>
    <row r="44" spans="1:11" s="281" customFormat="1" ht="39.6" x14ac:dyDescent="0.3">
      <c r="A44" s="282" t="s">
        <v>690</v>
      </c>
      <c r="B44" s="282" t="s">
        <v>2417</v>
      </c>
      <c r="C44" s="282" t="s">
        <v>699</v>
      </c>
      <c r="E44" s="285" t="s">
        <v>690</v>
      </c>
      <c r="F44" s="285" t="s">
        <v>2417</v>
      </c>
      <c r="G44" s="285" t="s">
        <v>699</v>
      </c>
      <c r="I44" s="283" t="str">
        <f t="shared" si="0"/>
        <v/>
      </c>
      <c r="J44" s="283" t="str">
        <f t="shared" si="0"/>
        <v/>
      </c>
      <c r="K44" s="283" t="str">
        <f t="shared" si="0"/>
        <v/>
      </c>
    </row>
    <row r="45" spans="1:11" s="281" customFormat="1" ht="26.4" x14ac:dyDescent="0.3">
      <c r="A45" s="282" t="s">
        <v>2468</v>
      </c>
      <c r="B45" s="282" t="s">
        <v>2469</v>
      </c>
      <c r="C45" s="282" t="s">
        <v>2473</v>
      </c>
      <c r="E45" s="285" t="s">
        <v>2468</v>
      </c>
      <c r="F45" s="285" t="s">
        <v>2469</v>
      </c>
      <c r="G45" s="285" t="s">
        <v>2473</v>
      </c>
      <c r="I45" s="283" t="str">
        <f t="shared" si="0"/>
        <v/>
      </c>
      <c r="J45" s="283" t="str">
        <f t="shared" si="0"/>
        <v/>
      </c>
      <c r="K45" s="283" t="str">
        <f t="shared" si="0"/>
        <v/>
      </c>
    </row>
    <row r="46" spans="1:11" s="281" customFormat="1" ht="39.6" x14ac:dyDescent="0.3">
      <c r="A46" s="282" t="s">
        <v>2468</v>
      </c>
      <c r="B46" s="282" t="s">
        <v>2470</v>
      </c>
      <c r="C46" s="282" t="s">
        <v>2473</v>
      </c>
      <c r="E46" s="285" t="s">
        <v>2468</v>
      </c>
      <c r="F46" s="285" t="s">
        <v>2470</v>
      </c>
      <c r="G46" s="285" t="s">
        <v>2473</v>
      </c>
      <c r="I46" s="283" t="str">
        <f t="shared" si="0"/>
        <v/>
      </c>
      <c r="J46" s="283" t="str">
        <f t="shared" si="0"/>
        <v/>
      </c>
      <c r="K46" s="283" t="str">
        <f t="shared" si="0"/>
        <v/>
      </c>
    </row>
    <row r="47" spans="1:11" s="281" customFormat="1" x14ac:dyDescent="0.3">
      <c r="A47" s="282" t="s">
        <v>2468</v>
      </c>
      <c r="B47" s="282" t="s">
        <v>2471</v>
      </c>
      <c r="C47" s="282" t="s">
        <v>2473</v>
      </c>
      <c r="E47" s="285" t="s">
        <v>2468</v>
      </c>
      <c r="F47" s="285" t="s">
        <v>2471</v>
      </c>
      <c r="G47" s="285" t="s">
        <v>2473</v>
      </c>
      <c r="I47" s="283" t="str">
        <f t="shared" si="0"/>
        <v/>
      </c>
      <c r="J47" s="283" t="str">
        <f t="shared" si="0"/>
        <v/>
      </c>
      <c r="K47" s="283" t="str">
        <f t="shared" si="0"/>
        <v/>
      </c>
    </row>
    <row r="48" spans="1:11" s="281" customFormat="1" ht="39.6" x14ac:dyDescent="0.3">
      <c r="A48" s="282" t="s">
        <v>2468</v>
      </c>
      <c r="B48" s="282" t="s">
        <v>2472</v>
      </c>
      <c r="C48" s="282" t="s">
        <v>2473</v>
      </c>
      <c r="E48" s="285" t="s">
        <v>2468</v>
      </c>
      <c r="F48" s="285" t="s">
        <v>2472</v>
      </c>
      <c r="G48" s="285" t="s">
        <v>2473</v>
      </c>
      <c r="I48" s="283" t="str">
        <f t="shared" si="0"/>
        <v/>
      </c>
      <c r="J48" s="283" t="str">
        <f t="shared" si="0"/>
        <v/>
      </c>
      <c r="K48" s="283" t="str">
        <f t="shared" si="0"/>
        <v/>
      </c>
    </row>
    <row r="51" spans="1:11" x14ac:dyDescent="0.3">
      <c r="A51" s="375" t="s">
        <v>2700</v>
      </c>
      <c r="B51" s="375"/>
      <c r="C51" s="375"/>
      <c r="D51" s="280"/>
      <c r="E51" s="375" t="s">
        <v>2699</v>
      </c>
      <c r="F51" s="375"/>
      <c r="G51" s="375"/>
      <c r="H51" s="280"/>
      <c r="I51" s="375" t="s">
        <v>2685</v>
      </c>
      <c r="J51" s="375"/>
      <c r="K51" s="375"/>
    </row>
    <row r="52" spans="1:11" ht="26.4" x14ac:dyDescent="0.3">
      <c r="A52" s="69" t="s">
        <v>688</v>
      </c>
      <c r="B52" s="69" t="s">
        <v>691</v>
      </c>
      <c r="C52" s="69" t="s">
        <v>694</v>
      </c>
      <c r="D52" s="281"/>
      <c r="E52" s="285" t="s">
        <v>688</v>
      </c>
      <c r="F52" s="285" t="s">
        <v>691</v>
      </c>
      <c r="G52" s="285" t="s">
        <v>694</v>
      </c>
      <c r="H52" s="281"/>
      <c r="I52" s="283" t="str">
        <f>IF(A52=E52,"",1)</f>
        <v/>
      </c>
      <c r="J52" s="283" t="str">
        <f>IF(B52=F52,"",1)</f>
        <v/>
      </c>
      <c r="K52" s="283" t="str">
        <f>IF(C52=G52,"",1)</f>
        <v/>
      </c>
    </row>
    <row r="53" spans="1:11" ht="26.4" x14ac:dyDescent="0.3">
      <c r="A53" s="69" t="s">
        <v>688</v>
      </c>
      <c r="B53" s="69" t="s">
        <v>691</v>
      </c>
      <c r="C53" s="69" t="s">
        <v>695</v>
      </c>
      <c r="D53" s="281"/>
      <c r="E53" s="285" t="s">
        <v>688</v>
      </c>
      <c r="F53" s="285" t="s">
        <v>691</v>
      </c>
      <c r="G53" s="285" t="s">
        <v>695</v>
      </c>
      <c r="H53" s="281"/>
      <c r="I53" s="283" t="str">
        <f t="shared" ref="I53:I84" si="1">IF(A53=E53,"",1)</f>
        <v/>
      </c>
      <c r="J53" s="283" t="str">
        <f t="shared" ref="J53:J84" si="2">IF(B53=F53,"",1)</f>
        <v/>
      </c>
      <c r="K53" s="283" t="str">
        <f t="shared" ref="K53:K84" si="3">IF(C53=G53,"",1)</f>
        <v/>
      </c>
    </row>
    <row r="54" spans="1:11" ht="26.4" x14ac:dyDescent="0.3">
      <c r="A54" s="69" t="s">
        <v>688</v>
      </c>
      <c r="B54" s="69" t="s">
        <v>691</v>
      </c>
      <c r="C54" s="69" t="s">
        <v>696</v>
      </c>
      <c r="D54" s="281"/>
      <c r="E54" s="285" t="s">
        <v>688</v>
      </c>
      <c r="F54" s="285" t="s">
        <v>691</v>
      </c>
      <c r="G54" s="285" t="s">
        <v>696</v>
      </c>
      <c r="H54" s="281"/>
      <c r="I54" s="283" t="str">
        <f t="shared" si="1"/>
        <v/>
      </c>
      <c r="J54" s="283" t="str">
        <f t="shared" si="2"/>
        <v/>
      </c>
      <c r="K54" s="283" t="str">
        <f t="shared" si="3"/>
        <v/>
      </c>
    </row>
    <row r="55" spans="1:11" ht="26.4" x14ac:dyDescent="0.3">
      <c r="A55" s="69" t="s">
        <v>688</v>
      </c>
      <c r="B55" s="69" t="s">
        <v>691</v>
      </c>
      <c r="C55" s="69" t="s">
        <v>2418</v>
      </c>
      <c r="D55" s="281"/>
      <c r="E55" s="285" t="s">
        <v>688</v>
      </c>
      <c r="F55" s="285" t="s">
        <v>691</v>
      </c>
      <c r="G55" s="285" t="s">
        <v>2418</v>
      </c>
      <c r="H55" s="281"/>
      <c r="I55" s="283" t="str">
        <f t="shared" si="1"/>
        <v/>
      </c>
      <c r="J55" s="283" t="str">
        <f t="shared" si="2"/>
        <v/>
      </c>
      <c r="K55" s="283" t="str">
        <f t="shared" si="3"/>
        <v/>
      </c>
    </row>
    <row r="56" spans="1:11" ht="26.4" x14ac:dyDescent="0.3">
      <c r="A56" s="69" t="s">
        <v>688</v>
      </c>
      <c r="B56" s="69" t="s">
        <v>691</v>
      </c>
      <c r="C56" s="69" t="s">
        <v>2419</v>
      </c>
      <c r="D56" s="281"/>
      <c r="E56" s="285" t="s">
        <v>688</v>
      </c>
      <c r="F56" s="285" t="s">
        <v>691</v>
      </c>
      <c r="G56" s="285" t="s">
        <v>2419</v>
      </c>
      <c r="H56" s="281"/>
      <c r="I56" s="283" t="str">
        <f t="shared" si="1"/>
        <v/>
      </c>
      <c r="J56" s="283" t="str">
        <f t="shared" si="2"/>
        <v/>
      </c>
      <c r="K56" s="283" t="str">
        <f t="shared" si="3"/>
        <v/>
      </c>
    </row>
    <row r="57" spans="1:11" ht="26.4" x14ac:dyDescent="0.3">
      <c r="A57" s="69" t="s">
        <v>688</v>
      </c>
      <c r="B57" s="69" t="s">
        <v>691</v>
      </c>
      <c r="C57" s="69" t="s">
        <v>697</v>
      </c>
      <c r="D57" s="281"/>
      <c r="E57" s="285" t="s">
        <v>688</v>
      </c>
      <c r="F57" s="285" t="s">
        <v>691</v>
      </c>
      <c r="G57" s="285" t="s">
        <v>697</v>
      </c>
      <c r="H57" s="281"/>
      <c r="I57" s="283" t="str">
        <f t="shared" si="1"/>
        <v/>
      </c>
      <c r="J57" s="283" t="str">
        <f t="shared" si="2"/>
        <v/>
      </c>
      <c r="K57" s="283" t="str">
        <f t="shared" si="3"/>
        <v/>
      </c>
    </row>
    <row r="58" spans="1:11" ht="26.4" x14ac:dyDescent="0.3">
      <c r="A58" s="69" t="s">
        <v>688</v>
      </c>
      <c r="B58" s="69" t="s">
        <v>691</v>
      </c>
      <c r="C58" s="69" t="s">
        <v>2420</v>
      </c>
      <c r="D58" s="281"/>
      <c r="E58" s="285" t="s">
        <v>688</v>
      </c>
      <c r="F58" s="285" t="s">
        <v>691</v>
      </c>
      <c r="G58" s="285" t="s">
        <v>2420</v>
      </c>
      <c r="H58" s="281"/>
      <c r="I58" s="283" t="str">
        <f t="shared" si="1"/>
        <v/>
      </c>
      <c r="J58" s="283" t="str">
        <f t="shared" si="2"/>
        <v/>
      </c>
      <c r="K58" s="283" t="str">
        <f t="shared" si="3"/>
        <v/>
      </c>
    </row>
    <row r="59" spans="1:11" ht="26.4" x14ac:dyDescent="0.3">
      <c r="A59" s="69" t="s">
        <v>689</v>
      </c>
      <c r="B59" s="69" t="s">
        <v>2482</v>
      </c>
      <c r="C59" s="69" t="s">
        <v>2483</v>
      </c>
      <c r="D59" s="281"/>
      <c r="E59" s="285" t="s">
        <v>689</v>
      </c>
      <c r="F59" s="285" t="s">
        <v>2482</v>
      </c>
      <c r="G59" s="285" t="s">
        <v>2483</v>
      </c>
      <c r="H59" s="281"/>
      <c r="I59" s="283" t="str">
        <f t="shared" si="1"/>
        <v/>
      </c>
      <c r="J59" s="283" t="str">
        <f t="shared" si="2"/>
        <v/>
      </c>
      <c r="K59" s="283" t="str">
        <f t="shared" si="3"/>
        <v/>
      </c>
    </row>
    <row r="60" spans="1:11" ht="26.4" x14ac:dyDescent="0.3">
      <c r="A60" s="69" t="s">
        <v>689</v>
      </c>
      <c r="B60" s="285" t="s">
        <v>692</v>
      </c>
      <c r="C60" s="69" t="s">
        <v>698</v>
      </c>
      <c r="D60" s="281"/>
      <c r="E60" s="285" t="s">
        <v>689</v>
      </c>
      <c r="F60" s="285" t="s">
        <v>692</v>
      </c>
      <c r="G60" s="285" t="s">
        <v>698</v>
      </c>
      <c r="H60" s="281"/>
      <c r="I60" s="283" t="str">
        <f t="shared" si="1"/>
        <v/>
      </c>
      <c r="J60" s="283" t="str">
        <f t="shared" si="2"/>
        <v/>
      </c>
      <c r="K60" s="283" t="str">
        <f t="shared" si="3"/>
        <v/>
      </c>
    </row>
    <row r="61" spans="1:11" ht="26.4" x14ac:dyDescent="0.3">
      <c r="A61" s="69" t="s">
        <v>690</v>
      </c>
      <c r="B61" s="69" t="s">
        <v>2413</v>
      </c>
      <c r="C61" s="69" t="s">
        <v>699</v>
      </c>
      <c r="D61" s="281"/>
      <c r="E61" s="285" t="s">
        <v>690</v>
      </c>
      <c r="F61" s="285" t="s">
        <v>2413</v>
      </c>
      <c r="G61" s="285" t="s">
        <v>699</v>
      </c>
      <c r="H61" s="281"/>
      <c r="I61" s="283" t="str">
        <f t="shared" si="1"/>
        <v/>
      </c>
      <c r="J61" s="283" t="str">
        <f t="shared" si="2"/>
        <v/>
      </c>
      <c r="K61" s="283" t="str">
        <f t="shared" si="3"/>
        <v/>
      </c>
    </row>
    <row r="62" spans="1:11" ht="26.4" x14ac:dyDescent="0.3">
      <c r="A62" s="69" t="s">
        <v>690</v>
      </c>
      <c r="B62" s="69" t="s">
        <v>2414</v>
      </c>
      <c r="C62" s="69" t="s">
        <v>699</v>
      </c>
      <c r="D62" s="281"/>
      <c r="E62" s="285" t="s">
        <v>690</v>
      </c>
      <c r="F62" s="285" t="s">
        <v>2414</v>
      </c>
      <c r="G62" s="285" t="s">
        <v>699</v>
      </c>
      <c r="H62" s="281"/>
      <c r="I62" s="283" t="str">
        <f t="shared" si="1"/>
        <v/>
      </c>
      <c r="J62" s="283" t="str">
        <f t="shared" si="2"/>
        <v/>
      </c>
      <c r="K62" s="283" t="str">
        <f t="shared" si="3"/>
        <v/>
      </c>
    </row>
    <row r="63" spans="1:11" ht="26.4" x14ac:dyDescent="0.3">
      <c r="A63" s="69" t="s">
        <v>690</v>
      </c>
      <c r="B63" s="69" t="s">
        <v>2415</v>
      </c>
      <c r="C63" s="69" t="s">
        <v>699</v>
      </c>
      <c r="D63" s="281"/>
      <c r="E63" s="285" t="s">
        <v>690</v>
      </c>
      <c r="F63" s="285" t="s">
        <v>2415</v>
      </c>
      <c r="G63" s="285" t="s">
        <v>699</v>
      </c>
      <c r="H63" s="281"/>
      <c r="I63" s="283" t="str">
        <f t="shared" si="1"/>
        <v/>
      </c>
      <c r="J63" s="283" t="str">
        <f t="shared" si="2"/>
        <v/>
      </c>
      <c r="K63" s="283" t="str">
        <f t="shared" si="3"/>
        <v/>
      </c>
    </row>
    <row r="64" spans="1:11" ht="26.4" x14ac:dyDescent="0.3">
      <c r="A64" s="69" t="s">
        <v>690</v>
      </c>
      <c r="B64" s="69" t="s">
        <v>2422</v>
      </c>
      <c r="C64" s="69" t="s">
        <v>699</v>
      </c>
      <c r="D64" s="281"/>
      <c r="E64" s="285" t="s">
        <v>690</v>
      </c>
      <c r="F64" s="285" t="s">
        <v>2422</v>
      </c>
      <c r="G64" s="285" t="s">
        <v>699</v>
      </c>
      <c r="H64" s="281"/>
      <c r="I64" s="283" t="str">
        <f t="shared" si="1"/>
        <v/>
      </c>
      <c r="J64" s="283" t="str">
        <f t="shared" si="2"/>
        <v/>
      </c>
      <c r="K64" s="283" t="str">
        <f t="shared" si="3"/>
        <v/>
      </c>
    </row>
    <row r="65" spans="1:11" ht="26.4" x14ac:dyDescent="0.3">
      <c r="A65" s="69" t="s">
        <v>690</v>
      </c>
      <c r="B65" s="69" t="s">
        <v>2423</v>
      </c>
      <c r="C65" s="69" t="s">
        <v>699</v>
      </c>
      <c r="D65" s="281"/>
      <c r="E65" s="285" t="s">
        <v>690</v>
      </c>
      <c r="F65" s="285" t="s">
        <v>2423</v>
      </c>
      <c r="G65" s="285" t="s">
        <v>699</v>
      </c>
      <c r="H65" s="281"/>
      <c r="I65" s="283" t="str">
        <f t="shared" si="1"/>
        <v/>
      </c>
      <c r="J65" s="283" t="str">
        <f t="shared" si="2"/>
        <v/>
      </c>
      <c r="K65" s="283" t="str">
        <f t="shared" si="3"/>
        <v/>
      </c>
    </row>
    <row r="66" spans="1:11" ht="26.4" x14ac:dyDescent="0.3">
      <c r="A66" s="69" t="s">
        <v>690</v>
      </c>
      <c r="B66" s="69" t="s">
        <v>2416</v>
      </c>
      <c r="C66" s="69" t="s">
        <v>699</v>
      </c>
      <c r="D66" s="281"/>
      <c r="E66" s="285" t="s">
        <v>690</v>
      </c>
      <c r="F66" s="285" t="s">
        <v>2416</v>
      </c>
      <c r="G66" s="285" t="s">
        <v>699</v>
      </c>
      <c r="H66" s="281"/>
      <c r="I66" s="283" t="str">
        <f t="shared" si="1"/>
        <v/>
      </c>
      <c r="J66" s="283" t="str">
        <f t="shared" si="2"/>
        <v/>
      </c>
      <c r="K66" s="283" t="str">
        <f t="shared" si="3"/>
        <v/>
      </c>
    </row>
    <row r="67" spans="1:11" ht="39.6" x14ac:dyDescent="0.3">
      <c r="A67" s="69" t="s">
        <v>690</v>
      </c>
      <c r="B67" s="69" t="s">
        <v>693</v>
      </c>
      <c r="C67" s="69" t="s">
        <v>699</v>
      </c>
      <c r="D67" s="281"/>
      <c r="E67" s="285" t="s">
        <v>690</v>
      </c>
      <c r="F67" s="285" t="s">
        <v>693</v>
      </c>
      <c r="G67" s="285" t="s">
        <v>699</v>
      </c>
      <c r="H67" s="281"/>
      <c r="I67" s="283" t="str">
        <f t="shared" si="1"/>
        <v/>
      </c>
      <c r="J67" s="283" t="str">
        <f t="shared" si="2"/>
        <v/>
      </c>
      <c r="K67" s="283" t="str">
        <f t="shared" si="3"/>
        <v/>
      </c>
    </row>
    <row r="68" spans="1:11" ht="39.6" x14ac:dyDescent="0.3">
      <c r="A68" s="69" t="s">
        <v>690</v>
      </c>
      <c r="B68" s="69" t="s">
        <v>693</v>
      </c>
      <c r="C68" s="69" t="s">
        <v>700</v>
      </c>
      <c r="D68" s="281"/>
      <c r="E68" s="285" t="s">
        <v>690</v>
      </c>
      <c r="F68" s="285" t="s">
        <v>693</v>
      </c>
      <c r="G68" s="285" t="s">
        <v>700</v>
      </c>
      <c r="H68" s="281"/>
      <c r="I68" s="283" t="str">
        <f t="shared" si="1"/>
        <v/>
      </c>
      <c r="J68" s="283" t="str">
        <f t="shared" si="2"/>
        <v/>
      </c>
      <c r="K68" s="283" t="str">
        <f t="shared" si="3"/>
        <v/>
      </c>
    </row>
    <row r="69" spans="1:11" ht="39.6" x14ac:dyDescent="0.3">
      <c r="A69" s="69" t="s">
        <v>690</v>
      </c>
      <c r="B69" s="69" t="s">
        <v>693</v>
      </c>
      <c r="C69" s="69" t="s">
        <v>701</v>
      </c>
      <c r="D69" s="281"/>
      <c r="E69" s="285" t="s">
        <v>690</v>
      </c>
      <c r="F69" s="285" t="s">
        <v>693</v>
      </c>
      <c r="G69" s="285" t="s">
        <v>701</v>
      </c>
      <c r="H69" s="281"/>
      <c r="I69" s="283" t="str">
        <f t="shared" si="1"/>
        <v/>
      </c>
      <c r="J69" s="283" t="str">
        <f t="shared" si="2"/>
        <v/>
      </c>
      <c r="K69" s="283" t="str">
        <f t="shared" si="3"/>
        <v/>
      </c>
    </row>
    <row r="70" spans="1:11" ht="39.6" x14ac:dyDescent="0.3">
      <c r="A70" s="69" t="s">
        <v>690</v>
      </c>
      <c r="B70" s="69" t="s">
        <v>693</v>
      </c>
      <c r="C70" s="69" t="s">
        <v>702</v>
      </c>
      <c r="D70" s="281"/>
      <c r="E70" s="285" t="s">
        <v>690</v>
      </c>
      <c r="F70" s="285" t="s">
        <v>693</v>
      </c>
      <c r="G70" s="285" t="s">
        <v>702</v>
      </c>
      <c r="H70" s="281"/>
      <c r="I70" s="283" t="str">
        <f t="shared" si="1"/>
        <v/>
      </c>
      <c r="J70" s="283" t="str">
        <f t="shared" si="2"/>
        <v/>
      </c>
      <c r="K70" s="283" t="str">
        <f t="shared" si="3"/>
        <v/>
      </c>
    </row>
    <row r="71" spans="1:11" ht="39.6" x14ac:dyDescent="0.3">
      <c r="A71" s="69" t="s">
        <v>690</v>
      </c>
      <c r="B71" s="69" t="s">
        <v>693</v>
      </c>
      <c r="C71" s="69" t="s">
        <v>703</v>
      </c>
      <c r="D71" s="281"/>
      <c r="E71" s="285" t="s">
        <v>690</v>
      </c>
      <c r="F71" s="285" t="s">
        <v>693</v>
      </c>
      <c r="G71" s="285" t="s">
        <v>703</v>
      </c>
      <c r="H71" s="281"/>
      <c r="I71" s="283" t="str">
        <f t="shared" si="1"/>
        <v/>
      </c>
      <c r="J71" s="283" t="str">
        <f t="shared" si="2"/>
        <v/>
      </c>
      <c r="K71" s="283" t="str">
        <f t="shared" si="3"/>
        <v/>
      </c>
    </row>
    <row r="72" spans="1:11" ht="39.6" x14ac:dyDescent="0.3">
      <c r="A72" s="69" t="s">
        <v>690</v>
      </c>
      <c r="B72" s="69" t="s">
        <v>693</v>
      </c>
      <c r="C72" s="69" t="s">
        <v>704</v>
      </c>
      <c r="D72" s="281"/>
      <c r="E72" s="285" t="s">
        <v>690</v>
      </c>
      <c r="F72" s="285" t="s">
        <v>693</v>
      </c>
      <c r="G72" s="285" t="s">
        <v>704</v>
      </c>
      <c r="H72" s="281"/>
      <c r="I72" s="283" t="str">
        <f t="shared" si="1"/>
        <v/>
      </c>
      <c r="J72" s="283" t="str">
        <f t="shared" si="2"/>
        <v/>
      </c>
      <c r="K72" s="283" t="str">
        <f t="shared" si="3"/>
        <v/>
      </c>
    </row>
    <row r="73" spans="1:11" ht="39.6" x14ac:dyDescent="0.3">
      <c r="A73" s="69" t="s">
        <v>690</v>
      </c>
      <c r="B73" s="69" t="s">
        <v>693</v>
      </c>
      <c r="C73" s="69" t="s">
        <v>705</v>
      </c>
      <c r="D73" s="281"/>
      <c r="E73" s="285" t="s">
        <v>690</v>
      </c>
      <c r="F73" s="285" t="s">
        <v>693</v>
      </c>
      <c r="G73" s="285" t="s">
        <v>705</v>
      </c>
      <c r="H73" s="281"/>
      <c r="I73" s="283" t="str">
        <f t="shared" si="1"/>
        <v/>
      </c>
      <c r="J73" s="283" t="str">
        <f t="shared" si="2"/>
        <v/>
      </c>
      <c r="K73" s="283" t="str">
        <f t="shared" si="3"/>
        <v/>
      </c>
    </row>
    <row r="74" spans="1:11" ht="39.6" x14ac:dyDescent="0.3">
      <c r="A74" s="69" t="s">
        <v>690</v>
      </c>
      <c r="B74" s="69" t="s">
        <v>693</v>
      </c>
      <c r="C74" s="69" t="s">
        <v>706</v>
      </c>
      <c r="D74" s="281"/>
      <c r="E74" s="285" t="s">
        <v>690</v>
      </c>
      <c r="F74" s="285" t="s">
        <v>693</v>
      </c>
      <c r="G74" s="285" t="s">
        <v>706</v>
      </c>
      <c r="H74" s="281"/>
      <c r="I74" s="283" t="str">
        <f t="shared" si="1"/>
        <v/>
      </c>
      <c r="J74" s="283" t="str">
        <f t="shared" si="2"/>
        <v/>
      </c>
      <c r="K74" s="283" t="str">
        <f t="shared" si="3"/>
        <v/>
      </c>
    </row>
    <row r="75" spans="1:11" ht="39.6" x14ac:dyDescent="0.3">
      <c r="A75" s="69" t="s">
        <v>690</v>
      </c>
      <c r="B75" s="69" t="s">
        <v>693</v>
      </c>
      <c r="C75" s="69" t="s">
        <v>707</v>
      </c>
      <c r="D75" s="281"/>
      <c r="E75" s="285" t="s">
        <v>690</v>
      </c>
      <c r="F75" s="285" t="s">
        <v>693</v>
      </c>
      <c r="G75" s="285" t="s">
        <v>707</v>
      </c>
      <c r="H75" s="281"/>
      <c r="I75" s="283" t="str">
        <f t="shared" si="1"/>
        <v/>
      </c>
      <c r="J75" s="283" t="str">
        <f t="shared" si="2"/>
        <v/>
      </c>
      <c r="K75" s="283" t="str">
        <f t="shared" si="3"/>
        <v/>
      </c>
    </row>
    <row r="76" spans="1:11" ht="39.6" x14ac:dyDescent="0.3">
      <c r="A76" s="69" t="s">
        <v>690</v>
      </c>
      <c r="B76" s="69" t="s">
        <v>693</v>
      </c>
      <c r="C76" s="69" t="s">
        <v>708</v>
      </c>
      <c r="D76" s="281"/>
      <c r="E76" s="285" t="s">
        <v>690</v>
      </c>
      <c r="F76" s="285" t="s">
        <v>693</v>
      </c>
      <c r="G76" s="285" t="s">
        <v>708</v>
      </c>
      <c r="H76" s="281"/>
      <c r="I76" s="283" t="str">
        <f t="shared" si="1"/>
        <v/>
      </c>
      <c r="J76" s="283" t="str">
        <f t="shared" si="2"/>
        <v/>
      </c>
      <c r="K76" s="283" t="str">
        <f t="shared" si="3"/>
        <v/>
      </c>
    </row>
    <row r="77" spans="1:11" ht="39.6" x14ac:dyDescent="0.3">
      <c r="A77" s="69" t="s">
        <v>690</v>
      </c>
      <c r="B77" s="69" t="s">
        <v>693</v>
      </c>
      <c r="C77" s="69" t="s">
        <v>709</v>
      </c>
      <c r="D77" s="281"/>
      <c r="E77" s="285" t="s">
        <v>690</v>
      </c>
      <c r="F77" s="285" t="s">
        <v>693</v>
      </c>
      <c r="G77" s="285" t="s">
        <v>709</v>
      </c>
      <c r="H77" s="281"/>
      <c r="I77" s="283" t="str">
        <f t="shared" si="1"/>
        <v/>
      </c>
      <c r="J77" s="283" t="str">
        <f t="shared" si="2"/>
        <v/>
      </c>
      <c r="K77" s="283" t="str">
        <f t="shared" si="3"/>
        <v/>
      </c>
    </row>
    <row r="78" spans="1:11" ht="39.6" x14ac:dyDescent="0.3">
      <c r="A78" s="69" t="s">
        <v>690</v>
      </c>
      <c r="B78" s="69" t="s">
        <v>693</v>
      </c>
      <c r="C78" s="69" t="s">
        <v>710</v>
      </c>
      <c r="D78" s="281"/>
      <c r="E78" s="285" t="s">
        <v>690</v>
      </c>
      <c r="F78" s="285" t="s">
        <v>693</v>
      </c>
      <c r="G78" s="285" t="s">
        <v>710</v>
      </c>
      <c r="H78" s="281"/>
      <c r="I78" s="283" t="str">
        <f t="shared" si="1"/>
        <v/>
      </c>
      <c r="J78" s="283" t="str">
        <f t="shared" si="2"/>
        <v/>
      </c>
      <c r="K78" s="283" t="str">
        <f t="shared" si="3"/>
        <v/>
      </c>
    </row>
    <row r="79" spans="1:11" ht="39.6" x14ac:dyDescent="0.3">
      <c r="A79" s="69" t="s">
        <v>690</v>
      </c>
      <c r="B79" s="69" t="s">
        <v>693</v>
      </c>
      <c r="C79" s="69" t="s">
        <v>711</v>
      </c>
      <c r="D79" s="281"/>
      <c r="E79" s="285" t="s">
        <v>690</v>
      </c>
      <c r="F79" s="285" t="s">
        <v>693</v>
      </c>
      <c r="G79" s="285" t="s">
        <v>711</v>
      </c>
      <c r="H79" s="281"/>
      <c r="I79" s="283" t="str">
        <f t="shared" si="1"/>
        <v/>
      </c>
      <c r="J79" s="283" t="str">
        <f t="shared" si="2"/>
        <v/>
      </c>
      <c r="K79" s="283" t="str">
        <f t="shared" si="3"/>
        <v/>
      </c>
    </row>
    <row r="80" spans="1:11" ht="39.6" x14ac:dyDescent="0.3">
      <c r="A80" s="69" t="s">
        <v>690</v>
      </c>
      <c r="B80" s="69" t="s">
        <v>2417</v>
      </c>
      <c r="C80" s="69" t="s">
        <v>699</v>
      </c>
      <c r="D80" s="281"/>
      <c r="E80" s="285" t="s">
        <v>690</v>
      </c>
      <c r="F80" s="285" t="s">
        <v>2417</v>
      </c>
      <c r="G80" s="285" t="s">
        <v>699</v>
      </c>
      <c r="H80" s="281"/>
      <c r="I80" s="283" t="str">
        <f t="shared" si="1"/>
        <v/>
      </c>
      <c r="J80" s="283" t="str">
        <f t="shared" si="2"/>
        <v/>
      </c>
      <c r="K80" s="283" t="str">
        <f t="shared" si="3"/>
        <v/>
      </c>
    </row>
    <row r="81" spans="1:11" ht="26.4" x14ac:dyDescent="0.3">
      <c r="A81" s="117" t="s">
        <v>2468</v>
      </c>
      <c r="B81" s="117" t="s">
        <v>2469</v>
      </c>
      <c r="C81" s="117" t="s">
        <v>2473</v>
      </c>
      <c r="D81" s="281"/>
      <c r="E81" s="285" t="s">
        <v>2468</v>
      </c>
      <c r="F81" s="285" t="s">
        <v>2469</v>
      </c>
      <c r="G81" s="285" t="s">
        <v>2473</v>
      </c>
      <c r="H81" s="281"/>
      <c r="I81" s="283" t="str">
        <f t="shared" si="1"/>
        <v/>
      </c>
      <c r="J81" s="283" t="str">
        <f t="shared" si="2"/>
        <v/>
      </c>
      <c r="K81" s="283" t="str">
        <f t="shared" si="3"/>
        <v/>
      </c>
    </row>
    <row r="82" spans="1:11" ht="39.6" x14ac:dyDescent="0.3">
      <c r="A82" s="117" t="s">
        <v>2468</v>
      </c>
      <c r="B82" s="117" t="s">
        <v>2470</v>
      </c>
      <c r="C82" s="117" t="s">
        <v>2473</v>
      </c>
      <c r="D82" s="281"/>
      <c r="E82" s="285" t="s">
        <v>2468</v>
      </c>
      <c r="F82" s="285" t="s">
        <v>2470</v>
      </c>
      <c r="G82" s="285" t="s">
        <v>2473</v>
      </c>
      <c r="H82" s="281"/>
      <c r="I82" s="283" t="str">
        <f t="shared" si="1"/>
        <v/>
      </c>
      <c r="J82" s="283" t="str">
        <f t="shared" si="2"/>
        <v/>
      </c>
      <c r="K82" s="283" t="str">
        <f t="shared" si="3"/>
        <v/>
      </c>
    </row>
    <row r="83" spans="1:11" x14ac:dyDescent="0.3">
      <c r="A83" s="117" t="s">
        <v>2468</v>
      </c>
      <c r="B83" s="117" t="s">
        <v>2471</v>
      </c>
      <c r="C83" s="117" t="s">
        <v>2473</v>
      </c>
      <c r="D83" s="281"/>
      <c r="E83" s="285" t="s">
        <v>2468</v>
      </c>
      <c r="F83" s="285" t="s">
        <v>2471</v>
      </c>
      <c r="G83" s="285" t="s">
        <v>2473</v>
      </c>
      <c r="H83" s="281"/>
      <c r="I83" s="283" t="str">
        <f t="shared" si="1"/>
        <v/>
      </c>
      <c r="J83" s="283" t="str">
        <f t="shared" si="2"/>
        <v/>
      </c>
      <c r="K83" s="283" t="str">
        <f t="shared" si="3"/>
        <v/>
      </c>
    </row>
    <row r="84" spans="1:11" ht="39.6" x14ac:dyDescent="0.3">
      <c r="A84" s="117" t="s">
        <v>2468</v>
      </c>
      <c r="B84" s="117" t="s">
        <v>2472</v>
      </c>
      <c r="C84" s="117" t="s">
        <v>2473</v>
      </c>
      <c r="D84" s="281"/>
      <c r="E84" s="285" t="s">
        <v>2468</v>
      </c>
      <c r="F84" s="285" t="s">
        <v>2472</v>
      </c>
      <c r="G84" s="285" t="s">
        <v>2473</v>
      </c>
      <c r="H84" s="281"/>
      <c r="I84" s="283" t="str">
        <f t="shared" si="1"/>
        <v/>
      </c>
      <c r="J84" s="283" t="str">
        <f t="shared" si="2"/>
        <v/>
      </c>
      <c r="K84" s="283" t="str">
        <f t="shared" si="3"/>
        <v/>
      </c>
    </row>
    <row r="87" spans="1:11" x14ac:dyDescent="0.3">
      <c r="A87" s="375" t="s">
        <v>2701</v>
      </c>
      <c r="B87" s="375"/>
      <c r="C87" s="375"/>
      <c r="D87" s="280"/>
      <c r="E87" s="375" t="s">
        <v>2666</v>
      </c>
      <c r="F87" s="375"/>
      <c r="G87" s="375"/>
      <c r="H87" s="280"/>
      <c r="I87" s="375" t="s">
        <v>2685</v>
      </c>
      <c r="J87" s="375"/>
      <c r="K87" s="375"/>
    </row>
    <row r="88" spans="1:11" ht="27.6" x14ac:dyDescent="0.3">
      <c r="A88" s="236" t="s">
        <v>688</v>
      </c>
      <c r="B88" s="236" t="s">
        <v>691</v>
      </c>
      <c r="C88" s="236" t="s">
        <v>694</v>
      </c>
      <c r="D88" s="281"/>
      <c r="E88" s="285" t="s">
        <v>688</v>
      </c>
      <c r="F88" s="285" t="s">
        <v>691</v>
      </c>
      <c r="G88" s="285" t="s">
        <v>694</v>
      </c>
      <c r="H88" s="281"/>
      <c r="I88" s="283" t="str">
        <f>IF(A88=E88,"",1)</f>
        <v/>
      </c>
      <c r="J88" s="283" t="str">
        <f>IF(B88=F88,"",1)</f>
        <v/>
      </c>
      <c r="K88" s="283" t="str">
        <f>IF(C88=G88,"",1)</f>
        <v/>
      </c>
    </row>
    <row r="89" spans="1:11" ht="27.6" x14ac:dyDescent="0.3">
      <c r="A89" s="236" t="s">
        <v>688</v>
      </c>
      <c r="B89" s="236" t="s">
        <v>691</v>
      </c>
      <c r="C89" s="236" t="s">
        <v>695</v>
      </c>
      <c r="D89" s="281"/>
      <c r="E89" s="285" t="s">
        <v>688</v>
      </c>
      <c r="F89" s="285" t="s">
        <v>691</v>
      </c>
      <c r="G89" s="285" t="s">
        <v>695</v>
      </c>
      <c r="H89" s="281"/>
      <c r="I89" s="283" t="str">
        <f t="shared" ref="I89:I120" si="4">IF(A89=E89,"",1)</f>
        <v/>
      </c>
      <c r="J89" s="283" t="str">
        <f t="shared" ref="J89:J120" si="5">IF(B89=F89,"",1)</f>
        <v/>
      </c>
      <c r="K89" s="283" t="str">
        <f t="shared" ref="K89:K120" si="6">IF(C89=G89,"",1)</f>
        <v/>
      </c>
    </row>
    <row r="90" spans="1:11" ht="27.6" x14ac:dyDescent="0.3">
      <c r="A90" s="236" t="s">
        <v>688</v>
      </c>
      <c r="B90" s="236" t="s">
        <v>691</v>
      </c>
      <c r="C90" s="236" t="s">
        <v>696</v>
      </c>
      <c r="D90" s="281"/>
      <c r="E90" s="285" t="s">
        <v>688</v>
      </c>
      <c r="F90" s="285" t="s">
        <v>691</v>
      </c>
      <c r="G90" s="285" t="s">
        <v>696</v>
      </c>
      <c r="H90" s="281"/>
      <c r="I90" s="283" t="str">
        <f t="shared" si="4"/>
        <v/>
      </c>
      <c r="J90" s="283" t="str">
        <f t="shared" si="5"/>
        <v/>
      </c>
      <c r="K90" s="283" t="str">
        <f t="shared" si="6"/>
        <v/>
      </c>
    </row>
    <row r="91" spans="1:11" ht="26.4" x14ac:dyDescent="0.3">
      <c r="A91" s="236" t="s">
        <v>688</v>
      </c>
      <c r="B91" s="236" t="s">
        <v>691</v>
      </c>
      <c r="C91" s="236" t="s">
        <v>2418</v>
      </c>
      <c r="D91" s="281"/>
      <c r="E91" s="285" t="s">
        <v>688</v>
      </c>
      <c r="F91" s="285" t="s">
        <v>691</v>
      </c>
      <c r="G91" s="285" t="s">
        <v>2418</v>
      </c>
      <c r="H91" s="281"/>
      <c r="I91" s="283" t="str">
        <f t="shared" si="4"/>
        <v/>
      </c>
      <c r="J91" s="283" t="str">
        <f t="shared" si="5"/>
        <v/>
      </c>
      <c r="K91" s="283" t="str">
        <f t="shared" si="6"/>
        <v/>
      </c>
    </row>
    <row r="92" spans="1:11" ht="26.4" x14ac:dyDescent="0.3">
      <c r="A92" s="236" t="s">
        <v>688</v>
      </c>
      <c r="B92" s="236" t="s">
        <v>691</v>
      </c>
      <c r="C92" s="236" t="s">
        <v>2419</v>
      </c>
      <c r="D92" s="281"/>
      <c r="E92" s="285" t="s">
        <v>688</v>
      </c>
      <c r="F92" s="285" t="s">
        <v>691</v>
      </c>
      <c r="G92" s="285" t="s">
        <v>2419</v>
      </c>
      <c r="H92" s="281"/>
      <c r="I92" s="283" t="str">
        <f t="shared" si="4"/>
        <v/>
      </c>
      <c r="J92" s="283" t="str">
        <f t="shared" si="5"/>
        <v/>
      </c>
      <c r="K92" s="283" t="str">
        <f t="shared" si="6"/>
        <v/>
      </c>
    </row>
    <row r="93" spans="1:11" ht="27.6" x14ac:dyDescent="0.3">
      <c r="A93" s="236" t="s">
        <v>688</v>
      </c>
      <c r="B93" s="236" t="s">
        <v>691</v>
      </c>
      <c r="C93" s="236" t="s">
        <v>697</v>
      </c>
      <c r="D93" s="281"/>
      <c r="E93" s="285" t="s">
        <v>688</v>
      </c>
      <c r="F93" s="285" t="s">
        <v>691</v>
      </c>
      <c r="G93" s="285" t="s">
        <v>697</v>
      </c>
      <c r="H93" s="281"/>
      <c r="I93" s="283" t="str">
        <f t="shared" si="4"/>
        <v/>
      </c>
      <c r="J93" s="283" t="str">
        <f t="shared" si="5"/>
        <v/>
      </c>
      <c r="K93" s="283" t="str">
        <f t="shared" si="6"/>
        <v/>
      </c>
    </row>
    <row r="94" spans="1:11" ht="27.6" x14ac:dyDescent="0.3">
      <c r="A94" s="236" t="s">
        <v>688</v>
      </c>
      <c r="B94" s="236" t="s">
        <v>691</v>
      </c>
      <c r="C94" s="236" t="s">
        <v>2420</v>
      </c>
      <c r="D94" s="281"/>
      <c r="E94" s="285" t="s">
        <v>688</v>
      </c>
      <c r="F94" s="285" t="s">
        <v>691</v>
      </c>
      <c r="G94" s="285" t="s">
        <v>2420</v>
      </c>
      <c r="H94" s="281"/>
      <c r="I94" s="283" t="str">
        <f t="shared" si="4"/>
        <v/>
      </c>
      <c r="J94" s="283" t="str">
        <f t="shared" si="5"/>
        <v/>
      </c>
      <c r="K94" s="283" t="str">
        <f t="shared" si="6"/>
        <v/>
      </c>
    </row>
    <row r="95" spans="1:11" ht="26.4" x14ac:dyDescent="0.3">
      <c r="A95" s="284" t="s">
        <v>689</v>
      </c>
      <c r="B95" s="284" t="s">
        <v>2482</v>
      </c>
      <c r="C95" s="284" t="s">
        <v>2483</v>
      </c>
      <c r="D95" s="281"/>
      <c r="E95" s="285" t="s">
        <v>689</v>
      </c>
      <c r="F95" s="285" t="s">
        <v>2482</v>
      </c>
      <c r="G95" s="285" t="s">
        <v>2483</v>
      </c>
      <c r="H95" s="281"/>
      <c r="I95" s="283" t="str">
        <f t="shared" si="4"/>
        <v/>
      </c>
      <c r="J95" s="283" t="str">
        <f t="shared" si="5"/>
        <v/>
      </c>
      <c r="K95" s="283" t="str">
        <f t="shared" si="6"/>
        <v/>
      </c>
    </row>
    <row r="96" spans="1:11" ht="26.4" x14ac:dyDescent="0.3">
      <c r="A96" s="236" t="s">
        <v>689</v>
      </c>
      <c r="B96" s="236" t="s">
        <v>692</v>
      </c>
      <c r="C96" s="236" t="s">
        <v>698</v>
      </c>
      <c r="D96" s="281"/>
      <c r="E96" s="285" t="s">
        <v>689</v>
      </c>
      <c r="F96" s="285" t="s">
        <v>692</v>
      </c>
      <c r="G96" s="285" t="s">
        <v>698</v>
      </c>
      <c r="H96" s="281"/>
      <c r="I96" s="283" t="str">
        <f t="shared" si="4"/>
        <v/>
      </c>
      <c r="J96" s="283" t="str">
        <f t="shared" si="5"/>
        <v/>
      </c>
      <c r="K96" s="283" t="str">
        <f t="shared" si="6"/>
        <v/>
      </c>
    </row>
    <row r="97" spans="1:11" ht="27.6" x14ac:dyDescent="0.3">
      <c r="A97" s="236" t="s">
        <v>690</v>
      </c>
      <c r="B97" s="236" t="s">
        <v>2413</v>
      </c>
      <c r="C97" s="236" t="s">
        <v>699</v>
      </c>
      <c r="D97" s="281"/>
      <c r="E97" s="285" t="s">
        <v>690</v>
      </c>
      <c r="F97" s="285" t="s">
        <v>2413</v>
      </c>
      <c r="G97" s="285" t="s">
        <v>699</v>
      </c>
      <c r="H97" s="281"/>
      <c r="I97" s="283" t="str">
        <f t="shared" si="4"/>
        <v/>
      </c>
      <c r="J97" s="283" t="str">
        <f t="shared" si="5"/>
        <v/>
      </c>
      <c r="K97" s="283" t="str">
        <f t="shared" si="6"/>
        <v/>
      </c>
    </row>
    <row r="98" spans="1:11" ht="27.6" x14ac:dyDescent="0.3">
      <c r="A98" s="236" t="s">
        <v>690</v>
      </c>
      <c r="B98" s="236" t="s">
        <v>2414</v>
      </c>
      <c r="C98" s="236" t="s">
        <v>699</v>
      </c>
      <c r="D98" s="281"/>
      <c r="E98" s="285" t="s">
        <v>690</v>
      </c>
      <c r="F98" s="285" t="s">
        <v>2414</v>
      </c>
      <c r="G98" s="285" t="s">
        <v>699</v>
      </c>
      <c r="H98" s="281"/>
      <c r="I98" s="283" t="str">
        <f t="shared" si="4"/>
        <v/>
      </c>
      <c r="J98" s="283" t="str">
        <f t="shared" si="5"/>
        <v/>
      </c>
      <c r="K98" s="283" t="str">
        <f t="shared" si="6"/>
        <v/>
      </c>
    </row>
    <row r="99" spans="1:11" ht="27.6" x14ac:dyDescent="0.3">
      <c r="A99" s="236" t="s">
        <v>690</v>
      </c>
      <c r="B99" s="236" t="s">
        <v>2415</v>
      </c>
      <c r="C99" s="236" t="s">
        <v>699</v>
      </c>
      <c r="D99" s="281"/>
      <c r="E99" s="285" t="s">
        <v>690</v>
      </c>
      <c r="F99" s="285" t="s">
        <v>2415</v>
      </c>
      <c r="G99" s="285" t="s">
        <v>699</v>
      </c>
      <c r="H99" s="281"/>
      <c r="I99" s="283" t="str">
        <f t="shared" si="4"/>
        <v/>
      </c>
      <c r="J99" s="283" t="str">
        <f t="shared" si="5"/>
        <v/>
      </c>
      <c r="K99" s="283" t="str">
        <f t="shared" si="6"/>
        <v/>
      </c>
    </row>
    <row r="100" spans="1:11" ht="27.6" x14ac:dyDescent="0.3">
      <c r="A100" s="236" t="s">
        <v>690</v>
      </c>
      <c r="B100" s="236" t="s">
        <v>2422</v>
      </c>
      <c r="C100" s="236" t="s">
        <v>699</v>
      </c>
      <c r="D100" s="281"/>
      <c r="E100" s="285" t="s">
        <v>690</v>
      </c>
      <c r="F100" s="285" t="s">
        <v>2422</v>
      </c>
      <c r="G100" s="285" t="s">
        <v>699</v>
      </c>
      <c r="H100" s="281"/>
      <c r="I100" s="283" t="str">
        <f t="shared" si="4"/>
        <v/>
      </c>
      <c r="J100" s="283" t="str">
        <f t="shared" si="5"/>
        <v/>
      </c>
      <c r="K100" s="283" t="str">
        <f t="shared" si="6"/>
        <v/>
      </c>
    </row>
    <row r="101" spans="1:11" ht="27.6" x14ac:dyDescent="0.3">
      <c r="A101" s="236" t="s">
        <v>690</v>
      </c>
      <c r="B101" s="236" t="s">
        <v>2423</v>
      </c>
      <c r="C101" s="236" t="s">
        <v>699</v>
      </c>
      <c r="D101" s="281"/>
      <c r="E101" s="285" t="s">
        <v>690</v>
      </c>
      <c r="F101" s="285" t="s">
        <v>2423</v>
      </c>
      <c r="G101" s="285" t="s">
        <v>699</v>
      </c>
      <c r="H101" s="281"/>
      <c r="I101" s="283" t="str">
        <f t="shared" si="4"/>
        <v/>
      </c>
      <c r="J101" s="283" t="str">
        <f t="shared" si="5"/>
        <v/>
      </c>
      <c r="K101" s="283" t="str">
        <f t="shared" si="6"/>
        <v/>
      </c>
    </row>
    <row r="102" spans="1:11" ht="27.6" x14ac:dyDescent="0.3">
      <c r="A102" s="236" t="s">
        <v>690</v>
      </c>
      <c r="B102" s="236" t="s">
        <v>2416</v>
      </c>
      <c r="C102" s="236" t="s">
        <v>699</v>
      </c>
      <c r="D102" s="281"/>
      <c r="E102" s="285" t="s">
        <v>690</v>
      </c>
      <c r="F102" s="285" t="s">
        <v>2416</v>
      </c>
      <c r="G102" s="285" t="s">
        <v>699</v>
      </c>
      <c r="H102" s="281"/>
      <c r="I102" s="283" t="str">
        <f t="shared" si="4"/>
        <v/>
      </c>
      <c r="J102" s="283" t="str">
        <f t="shared" si="5"/>
        <v/>
      </c>
      <c r="K102" s="283" t="str">
        <f t="shared" si="6"/>
        <v/>
      </c>
    </row>
    <row r="103" spans="1:11" ht="39.6" x14ac:dyDescent="0.3">
      <c r="A103" s="236" t="s">
        <v>690</v>
      </c>
      <c r="B103" s="236" t="s">
        <v>693</v>
      </c>
      <c r="C103" s="236" t="s">
        <v>699</v>
      </c>
      <c r="D103" s="281"/>
      <c r="E103" s="285" t="s">
        <v>690</v>
      </c>
      <c r="F103" s="285" t="s">
        <v>693</v>
      </c>
      <c r="G103" s="285" t="s">
        <v>699</v>
      </c>
      <c r="H103" s="281"/>
      <c r="I103" s="283" t="str">
        <f t="shared" si="4"/>
        <v/>
      </c>
      <c r="J103" s="283" t="str">
        <f t="shared" si="5"/>
        <v/>
      </c>
      <c r="K103" s="283" t="str">
        <f t="shared" si="6"/>
        <v/>
      </c>
    </row>
    <row r="104" spans="1:11" ht="39.6" x14ac:dyDescent="0.3">
      <c r="A104" s="236" t="s">
        <v>690</v>
      </c>
      <c r="B104" s="236" t="s">
        <v>693</v>
      </c>
      <c r="C104" s="236" t="s">
        <v>700</v>
      </c>
      <c r="D104" s="281"/>
      <c r="E104" s="285" t="s">
        <v>690</v>
      </c>
      <c r="F104" s="285" t="s">
        <v>693</v>
      </c>
      <c r="G104" s="285" t="s">
        <v>700</v>
      </c>
      <c r="H104" s="281"/>
      <c r="I104" s="283" t="str">
        <f t="shared" si="4"/>
        <v/>
      </c>
      <c r="J104" s="283" t="str">
        <f t="shared" si="5"/>
        <v/>
      </c>
      <c r="K104" s="283" t="str">
        <f t="shared" si="6"/>
        <v/>
      </c>
    </row>
    <row r="105" spans="1:11" ht="39.6" x14ac:dyDescent="0.3">
      <c r="A105" s="236" t="s">
        <v>690</v>
      </c>
      <c r="B105" s="236" t="s">
        <v>693</v>
      </c>
      <c r="C105" s="236" t="s">
        <v>701</v>
      </c>
      <c r="D105" s="281"/>
      <c r="E105" s="285" t="s">
        <v>690</v>
      </c>
      <c r="F105" s="285" t="s">
        <v>693</v>
      </c>
      <c r="G105" s="285" t="s">
        <v>701</v>
      </c>
      <c r="H105" s="281"/>
      <c r="I105" s="283" t="str">
        <f t="shared" si="4"/>
        <v/>
      </c>
      <c r="J105" s="283" t="str">
        <f t="shared" si="5"/>
        <v/>
      </c>
      <c r="K105" s="283" t="str">
        <f t="shared" si="6"/>
        <v/>
      </c>
    </row>
    <row r="106" spans="1:11" ht="39.6" x14ac:dyDescent="0.3">
      <c r="A106" s="236" t="s">
        <v>690</v>
      </c>
      <c r="B106" s="236" t="s">
        <v>693</v>
      </c>
      <c r="C106" s="236" t="s">
        <v>702</v>
      </c>
      <c r="D106" s="281"/>
      <c r="E106" s="285" t="s">
        <v>690</v>
      </c>
      <c r="F106" s="285" t="s">
        <v>693</v>
      </c>
      <c r="G106" s="285" t="s">
        <v>702</v>
      </c>
      <c r="H106" s="281"/>
      <c r="I106" s="283" t="str">
        <f t="shared" si="4"/>
        <v/>
      </c>
      <c r="J106" s="283" t="str">
        <f t="shared" si="5"/>
        <v/>
      </c>
      <c r="K106" s="283" t="str">
        <f t="shared" si="6"/>
        <v/>
      </c>
    </row>
    <row r="107" spans="1:11" ht="39.6" x14ac:dyDescent="0.3">
      <c r="A107" s="236" t="s">
        <v>690</v>
      </c>
      <c r="B107" s="236" t="s">
        <v>693</v>
      </c>
      <c r="C107" s="236" t="s">
        <v>703</v>
      </c>
      <c r="D107" s="281"/>
      <c r="E107" s="285" t="s">
        <v>690</v>
      </c>
      <c r="F107" s="285" t="s">
        <v>693</v>
      </c>
      <c r="G107" s="285" t="s">
        <v>703</v>
      </c>
      <c r="H107" s="281"/>
      <c r="I107" s="283" t="str">
        <f t="shared" si="4"/>
        <v/>
      </c>
      <c r="J107" s="283" t="str">
        <f t="shared" si="5"/>
        <v/>
      </c>
      <c r="K107" s="283" t="str">
        <f t="shared" si="6"/>
        <v/>
      </c>
    </row>
    <row r="108" spans="1:11" ht="39.6" x14ac:dyDescent="0.3">
      <c r="A108" s="236" t="s">
        <v>690</v>
      </c>
      <c r="B108" s="236" t="s">
        <v>693</v>
      </c>
      <c r="C108" s="236" t="s">
        <v>704</v>
      </c>
      <c r="D108" s="281"/>
      <c r="E108" s="285" t="s">
        <v>690</v>
      </c>
      <c r="F108" s="285" t="s">
        <v>693</v>
      </c>
      <c r="G108" s="285" t="s">
        <v>704</v>
      </c>
      <c r="H108" s="281"/>
      <c r="I108" s="283" t="str">
        <f t="shared" si="4"/>
        <v/>
      </c>
      <c r="J108" s="283" t="str">
        <f t="shared" si="5"/>
        <v/>
      </c>
      <c r="K108" s="283" t="str">
        <f t="shared" si="6"/>
        <v/>
      </c>
    </row>
    <row r="109" spans="1:11" ht="39.6" x14ac:dyDescent="0.3">
      <c r="A109" s="236" t="s">
        <v>690</v>
      </c>
      <c r="B109" s="236" t="s">
        <v>693</v>
      </c>
      <c r="C109" s="236" t="s">
        <v>705</v>
      </c>
      <c r="D109" s="281"/>
      <c r="E109" s="285" t="s">
        <v>690</v>
      </c>
      <c r="F109" s="285" t="s">
        <v>693</v>
      </c>
      <c r="G109" s="285" t="s">
        <v>705</v>
      </c>
      <c r="H109" s="281"/>
      <c r="I109" s="283" t="str">
        <f t="shared" si="4"/>
        <v/>
      </c>
      <c r="J109" s="283" t="str">
        <f t="shared" si="5"/>
        <v/>
      </c>
      <c r="K109" s="283" t="str">
        <f t="shared" si="6"/>
        <v/>
      </c>
    </row>
    <row r="110" spans="1:11" ht="39.6" x14ac:dyDescent="0.3">
      <c r="A110" s="236" t="s">
        <v>690</v>
      </c>
      <c r="B110" s="236" t="s">
        <v>693</v>
      </c>
      <c r="C110" s="236" t="s">
        <v>706</v>
      </c>
      <c r="D110" s="281"/>
      <c r="E110" s="285" t="s">
        <v>690</v>
      </c>
      <c r="F110" s="285" t="s">
        <v>693</v>
      </c>
      <c r="G110" s="285" t="s">
        <v>706</v>
      </c>
      <c r="H110" s="281"/>
      <c r="I110" s="283" t="str">
        <f t="shared" si="4"/>
        <v/>
      </c>
      <c r="J110" s="283" t="str">
        <f t="shared" si="5"/>
        <v/>
      </c>
      <c r="K110" s="283" t="str">
        <f t="shared" si="6"/>
        <v/>
      </c>
    </row>
    <row r="111" spans="1:11" ht="39.6" x14ac:dyDescent="0.3">
      <c r="A111" s="236" t="s">
        <v>690</v>
      </c>
      <c r="B111" s="236" t="s">
        <v>693</v>
      </c>
      <c r="C111" s="236" t="s">
        <v>707</v>
      </c>
      <c r="D111" s="281"/>
      <c r="E111" s="285" t="s">
        <v>690</v>
      </c>
      <c r="F111" s="285" t="s">
        <v>693</v>
      </c>
      <c r="G111" s="285" t="s">
        <v>707</v>
      </c>
      <c r="H111" s="281"/>
      <c r="I111" s="283" t="str">
        <f t="shared" si="4"/>
        <v/>
      </c>
      <c r="J111" s="283" t="str">
        <f t="shared" si="5"/>
        <v/>
      </c>
      <c r="K111" s="283" t="str">
        <f t="shared" si="6"/>
        <v/>
      </c>
    </row>
    <row r="112" spans="1:11" ht="39.6" x14ac:dyDescent="0.3">
      <c r="A112" s="236" t="s">
        <v>690</v>
      </c>
      <c r="B112" s="236" t="s">
        <v>693</v>
      </c>
      <c r="C112" s="236" t="s">
        <v>708</v>
      </c>
      <c r="D112" s="281"/>
      <c r="E112" s="285" t="s">
        <v>690</v>
      </c>
      <c r="F112" s="285" t="s">
        <v>693</v>
      </c>
      <c r="G112" s="285" t="s">
        <v>708</v>
      </c>
      <c r="H112" s="281"/>
      <c r="I112" s="283" t="str">
        <f t="shared" si="4"/>
        <v/>
      </c>
      <c r="J112" s="283" t="str">
        <f t="shared" si="5"/>
        <v/>
      </c>
      <c r="K112" s="283" t="str">
        <f t="shared" si="6"/>
        <v/>
      </c>
    </row>
    <row r="113" spans="1:11" ht="39.6" x14ac:dyDescent="0.3">
      <c r="A113" s="236" t="s">
        <v>690</v>
      </c>
      <c r="B113" s="236" t="s">
        <v>693</v>
      </c>
      <c r="C113" s="236" t="s">
        <v>709</v>
      </c>
      <c r="D113" s="281"/>
      <c r="E113" s="285" t="s">
        <v>690</v>
      </c>
      <c r="F113" s="285" t="s">
        <v>693</v>
      </c>
      <c r="G113" s="285" t="s">
        <v>709</v>
      </c>
      <c r="H113" s="281"/>
      <c r="I113" s="283" t="str">
        <f t="shared" si="4"/>
        <v/>
      </c>
      <c r="J113" s="283" t="str">
        <f t="shared" si="5"/>
        <v/>
      </c>
      <c r="K113" s="283" t="str">
        <f t="shared" si="6"/>
        <v/>
      </c>
    </row>
    <row r="114" spans="1:11" ht="39.6" x14ac:dyDescent="0.3">
      <c r="A114" s="236" t="s">
        <v>690</v>
      </c>
      <c r="B114" s="236" t="s">
        <v>693</v>
      </c>
      <c r="C114" s="236" t="s">
        <v>710</v>
      </c>
      <c r="D114" s="281"/>
      <c r="E114" s="285" t="s">
        <v>690</v>
      </c>
      <c r="F114" s="285" t="s">
        <v>693</v>
      </c>
      <c r="G114" s="285" t="s">
        <v>710</v>
      </c>
      <c r="H114" s="281"/>
      <c r="I114" s="283" t="str">
        <f t="shared" si="4"/>
        <v/>
      </c>
      <c r="J114" s="283" t="str">
        <f t="shared" si="5"/>
        <v/>
      </c>
      <c r="K114" s="283" t="str">
        <f t="shared" si="6"/>
        <v/>
      </c>
    </row>
    <row r="115" spans="1:11" ht="39.6" x14ac:dyDescent="0.3">
      <c r="A115" s="236" t="s">
        <v>690</v>
      </c>
      <c r="B115" s="236" t="s">
        <v>693</v>
      </c>
      <c r="C115" s="236" t="s">
        <v>711</v>
      </c>
      <c r="D115" s="281"/>
      <c r="E115" s="285" t="s">
        <v>690</v>
      </c>
      <c r="F115" s="285" t="s">
        <v>693</v>
      </c>
      <c r="G115" s="285" t="s">
        <v>711</v>
      </c>
      <c r="H115" s="281"/>
      <c r="I115" s="283" t="str">
        <f t="shared" si="4"/>
        <v/>
      </c>
      <c r="J115" s="283" t="str">
        <f t="shared" si="5"/>
        <v/>
      </c>
      <c r="K115" s="283" t="str">
        <f t="shared" si="6"/>
        <v/>
      </c>
    </row>
    <row r="116" spans="1:11" ht="39.6" x14ac:dyDescent="0.3">
      <c r="A116" s="236" t="s">
        <v>690</v>
      </c>
      <c r="B116" s="236" t="s">
        <v>2417</v>
      </c>
      <c r="C116" s="236" t="s">
        <v>699</v>
      </c>
      <c r="D116" s="281"/>
      <c r="E116" s="285" t="s">
        <v>690</v>
      </c>
      <c r="F116" s="285" t="s">
        <v>2417</v>
      </c>
      <c r="G116" s="285" t="s">
        <v>699</v>
      </c>
      <c r="H116" s="281"/>
      <c r="I116" s="283" t="str">
        <f t="shared" si="4"/>
        <v/>
      </c>
      <c r="J116" s="283" t="str">
        <f t="shared" si="5"/>
        <v/>
      </c>
      <c r="K116" s="283" t="str">
        <f t="shared" si="6"/>
        <v/>
      </c>
    </row>
    <row r="117" spans="1:11" ht="26.4" x14ac:dyDescent="0.3">
      <c r="A117" s="236" t="s">
        <v>2468</v>
      </c>
      <c r="B117" s="236" t="s">
        <v>2469</v>
      </c>
      <c r="C117" s="236" t="s">
        <v>2473</v>
      </c>
      <c r="D117" s="281"/>
      <c r="E117" s="285" t="s">
        <v>2468</v>
      </c>
      <c r="F117" s="285" t="s">
        <v>2469</v>
      </c>
      <c r="G117" s="285" t="s">
        <v>2473</v>
      </c>
      <c r="H117" s="281"/>
      <c r="I117" s="283" t="str">
        <f t="shared" si="4"/>
        <v/>
      </c>
      <c r="J117" s="283" t="str">
        <f t="shared" si="5"/>
        <v/>
      </c>
      <c r="K117" s="283" t="str">
        <f t="shared" si="6"/>
        <v/>
      </c>
    </row>
    <row r="118" spans="1:11" ht="39.6" x14ac:dyDescent="0.3">
      <c r="A118" s="236" t="s">
        <v>2468</v>
      </c>
      <c r="B118" s="236" t="s">
        <v>2470</v>
      </c>
      <c r="C118" s="236" t="s">
        <v>2473</v>
      </c>
      <c r="D118" s="281"/>
      <c r="E118" s="285" t="s">
        <v>2468</v>
      </c>
      <c r="F118" s="285" t="s">
        <v>2470</v>
      </c>
      <c r="G118" s="285" t="s">
        <v>2473</v>
      </c>
      <c r="H118" s="281"/>
      <c r="I118" s="283" t="str">
        <f t="shared" si="4"/>
        <v/>
      </c>
      <c r="J118" s="283" t="str">
        <f t="shared" si="5"/>
        <v/>
      </c>
      <c r="K118" s="283" t="str">
        <f t="shared" si="6"/>
        <v/>
      </c>
    </row>
    <row r="119" spans="1:11" x14ac:dyDescent="0.3">
      <c r="A119" s="236" t="s">
        <v>2468</v>
      </c>
      <c r="B119" s="236" t="s">
        <v>2471</v>
      </c>
      <c r="C119" s="236" t="s">
        <v>2473</v>
      </c>
      <c r="D119" s="281"/>
      <c r="E119" s="285" t="s">
        <v>2468</v>
      </c>
      <c r="F119" s="285" t="s">
        <v>2471</v>
      </c>
      <c r="G119" s="285" t="s">
        <v>2473</v>
      </c>
      <c r="H119" s="281"/>
      <c r="I119" s="283" t="str">
        <f t="shared" si="4"/>
        <v/>
      </c>
      <c r="J119" s="283" t="str">
        <f t="shared" si="5"/>
        <v/>
      </c>
      <c r="K119" s="283" t="str">
        <f t="shared" si="6"/>
        <v/>
      </c>
    </row>
    <row r="120" spans="1:11" ht="39.6" x14ac:dyDescent="0.3">
      <c r="A120" s="236" t="s">
        <v>2468</v>
      </c>
      <c r="B120" s="236" t="s">
        <v>2472</v>
      </c>
      <c r="C120" s="236" t="s">
        <v>2473</v>
      </c>
      <c r="D120" s="281"/>
      <c r="E120" s="285" t="s">
        <v>2468</v>
      </c>
      <c r="F120" s="285" t="s">
        <v>2472</v>
      </c>
      <c r="G120" s="285" t="s">
        <v>2473</v>
      </c>
      <c r="H120" s="281"/>
      <c r="I120" s="283" t="str">
        <f t="shared" si="4"/>
        <v/>
      </c>
      <c r="J120" s="283" t="str">
        <f t="shared" si="5"/>
        <v/>
      </c>
      <c r="K120" s="283" t="str">
        <f t="shared" si="6"/>
        <v/>
      </c>
    </row>
    <row r="123" spans="1:11" x14ac:dyDescent="0.3">
      <c r="A123" s="375" t="s">
        <v>2703</v>
      </c>
      <c r="B123" s="375"/>
      <c r="C123" s="375"/>
      <c r="D123" s="280"/>
      <c r="E123" s="375" t="s">
        <v>2702</v>
      </c>
      <c r="F123" s="375"/>
      <c r="G123" s="375"/>
      <c r="H123" s="280"/>
      <c r="I123" s="375" t="s">
        <v>2685</v>
      </c>
      <c r="J123" s="375"/>
      <c r="K123" s="375"/>
    </row>
    <row r="124" spans="1:11" ht="26.4" x14ac:dyDescent="0.3">
      <c r="A124" s="69" t="s">
        <v>688</v>
      </c>
      <c r="B124" s="69" t="s">
        <v>691</v>
      </c>
      <c r="C124" s="69" t="s">
        <v>694</v>
      </c>
      <c r="D124" s="281"/>
      <c r="E124" s="285" t="s">
        <v>688</v>
      </c>
      <c r="F124" s="285" t="s">
        <v>691</v>
      </c>
      <c r="G124" s="285" t="s">
        <v>694</v>
      </c>
      <c r="H124" s="281"/>
      <c r="I124" s="283" t="str">
        <f>IF(A124=E124,"",1)</f>
        <v/>
      </c>
      <c r="J124" s="283" t="str">
        <f>IF(B124=F124,"",1)</f>
        <v/>
      </c>
      <c r="K124" s="283" t="str">
        <f>IF(C124=G124,"",1)</f>
        <v/>
      </c>
    </row>
    <row r="125" spans="1:11" ht="26.4" x14ac:dyDescent="0.3">
      <c r="A125" s="69" t="s">
        <v>688</v>
      </c>
      <c r="B125" s="69" t="s">
        <v>691</v>
      </c>
      <c r="C125" s="69" t="s">
        <v>695</v>
      </c>
      <c r="D125" s="281"/>
      <c r="E125" s="285" t="s">
        <v>688</v>
      </c>
      <c r="F125" s="285" t="s">
        <v>691</v>
      </c>
      <c r="G125" s="285" t="s">
        <v>695</v>
      </c>
      <c r="H125" s="281"/>
      <c r="I125" s="283" t="str">
        <f t="shared" ref="I125:I156" si="7">IF(A125=E125,"",1)</f>
        <v/>
      </c>
      <c r="J125" s="283" t="str">
        <f t="shared" ref="J125:J156" si="8">IF(B125=F125,"",1)</f>
        <v/>
      </c>
      <c r="K125" s="283" t="str">
        <f t="shared" ref="K125:K156" si="9">IF(C125=G125,"",1)</f>
        <v/>
      </c>
    </row>
    <row r="126" spans="1:11" ht="26.4" x14ac:dyDescent="0.3">
      <c r="A126" s="69" t="s">
        <v>688</v>
      </c>
      <c r="B126" s="69" t="s">
        <v>691</v>
      </c>
      <c r="C126" s="69" t="s">
        <v>696</v>
      </c>
      <c r="D126" s="281"/>
      <c r="E126" s="285" t="s">
        <v>688</v>
      </c>
      <c r="F126" s="285" t="s">
        <v>691</v>
      </c>
      <c r="G126" s="285" t="s">
        <v>696</v>
      </c>
      <c r="H126" s="281"/>
      <c r="I126" s="283" t="str">
        <f t="shared" si="7"/>
        <v/>
      </c>
      <c r="J126" s="283" t="str">
        <f t="shared" si="8"/>
        <v/>
      </c>
      <c r="K126" s="283" t="str">
        <f t="shared" si="9"/>
        <v/>
      </c>
    </row>
    <row r="127" spans="1:11" ht="26.4" x14ac:dyDescent="0.3">
      <c r="A127" s="69" t="s">
        <v>688</v>
      </c>
      <c r="B127" s="69" t="s">
        <v>691</v>
      </c>
      <c r="C127" s="69" t="s">
        <v>2418</v>
      </c>
      <c r="D127" s="281"/>
      <c r="E127" s="285" t="s">
        <v>688</v>
      </c>
      <c r="F127" s="285" t="s">
        <v>691</v>
      </c>
      <c r="G127" s="285" t="s">
        <v>2418</v>
      </c>
      <c r="H127" s="281"/>
      <c r="I127" s="283" t="str">
        <f t="shared" si="7"/>
        <v/>
      </c>
      <c r="J127" s="283" t="str">
        <f t="shared" si="8"/>
        <v/>
      </c>
      <c r="K127" s="283" t="str">
        <f t="shared" si="9"/>
        <v/>
      </c>
    </row>
    <row r="128" spans="1:11" ht="26.4" x14ac:dyDescent="0.3">
      <c r="A128" s="69" t="s">
        <v>688</v>
      </c>
      <c r="B128" s="69" t="s">
        <v>691</v>
      </c>
      <c r="C128" s="69" t="s">
        <v>2419</v>
      </c>
      <c r="D128" s="281"/>
      <c r="E128" s="285" t="s">
        <v>688</v>
      </c>
      <c r="F128" s="285" t="s">
        <v>691</v>
      </c>
      <c r="G128" s="285" t="s">
        <v>2419</v>
      </c>
      <c r="H128" s="281"/>
      <c r="I128" s="283" t="str">
        <f t="shared" si="7"/>
        <v/>
      </c>
      <c r="J128" s="283" t="str">
        <f t="shared" si="8"/>
        <v/>
      </c>
      <c r="K128" s="283" t="str">
        <f t="shared" si="9"/>
        <v/>
      </c>
    </row>
    <row r="129" spans="1:11" ht="26.4" x14ac:dyDescent="0.3">
      <c r="A129" s="69" t="s">
        <v>688</v>
      </c>
      <c r="B129" s="69" t="s">
        <v>691</v>
      </c>
      <c r="C129" s="69" t="s">
        <v>697</v>
      </c>
      <c r="D129" s="281"/>
      <c r="E129" s="285" t="s">
        <v>688</v>
      </c>
      <c r="F129" s="285" t="s">
        <v>691</v>
      </c>
      <c r="G129" s="285" t="s">
        <v>697</v>
      </c>
      <c r="H129" s="281"/>
      <c r="I129" s="283" t="str">
        <f t="shared" si="7"/>
        <v/>
      </c>
      <c r="J129" s="283" t="str">
        <f t="shared" si="8"/>
        <v/>
      </c>
      <c r="K129" s="283" t="str">
        <f t="shared" si="9"/>
        <v/>
      </c>
    </row>
    <row r="130" spans="1:11" ht="26.4" x14ac:dyDescent="0.3">
      <c r="A130" s="69" t="s">
        <v>688</v>
      </c>
      <c r="B130" s="69" t="s">
        <v>691</v>
      </c>
      <c r="C130" s="69" t="s">
        <v>2420</v>
      </c>
      <c r="D130" s="281"/>
      <c r="E130" s="285" t="s">
        <v>688</v>
      </c>
      <c r="F130" s="285" t="s">
        <v>691</v>
      </c>
      <c r="G130" s="285" t="s">
        <v>2420</v>
      </c>
      <c r="H130" s="281"/>
      <c r="I130" s="283" t="str">
        <f t="shared" si="7"/>
        <v/>
      </c>
      <c r="J130" s="283" t="str">
        <f t="shared" si="8"/>
        <v/>
      </c>
      <c r="K130" s="283" t="str">
        <f t="shared" si="9"/>
        <v/>
      </c>
    </row>
    <row r="131" spans="1:11" ht="26.4" x14ac:dyDescent="0.3">
      <c r="A131" s="284" t="s">
        <v>689</v>
      </c>
      <c r="B131" s="284" t="s">
        <v>2482</v>
      </c>
      <c r="C131" s="284" t="s">
        <v>2483</v>
      </c>
      <c r="D131" s="281"/>
      <c r="E131" s="285" t="s">
        <v>689</v>
      </c>
      <c r="F131" s="285" t="s">
        <v>2482</v>
      </c>
      <c r="G131" s="285" t="s">
        <v>2483</v>
      </c>
      <c r="H131" s="281"/>
      <c r="I131" s="283" t="str">
        <f t="shared" si="7"/>
        <v/>
      </c>
      <c r="J131" s="283" t="str">
        <f t="shared" si="8"/>
        <v/>
      </c>
      <c r="K131" s="283" t="str">
        <f t="shared" si="9"/>
        <v/>
      </c>
    </row>
    <row r="132" spans="1:11" ht="26.4" x14ac:dyDescent="0.3">
      <c r="A132" s="69" t="s">
        <v>689</v>
      </c>
      <c r="B132" s="69" t="s">
        <v>692</v>
      </c>
      <c r="C132" s="69" t="s">
        <v>698</v>
      </c>
      <c r="D132" s="281"/>
      <c r="E132" s="285" t="s">
        <v>689</v>
      </c>
      <c r="F132" s="285" t="s">
        <v>692</v>
      </c>
      <c r="G132" s="285" t="s">
        <v>698</v>
      </c>
      <c r="H132" s="281"/>
      <c r="I132" s="283" t="str">
        <f t="shared" si="7"/>
        <v/>
      </c>
      <c r="J132" s="283" t="str">
        <f t="shared" si="8"/>
        <v/>
      </c>
      <c r="K132" s="283" t="str">
        <f t="shared" si="9"/>
        <v/>
      </c>
    </row>
    <row r="133" spans="1:11" ht="26.4" x14ac:dyDescent="0.3">
      <c r="A133" s="69" t="s">
        <v>690</v>
      </c>
      <c r="B133" s="69" t="s">
        <v>2413</v>
      </c>
      <c r="C133" s="69" t="s">
        <v>699</v>
      </c>
      <c r="D133" s="281"/>
      <c r="E133" s="285" t="s">
        <v>690</v>
      </c>
      <c r="F133" s="285" t="s">
        <v>2413</v>
      </c>
      <c r="G133" s="285" t="s">
        <v>699</v>
      </c>
      <c r="H133" s="281"/>
      <c r="I133" s="283" t="str">
        <f t="shared" si="7"/>
        <v/>
      </c>
      <c r="J133" s="283" t="str">
        <f t="shared" si="8"/>
        <v/>
      </c>
      <c r="K133" s="283" t="str">
        <f t="shared" si="9"/>
        <v/>
      </c>
    </row>
    <row r="134" spans="1:11" ht="26.4" x14ac:dyDescent="0.3">
      <c r="A134" s="69" t="s">
        <v>690</v>
      </c>
      <c r="B134" s="69" t="s">
        <v>2414</v>
      </c>
      <c r="C134" s="69" t="s">
        <v>699</v>
      </c>
      <c r="D134" s="281"/>
      <c r="E134" s="285" t="s">
        <v>690</v>
      </c>
      <c r="F134" s="285" t="s">
        <v>2414</v>
      </c>
      <c r="G134" s="285" t="s">
        <v>699</v>
      </c>
      <c r="H134" s="281"/>
      <c r="I134" s="283" t="str">
        <f t="shared" si="7"/>
        <v/>
      </c>
      <c r="J134" s="283" t="str">
        <f t="shared" si="8"/>
        <v/>
      </c>
      <c r="K134" s="283" t="str">
        <f t="shared" si="9"/>
        <v/>
      </c>
    </row>
    <row r="135" spans="1:11" ht="26.4" x14ac:dyDescent="0.3">
      <c r="A135" s="69" t="s">
        <v>690</v>
      </c>
      <c r="B135" s="69" t="s">
        <v>2415</v>
      </c>
      <c r="C135" s="69" t="s">
        <v>699</v>
      </c>
      <c r="D135" s="281"/>
      <c r="E135" s="285" t="s">
        <v>690</v>
      </c>
      <c r="F135" s="285" t="s">
        <v>2415</v>
      </c>
      <c r="G135" s="285" t="s">
        <v>699</v>
      </c>
      <c r="H135" s="281"/>
      <c r="I135" s="283" t="str">
        <f t="shared" si="7"/>
        <v/>
      </c>
      <c r="J135" s="283" t="str">
        <f t="shared" si="8"/>
        <v/>
      </c>
      <c r="K135" s="283" t="str">
        <f t="shared" si="9"/>
        <v/>
      </c>
    </row>
    <row r="136" spans="1:11" ht="26.4" x14ac:dyDescent="0.3">
      <c r="A136" s="69" t="s">
        <v>690</v>
      </c>
      <c r="B136" s="69" t="s">
        <v>2422</v>
      </c>
      <c r="C136" s="69" t="s">
        <v>699</v>
      </c>
      <c r="D136" s="281"/>
      <c r="E136" s="285" t="s">
        <v>690</v>
      </c>
      <c r="F136" s="285" t="s">
        <v>2422</v>
      </c>
      <c r="G136" s="285" t="s">
        <v>699</v>
      </c>
      <c r="H136" s="281"/>
      <c r="I136" s="283" t="str">
        <f t="shared" si="7"/>
        <v/>
      </c>
      <c r="J136" s="283" t="str">
        <f t="shared" si="8"/>
        <v/>
      </c>
      <c r="K136" s="283" t="str">
        <f t="shared" si="9"/>
        <v/>
      </c>
    </row>
    <row r="137" spans="1:11" ht="26.4" x14ac:dyDescent="0.3">
      <c r="A137" s="69" t="s">
        <v>690</v>
      </c>
      <c r="B137" s="69" t="s">
        <v>2423</v>
      </c>
      <c r="C137" s="69" t="s">
        <v>699</v>
      </c>
      <c r="D137" s="281"/>
      <c r="E137" s="285" t="s">
        <v>690</v>
      </c>
      <c r="F137" s="285" t="s">
        <v>2423</v>
      </c>
      <c r="G137" s="285" t="s">
        <v>699</v>
      </c>
      <c r="H137" s="281"/>
      <c r="I137" s="283" t="str">
        <f t="shared" si="7"/>
        <v/>
      </c>
      <c r="J137" s="283" t="str">
        <f t="shared" si="8"/>
        <v/>
      </c>
      <c r="K137" s="283" t="str">
        <f t="shared" si="9"/>
        <v/>
      </c>
    </row>
    <row r="138" spans="1:11" ht="26.4" x14ac:dyDescent="0.3">
      <c r="A138" s="69" t="s">
        <v>690</v>
      </c>
      <c r="B138" s="69" t="s">
        <v>2416</v>
      </c>
      <c r="C138" s="69" t="s">
        <v>699</v>
      </c>
      <c r="D138" s="281"/>
      <c r="E138" s="285" t="s">
        <v>690</v>
      </c>
      <c r="F138" s="285" t="s">
        <v>2416</v>
      </c>
      <c r="G138" s="285" t="s">
        <v>699</v>
      </c>
      <c r="H138" s="281"/>
      <c r="I138" s="283" t="str">
        <f t="shared" si="7"/>
        <v/>
      </c>
      <c r="J138" s="283" t="str">
        <f t="shared" si="8"/>
        <v/>
      </c>
      <c r="K138" s="283" t="str">
        <f t="shared" si="9"/>
        <v/>
      </c>
    </row>
    <row r="139" spans="1:11" ht="39.6" x14ac:dyDescent="0.3">
      <c r="A139" s="69" t="s">
        <v>690</v>
      </c>
      <c r="B139" s="69" t="s">
        <v>693</v>
      </c>
      <c r="C139" s="69" t="s">
        <v>699</v>
      </c>
      <c r="D139" s="281"/>
      <c r="E139" s="285" t="s">
        <v>690</v>
      </c>
      <c r="F139" s="285" t="s">
        <v>693</v>
      </c>
      <c r="G139" s="285" t="s">
        <v>699</v>
      </c>
      <c r="H139" s="281"/>
      <c r="I139" s="283" t="str">
        <f t="shared" si="7"/>
        <v/>
      </c>
      <c r="J139" s="283" t="str">
        <f t="shared" si="8"/>
        <v/>
      </c>
      <c r="K139" s="283" t="str">
        <f t="shared" si="9"/>
        <v/>
      </c>
    </row>
    <row r="140" spans="1:11" ht="39.6" x14ac:dyDescent="0.3">
      <c r="A140" s="69" t="s">
        <v>690</v>
      </c>
      <c r="B140" s="69" t="s">
        <v>693</v>
      </c>
      <c r="C140" s="69" t="s">
        <v>700</v>
      </c>
      <c r="D140" s="281"/>
      <c r="E140" s="285" t="s">
        <v>690</v>
      </c>
      <c r="F140" s="285" t="s">
        <v>693</v>
      </c>
      <c r="G140" s="285" t="s">
        <v>700</v>
      </c>
      <c r="H140" s="281"/>
      <c r="I140" s="283" t="str">
        <f t="shared" si="7"/>
        <v/>
      </c>
      <c r="J140" s="283" t="str">
        <f t="shared" si="8"/>
        <v/>
      </c>
      <c r="K140" s="283" t="str">
        <f t="shared" si="9"/>
        <v/>
      </c>
    </row>
    <row r="141" spans="1:11" ht="39.6" x14ac:dyDescent="0.3">
      <c r="A141" s="69" t="s">
        <v>690</v>
      </c>
      <c r="B141" s="69" t="s">
        <v>693</v>
      </c>
      <c r="C141" s="69" t="s">
        <v>701</v>
      </c>
      <c r="D141" s="281"/>
      <c r="E141" s="285" t="s">
        <v>690</v>
      </c>
      <c r="F141" s="285" t="s">
        <v>693</v>
      </c>
      <c r="G141" s="285" t="s">
        <v>701</v>
      </c>
      <c r="H141" s="281"/>
      <c r="I141" s="283" t="str">
        <f t="shared" si="7"/>
        <v/>
      </c>
      <c r="J141" s="283" t="str">
        <f t="shared" si="8"/>
        <v/>
      </c>
      <c r="K141" s="283" t="str">
        <f t="shared" si="9"/>
        <v/>
      </c>
    </row>
    <row r="142" spans="1:11" ht="39.6" x14ac:dyDescent="0.3">
      <c r="A142" s="69" t="s">
        <v>690</v>
      </c>
      <c r="B142" s="69" t="s">
        <v>693</v>
      </c>
      <c r="C142" s="69" t="s">
        <v>702</v>
      </c>
      <c r="D142" s="281"/>
      <c r="E142" s="285" t="s">
        <v>690</v>
      </c>
      <c r="F142" s="285" t="s">
        <v>693</v>
      </c>
      <c r="G142" s="285" t="s">
        <v>702</v>
      </c>
      <c r="H142" s="281"/>
      <c r="I142" s="283" t="str">
        <f t="shared" si="7"/>
        <v/>
      </c>
      <c r="J142" s="283" t="str">
        <f t="shared" si="8"/>
        <v/>
      </c>
      <c r="K142" s="283" t="str">
        <f t="shared" si="9"/>
        <v/>
      </c>
    </row>
    <row r="143" spans="1:11" ht="39.6" x14ac:dyDescent="0.3">
      <c r="A143" s="69" t="s">
        <v>690</v>
      </c>
      <c r="B143" s="69" t="s">
        <v>693</v>
      </c>
      <c r="C143" s="69" t="s">
        <v>703</v>
      </c>
      <c r="D143" s="281"/>
      <c r="E143" s="285" t="s">
        <v>690</v>
      </c>
      <c r="F143" s="285" t="s">
        <v>693</v>
      </c>
      <c r="G143" s="285" t="s">
        <v>703</v>
      </c>
      <c r="H143" s="281"/>
      <c r="I143" s="283" t="str">
        <f t="shared" si="7"/>
        <v/>
      </c>
      <c r="J143" s="283" t="str">
        <f t="shared" si="8"/>
        <v/>
      </c>
      <c r="K143" s="283" t="str">
        <f t="shared" si="9"/>
        <v/>
      </c>
    </row>
    <row r="144" spans="1:11" ht="39.6" x14ac:dyDescent="0.3">
      <c r="A144" s="69" t="s">
        <v>690</v>
      </c>
      <c r="B144" s="69" t="s">
        <v>693</v>
      </c>
      <c r="C144" s="69" t="s">
        <v>704</v>
      </c>
      <c r="D144" s="281"/>
      <c r="E144" s="285" t="s">
        <v>690</v>
      </c>
      <c r="F144" s="285" t="s">
        <v>693</v>
      </c>
      <c r="G144" s="285" t="s">
        <v>704</v>
      </c>
      <c r="H144" s="281"/>
      <c r="I144" s="283" t="str">
        <f t="shared" si="7"/>
        <v/>
      </c>
      <c r="J144" s="283" t="str">
        <f t="shared" si="8"/>
        <v/>
      </c>
      <c r="K144" s="283" t="str">
        <f t="shared" si="9"/>
        <v/>
      </c>
    </row>
    <row r="145" spans="1:11" ht="39.6" x14ac:dyDescent="0.3">
      <c r="A145" s="69" t="s">
        <v>690</v>
      </c>
      <c r="B145" s="69" t="s">
        <v>693</v>
      </c>
      <c r="C145" s="69" t="s">
        <v>705</v>
      </c>
      <c r="D145" s="281"/>
      <c r="E145" s="285" t="s">
        <v>690</v>
      </c>
      <c r="F145" s="285" t="s">
        <v>693</v>
      </c>
      <c r="G145" s="285" t="s">
        <v>705</v>
      </c>
      <c r="H145" s="281"/>
      <c r="I145" s="283" t="str">
        <f t="shared" si="7"/>
        <v/>
      </c>
      <c r="J145" s="283" t="str">
        <f t="shared" si="8"/>
        <v/>
      </c>
      <c r="K145" s="283" t="str">
        <f t="shared" si="9"/>
        <v/>
      </c>
    </row>
    <row r="146" spans="1:11" ht="39.6" x14ac:dyDescent="0.3">
      <c r="A146" s="69" t="s">
        <v>690</v>
      </c>
      <c r="B146" s="69" t="s">
        <v>693</v>
      </c>
      <c r="C146" s="69" t="s">
        <v>706</v>
      </c>
      <c r="D146" s="281"/>
      <c r="E146" s="285" t="s">
        <v>690</v>
      </c>
      <c r="F146" s="285" t="s">
        <v>693</v>
      </c>
      <c r="G146" s="285" t="s">
        <v>706</v>
      </c>
      <c r="H146" s="281"/>
      <c r="I146" s="283" t="str">
        <f t="shared" si="7"/>
        <v/>
      </c>
      <c r="J146" s="283" t="str">
        <f t="shared" si="8"/>
        <v/>
      </c>
      <c r="K146" s="283" t="str">
        <f t="shared" si="9"/>
        <v/>
      </c>
    </row>
    <row r="147" spans="1:11" ht="39.6" x14ac:dyDescent="0.3">
      <c r="A147" s="69" t="s">
        <v>690</v>
      </c>
      <c r="B147" s="69" t="s">
        <v>693</v>
      </c>
      <c r="C147" s="69" t="s">
        <v>707</v>
      </c>
      <c r="D147" s="281"/>
      <c r="E147" s="285" t="s">
        <v>690</v>
      </c>
      <c r="F147" s="285" t="s">
        <v>693</v>
      </c>
      <c r="G147" s="285" t="s">
        <v>707</v>
      </c>
      <c r="H147" s="281"/>
      <c r="I147" s="283" t="str">
        <f t="shared" si="7"/>
        <v/>
      </c>
      <c r="J147" s="283" t="str">
        <f t="shared" si="8"/>
        <v/>
      </c>
      <c r="K147" s="283" t="str">
        <f t="shared" si="9"/>
        <v/>
      </c>
    </row>
    <row r="148" spans="1:11" ht="39.6" x14ac:dyDescent="0.3">
      <c r="A148" s="69" t="s">
        <v>690</v>
      </c>
      <c r="B148" s="69" t="s">
        <v>693</v>
      </c>
      <c r="C148" s="69" t="s">
        <v>708</v>
      </c>
      <c r="D148" s="281"/>
      <c r="E148" s="285" t="s">
        <v>690</v>
      </c>
      <c r="F148" s="285" t="s">
        <v>693</v>
      </c>
      <c r="G148" s="285" t="s">
        <v>708</v>
      </c>
      <c r="H148" s="281"/>
      <c r="I148" s="283" t="str">
        <f t="shared" si="7"/>
        <v/>
      </c>
      <c r="J148" s="283" t="str">
        <f t="shared" si="8"/>
        <v/>
      </c>
      <c r="K148" s="283" t="str">
        <f t="shared" si="9"/>
        <v/>
      </c>
    </row>
    <row r="149" spans="1:11" ht="39.6" x14ac:dyDescent="0.3">
      <c r="A149" s="69" t="s">
        <v>690</v>
      </c>
      <c r="B149" s="69" t="s">
        <v>693</v>
      </c>
      <c r="C149" s="69" t="s">
        <v>709</v>
      </c>
      <c r="D149" s="281"/>
      <c r="E149" s="285" t="s">
        <v>690</v>
      </c>
      <c r="F149" s="285" t="s">
        <v>693</v>
      </c>
      <c r="G149" s="285" t="s">
        <v>709</v>
      </c>
      <c r="H149" s="281"/>
      <c r="I149" s="283" t="str">
        <f t="shared" si="7"/>
        <v/>
      </c>
      <c r="J149" s="283" t="str">
        <f t="shared" si="8"/>
        <v/>
      </c>
      <c r="K149" s="283" t="str">
        <f t="shared" si="9"/>
        <v/>
      </c>
    </row>
    <row r="150" spans="1:11" ht="39.6" x14ac:dyDescent="0.3">
      <c r="A150" s="69" t="s">
        <v>690</v>
      </c>
      <c r="B150" s="69" t="s">
        <v>693</v>
      </c>
      <c r="C150" s="69" t="s">
        <v>710</v>
      </c>
      <c r="D150" s="281"/>
      <c r="E150" s="285" t="s">
        <v>690</v>
      </c>
      <c r="F150" s="285" t="s">
        <v>693</v>
      </c>
      <c r="G150" s="285" t="s">
        <v>710</v>
      </c>
      <c r="H150" s="281"/>
      <c r="I150" s="283" t="str">
        <f t="shared" si="7"/>
        <v/>
      </c>
      <c r="J150" s="283" t="str">
        <f t="shared" si="8"/>
        <v/>
      </c>
      <c r="K150" s="283" t="str">
        <f t="shared" si="9"/>
        <v/>
      </c>
    </row>
    <row r="151" spans="1:11" ht="39.6" x14ac:dyDescent="0.3">
      <c r="A151" s="69" t="s">
        <v>690</v>
      </c>
      <c r="B151" s="69" t="s">
        <v>693</v>
      </c>
      <c r="C151" s="69" t="s">
        <v>711</v>
      </c>
      <c r="D151" s="281"/>
      <c r="E151" s="285" t="s">
        <v>690</v>
      </c>
      <c r="F151" s="285" t="s">
        <v>693</v>
      </c>
      <c r="G151" s="285" t="s">
        <v>711</v>
      </c>
      <c r="H151" s="281"/>
      <c r="I151" s="283" t="str">
        <f t="shared" si="7"/>
        <v/>
      </c>
      <c r="J151" s="283" t="str">
        <f t="shared" si="8"/>
        <v/>
      </c>
      <c r="K151" s="283" t="str">
        <f t="shared" si="9"/>
        <v/>
      </c>
    </row>
    <row r="152" spans="1:11" ht="39.6" x14ac:dyDescent="0.3">
      <c r="A152" s="69" t="s">
        <v>690</v>
      </c>
      <c r="B152" s="69" t="s">
        <v>2417</v>
      </c>
      <c r="C152" s="69" t="s">
        <v>699</v>
      </c>
      <c r="D152" s="281"/>
      <c r="E152" s="285" t="s">
        <v>690</v>
      </c>
      <c r="F152" s="285" t="s">
        <v>2417</v>
      </c>
      <c r="G152" s="285" t="s">
        <v>699</v>
      </c>
      <c r="H152" s="281"/>
      <c r="I152" s="283" t="str">
        <f t="shared" si="7"/>
        <v/>
      </c>
      <c r="J152" s="283" t="str">
        <f t="shared" si="8"/>
        <v/>
      </c>
      <c r="K152" s="283" t="str">
        <f t="shared" si="9"/>
        <v/>
      </c>
    </row>
    <row r="153" spans="1:11" ht="26.4" x14ac:dyDescent="0.3">
      <c r="A153" s="117" t="s">
        <v>2468</v>
      </c>
      <c r="B153" s="117" t="s">
        <v>2469</v>
      </c>
      <c r="C153" s="117" t="s">
        <v>2473</v>
      </c>
      <c r="D153" s="281"/>
      <c r="E153" s="285" t="s">
        <v>2468</v>
      </c>
      <c r="F153" s="285" t="s">
        <v>2469</v>
      </c>
      <c r="G153" s="285" t="s">
        <v>2473</v>
      </c>
      <c r="H153" s="281"/>
      <c r="I153" s="283" t="str">
        <f t="shared" si="7"/>
        <v/>
      </c>
      <c r="J153" s="283" t="str">
        <f t="shared" si="8"/>
        <v/>
      </c>
      <c r="K153" s="283" t="str">
        <f t="shared" si="9"/>
        <v/>
      </c>
    </row>
    <row r="154" spans="1:11" ht="39.6" x14ac:dyDescent="0.3">
      <c r="A154" s="117" t="s">
        <v>2468</v>
      </c>
      <c r="B154" s="117" t="s">
        <v>2470</v>
      </c>
      <c r="C154" s="117" t="s">
        <v>2473</v>
      </c>
      <c r="D154" s="281"/>
      <c r="E154" s="285" t="s">
        <v>2468</v>
      </c>
      <c r="F154" s="285" t="s">
        <v>2470</v>
      </c>
      <c r="G154" s="285" t="s">
        <v>2473</v>
      </c>
      <c r="H154" s="281"/>
      <c r="I154" s="283" t="str">
        <f t="shared" si="7"/>
        <v/>
      </c>
      <c r="J154" s="283" t="str">
        <f t="shared" si="8"/>
        <v/>
      </c>
      <c r="K154" s="283" t="str">
        <f t="shared" si="9"/>
        <v/>
      </c>
    </row>
    <row r="155" spans="1:11" x14ac:dyDescent="0.3">
      <c r="A155" s="117" t="s">
        <v>2468</v>
      </c>
      <c r="B155" s="117" t="s">
        <v>2471</v>
      </c>
      <c r="C155" s="117" t="s">
        <v>2473</v>
      </c>
      <c r="D155" s="281"/>
      <c r="E155" s="285" t="s">
        <v>2468</v>
      </c>
      <c r="F155" s="285" t="s">
        <v>2471</v>
      </c>
      <c r="G155" s="285" t="s">
        <v>2473</v>
      </c>
      <c r="H155" s="281"/>
      <c r="I155" s="283" t="str">
        <f t="shared" si="7"/>
        <v/>
      </c>
      <c r="J155" s="283" t="str">
        <f t="shared" si="8"/>
        <v/>
      </c>
      <c r="K155" s="283" t="str">
        <f t="shared" si="9"/>
        <v/>
      </c>
    </row>
    <row r="156" spans="1:11" ht="39.6" x14ac:dyDescent="0.3">
      <c r="A156" s="117" t="s">
        <v>2468</v>
      </c>
      <c r="B156" s="117" t="s">
        <v>2472</v>
      </c>
      <c r="C156" s="117" t="s">
        <v>2473</v>
      </c>
      <c r="D156" s="281"/>
      <c r="E156" s="285" t="s">
        <v>2468</v>
      </c>
      <c r="F156" s="285" t="s">
        <v>2472</v>
      </c>
      <c r="G156" s="285" t="s">
        <v>2473</v>
      </c>
      <c r="H156" s="281"/>
      <c r="I156" s="283" t="str">
        <f t="shared" si="7"/>
        <v/>
      </c>
      <c r="J156" s="283" t="str">
        <f t="shared" si="8"/>
        <v/>
      </c>
      <c r="K156" s="283" t="str">
        <f t="shared" si="9"/>
        <v/>
      </c>
    </row>
    <row r="159" spans="1:11" x14ac:dyDescent="0.3">
      <c r="A159" s="375" t="s">
        <v>2704</v>
      </c>
      <c r="B159" s="375"/>
      <c r="C159" s="375"/>
      <c r="D159" s="280"/>
      <c r="E159" s="375" t="s">
        <v>2705</v>
      </c>
      <c r="F159" s="375"/>
      <c r="G159" s="375"/>
      <c r="H159" s="280"/>
      <c r="I159" s="375" t="s">
        <v>2685</v>
      </c>
      <c r="J159" s="375"/>
      <c r="K159" s="375"/>
    </row>
    <row r="160" spans="1:11" ht="26.4" x14ac:dyDescent="0.3">
      <c r="A160" s="69" t="s">
        <v>688</v>
      </c>
      <c r="B160" s="69" t="s">
        <v>691</v>
      </c>
      <c r="C160" s="69" t="s">
        <v>694</v>
      </c>
      <c r="D160" s="281"/>
      <c r="E160" s="285" t="s">
        <v>688</v>
      </c>
      <c r="F160" s="285" t="s">
        <v>691</v>
      </c>
      <c r="G160" s="285" t="s">
        <v>694</v>
      </c>
      <c r="H160" s="281"/>
      <c r="I160" s="283" t="str">
        <f>IF(A160=E160,"",1)</f>
        <v/>
      </c>
      <c r="J160" s="283" t="str">
        <f>IF(B160=F160,"",1)</f>
        <v/>
      </c>
      <c r="K160" s="283" t="str">
        <f>IF(C160=G160,"",1)</f>
        <v/>
      </c>
    </row>
    <row r="161" spans="1:11" ht="26.4" x14ac:dyDescent="0.3">
      <c r="A161" s="69" t="s">
        <v>688</v>
      </c>
      <c r="B161" s="69" t="s">
        <v>691</v>
      </c>
      <c r="C161" s="69" t="s">
        <v>695</v>
      </c>
      <c r="D161" s="281"/>
      <c r="E161" s="285" t="s">
        <v>688</v>
      </c>
      <c r="F161" s="285" t="s">
        <v>691</v>
      </c>
      <c r="G161" s="285" t="s">
        <v>695</v>
      </c>
      <c r="H161" s="281"/>
      <c r="I161" s="283" t="str">
        <f t="shared" ref="I161:I192" si="10">IF(A161=E161,"",1)</f>
        <v/>
      </c>
      <c r="J161" s="283" t="str">
        <f t="shared" ref="J161:J192" si="11">IF(B161=F161,"",1)</f>
        <v/>
      </c>
      <c r="K161" s="283" t="str">
        <f t="shared" ref="K161:K192" si="12">IF(C161=G161,"",1)</f>
        <v/>
      </c>
    </row>
    <row r="162" spans="1:11" ht="26.4" x14ac:dyDescent="0.3">
      <c r="A162" s="69" t="s">
        <v>688</v>
      </c>
      <c r="B162" s="69" t="s">
        <v>691</v>
      </c>
      <c r="C162" s="69" t="s">
        <v>696</v>
      </c>
      <c r="D162" s="281"/>
      <c r="E162" s="285" t="s">
        <v>688</v>
      </c>
      <c r="F162" s="285" t="s">
        <v>691</v>
      </c>
      <c r="G162" s="285" t="s">
        <v>696</v>
      </c>
      <c r="H162" s="281"/>
      <c r="I162" s="283" t="str">
        <f t="shared" si="10"/>
        <v/>
      </c>
      <c r="J162" s="283" t="str">
        <f t="shared" si="11"/>
        <v/>
      </c>
      <c r="K162" s="283" t="str">
        <f t="shared" si="12"/>
        <v/>
      </c>
    </row>
    <row r="163" spans="1:11" ht="26.4" x14ac:dyDescent="0.3">
      <c r="A163" s="69" t="s">
        <v>688</v>
      </c>
      <c r="B163" s="69" t="s">
        <v>691</v>
      </c>
      <c r="C163" s="69" t="s">
        <v>2418</v>
      </c>
      <c r="D163" s="281"/>
      <c r="E163" s="285" t="s">
        <v>688</v>
      </c>
      <c r="F163" s="285" t="s">
        <v>691</v>
      </c>
      <c r="G163" s="285" t="s">
        <v>2418</v>
      </c>
      <c r="H163" s="281"/>
      <c r="I163" s="283" t="str">
        <f t="shared" si="10"/>
        <v/>
      </c>
      <c r="J163" s="283" t="str">
        <f t="shared" si="11"/>
        <v/>
      </c>
      <c r="K163" s="283" t="str">
        <f t="shared" si="12"/>
        <v/>
      </c>
    </row>
    <row r="164" spans="1:11" ht="26.4" x14ac:dyDescent="0.3">
      <c r="A164" s="69" t="s">
        <v>688</v>
      </c>
      <c r="B164" s="69" t="s">
        <v>691</v>
      </c>
      <c r="C164" s="69" t="s">
        <v>2419</v>
      </c>
      <c r="D164" s="281"/>
      <c r="E164" s="285" t="s">
        <v>688</v>
      </c>
      <c r="F164" s="285" t="s">
        <v>691</v>
      </c>
      <c r="G164" s="285" t="s">
        <v>2419</v>
      </c>
      <c r="H164" s="281"/>
      <c r="I164" s="283" t="str">
        <f t="shared" si="10"/>
        <v/>
      </c>
      <c r="J164" s="283" t="str">
        <f t="shared" si="11"/>
        <v/>
      </c>
      <c r="K164" s="283" t="str">
        <f t="shared" si="12"/>
        <v/>
      </c>
    </row>
    <row r="165" spans="1:11" ht="26.4" x14ac:dyDescent="0.3">
      <c r="A165" s="69" t="s">
        <v>688</v>
      </c>
      <c r="B165" s="69" t="s">
        <v>691</v>
      </c>
      <c r="C165" s="69" t="s">
        <v>697</v>
      </c>
      <c r="D165" s="281"/>
      <c r="E165" s="285" t="s">
        <v>688</v>
      </c>
      <c r="F165" s="285" t="s">
        <v>691</v>
      </c>
      <c r="G165" s="285" t="s">
        <v>697</v>
      </c>
      <c r="H165" s="281"/>
      <c r="I165" s="283" t="str">
        <f t="shared" si="10"/>
        <v/>
      </c>
      <c r="J165" s="283" t="str">
        <f t="shared" si="11"/>
        <v/>
      </c>
      <c r="K165" s="283" t="str">
        <f t="shared" si="12"/>
        <v/>
      </c>
    </row>
    <row r="166" spans="1:11" ht="26.4" x14ac:dyDescent="0.3">
      <c r="A166" s="69" t="s">
        <v>688</v>
      </c>
      <c r="B166" s="69" t="s">
        <v>691</v>
      </c>
      <c r="C166" s="69" t="s">
        <v>2420</v>
      </c>
      <c r="D166" s="281"/>
      <c r="E166" s="285" t="s">
        <v>688</v>
      </c>
      <c r="F166" s="285" t="s">
        <v>691</v>
      </c>
      <c r="G166" s="285" t="s">
        <v>2420</v>
      </c>
      <c r="H166" s="281"/>
      <c r="I166" s="283" t="str">
        <f t="shared" si="10"/>
        <v/>
      </c>
      <c r="J166" s="283" t="str">
        <f t="shared" si="11"/>
        <v/>
      </c>
      <c r="K166" s="283" t="str">
        <f t="shared" si="12"/>
        <v/>
      </c>
    </row>
    <row r="167" spans="1:11" ht="26.4" x14ac:dyDescent="0.3">
      <c r="A167" s="284" t="s">
        <v>689</v>
      </c>
      <c r="B167" s="284" t="s">
        <v>2482</v>
      </c>
      <c r="C167" s="284" t="s">
        <v>2483</v>
      </c>
      <c r="D167" s="281"/>
      <c r="E167" s="285" t="s">
        <v>689</v>
      </c>
      <c r="F167" s="285" t="s">
        <v>2482</v>
      </c>
      <c r="G167" s="285" t="s">
        <v>2483</v>
      </c>
      <c r="H167" s="281"/>
      <c r="I167" s="283" t="str">
        <f t="shared" si="10"/>
        <v/>
      </c>
      <c r="J167" s="283" t="str">
        <f t="shared" si="11"/>
        <v/>
      </c>
      <c r="K167" s="283" t="str">
        <f t="shared" si="12"/>
        <v/>
      </c>
    </row>
    <row r="168" spans="1:11" ht="26.4" x14ac:dyDescent="0.3">
      <c r="A168" s="69" t="s">
        <v>689</v>
      </c>
      <c r="B168" s="69" t="s">
        <v>692</v>
      </c>
      <c r="C168" s="69" t="s">
        <v>698</v>
      </c>
      <c r="D168" s="281"/>
      <c r="E168" s="285" t="s">
        <v>689</v>
      </c>
      <c r="F168" s="285" t="s">
        <v>692</v>
      </c>
      <c r="G168" s="285" t="s">
        <v>698</v>
      </c>
      <c r="H168" s="281"/>
      <c r="I168" s="283" t="str">
        <f t="shared" si="10"/>
        <v/>
      </c>
      <c r="J168" s="283" t="str">
        <f t="shared" si="11"/>
        <v/>
      </c>
      <c r="K168" s="283" t="str">
        <f t="shared" si="12"/>
        <v/>
      </c>
    </row>
    <row r="169" spans="1:11" ht="26.4" x14ac:dyDescent="0.3">
      <c r="A169" s="69" t="s">
        <v>690</v>
      </c>
      <c r="B169" s="69" t="s">
        <v>2413</v>
      </c>
      <c r="C169" s="69" t="s">
        <v>699</v>
      </c>
      <c r="D169" s="281"/>
      <c r="E169" s="285" t="s">
        <v>690</v>
      </c>
      <c r="F169" s="285" t="s">
        <v>2413</v>
      </c>
      <c r="G169" s="285" t="s">
        <v>699</v>
      </c>
      <c r="H169" s="281"/>
      <c r="I169" s="283" t="str">
        <f t="shared" si="10"/>
        <v/>
      </c>
      <c r="J169" s="283" t="str">
        <f t="shared" si="11"/>
        <v/>
      </c>
      <c r="K169" s="283" t="str">
        <f t="shared" si="12"/>
        <v/>
      </c>
    </row>
    <row r="170" spans="1:11" ht="26.4" x14ac:dyDescent="0.3">
      <c r="A170" s="69" t="s">
        <v>690</v>
      </c>
      <c r="B170" s="69" t="s">
        <v>2414</v>
      </c>
      <c r="C170" s="69" t="s">
        <v>699</v>
      </c>
      <c r="D170" s="281"/>
      <c r="E170" s="285" t="s">
        <v>690</v>
      </c>
      <c r="F170" s="285" t="s">
        <v>2414</v>
      </c>
      <c r="G170" s="285" t="s">
        <v>699</v>
      </c>
      <c r="H170" s="281"/>
      <c r="I170" s="283" t="str">
        <f t="shared" si="10"/>
        <v/>
      </c>
      <c r="J170" s="283" t="str">
        <f t="shared" si="11"/>
        <v/>
      </c>
      <c r="K170" s="283" t="str">
        <f t="shared" si="12"/>
        <v/>
      </c>
    </row>
    <row r="171" spans="1:11" ht="26.4" x14ac:dyDescent="0.3">
      <c r="A171" s="69" t="s">
        <v>690</v>
      </c>
      <c r="B171" s="69" t="s">
        <v>2415</v>
      </c>
      <c r="C171" s="69" t="s">
        <v>699</v>
      </c>
      <c r="D171" s="281"/>
      <c r="E171" s="285" t="s">
        <v>690</v>
      </c>
      <c r="F171" s="285" t="s">
        <v>2415</v>
      </c>
      <c r="G171" s="285" t="s">
        <v>699</v>
      </c>
      <c r="H171" s="281"/>
      <c r="I171" s="283" t="str">
        <f t="shared" si="10"/>
        <v/>
      </c>
      <c r="J171" s="283" t="str">
        <f t="shared" si="11"/>
        <v/>
      </c>
      <c r="K171" s="283" t="str">
        <f t="shared" si="12"/>
        <v/>
      </c>
    </row>
    <row r="172" spans="1:11" ht="26.4" x14ac:dyDescent="0.3">
      <c r="A172" s="69" t="s">
        <v>690</v>
      </c>
      <c r="B172" s="69" t="s">
        <v>2422</v>
      </c>
      <c r="C172" s="69" t="s">
        <v>699</v>
      </c>
      <c r="D172" s="281"/>
      <c r="E172" s="285" t="s">
        <v>690</v>
      </c>
      <c r="F172" s="285" t="s">
        <v>2422</v>
      </c>
      <c r="G172" s="285" t="s">
        <v>699</v>
      </c>
      <c r="H172" s="281"/>
      <c r="I172" s="283" t="str">
        <f t="shared" si="10"/>
        <v/>
      </c>
      <c r="J172" s="283" t="str">
        <f t="shared" si="11"/>
        <v/>
      </c>
      <c r="K172" s="283" t="str">
        <f t="shared" si="12"/>
        <v/>
      </c>
    </row>
    <row r="173" spans="1:11" ht="26.4" x14ac:dyDescent="0.3">
      <c r="A173" s="69" t="s">
        <v>690</v>
      </c>
      <c r="B173" s="69" t="s">
        <v>2423</v>
      </c>
      <c r="C173" s="69" t="s">
        <v>699</v>
      </c>
      <c r="D173" s="281"/>
      <c r="E173" s="285" t="s">
        <v>690</v>
      </c>
      <c r="F173" s="285" t="s">
        <v>2423</v>
      </c>
      <c r="G173" s="285" t="s">
        <v>699</v>
      </c>
      <c r="H173" s="281"/>
      <c r="I173" s="283" t="str">
        <f t="shared" si="10"/>
        <v/>
      </c>
      <c r="J173" s="283" t="str">
        <f t="shared" si="11"/>
        <v/>
      </c>
      <c r="K173" s="283" t="str">
        <f t="shared" si="12"/>
        <v/>
      </c>
    </row>
    <row r="174" spans="1:11" ht="26.4" x14ac:dyDescent="0.3">
      <c r="A174" s="69" t="s">
        <v>690</v>
      </c>
      <c r="B174" s="69" t="s">
        <v>2416</v>
      </c>
      <c r="C174" s="69" t="s">
        <v>699</v>
      </c>
      <c r="D174" s="281"/>
      <c r="E174" s="285" t="s">
        <v>690</v>
      </c>
      <c r="F174" s="285" t="s">
        <v>2416</v>
      </c>
      <c r="G174" s="285" t="s">
        <v>699</v>
      </c>
      <c r="H174" s="281"/>
      <c r="I174" s="283" t="str">
        <f t="shared" si="10"/>
        <v/>
      </c>
      <c r="J174" s="283" t="str">
        <f t="shared" si="11"/>
        <v/>
      </c>
      <c r="K174" s="283" t="str">
        <f t="shared" si="12"/>
        <v/>
      </c>
    </row>
    <row r="175" spans="1:11" ht="39.6" x14ac:dyDescent="0.3">
      <c r="A175" s="69" t="s">
        <v>690</v>
      </c>
      <c r="B175" s="69" t="s">
        <v>693</v>
      </c>
      <c r="C175" s="69" t="s">
        <v>699</v>
      </c>
      <c r="D175" s="281"/>
      <c r="E175" s="285" t="s">
        <v>690</v>
      </c>
      <c r="F175" s="285" t="s">
        <v>693</v>
      </c>
      <c r="G175" s="285" t="s">
        <v>699</v>
      </c>
      <c r="H175" s="281"/>
      <c r="I175" s="283" t="str">
        <f t="shared" si="10"/>
        <v/>
      </c>
      <c r="J175" s="283" t="str">
        <f t="shared" si="11"/>
        <v/>
      </c>
      <c r="K175" s="283" t="str">
        <f t="shared" si="12"/>
        <v/>
      </c>
    </row>
    <row r="176" spans="1:11" ht="39.6" x14ac:dyDescent="0.3">
      <c r="A176" s="69" t="s">
        <v>690</v>
      </c>
      <c r="B176" s="69" t="s">
        <v>693</v>
      </c>
      <c r="C176" s="69" t="s">
        <v>700</v>
      </c>
      <c r="D176" s="281"/>
      <c r="E176" s="285" t="s">
        <v>690</v>
      </c>
      <c r="F176" s="285" t="s">
        <v>693</v>
      </c>
      <c r="G176" s="285" t="s">
        <v>700</v>
      </c>
      <c r="H176" s="281"/>
      <c r="I176" s="283" t="str">
        <f t="shared" si="10"/>
        <v/>
      </c>
      <c r="J176" s="283" t="str">
        <f t="shared" si="11"/>
        <v/>
      </c>
      <c r="K176" s="283" t="str">
        <f t="shared" si="12"/>
        <v/>
      </c>
    </row>
    <row r="177" spans="1:11" ht="39.6" x14ac:dyDescent="0.3">
      <c r="A177" s="69" t="s">
        <v>690</v>
      </c>
      <c r="B177" s="69" t="s">
        <v>693</v>
      </c>
      <c r="C177" s="69" t="s">
        <v>701</v>
      </c>
      <c r="D177" s="281"/>
      <c r="E177" s="285" t="s">
        <v>690</v>
      </c>
      <c r="F177" s="285" t="s">
        <v>693</v>
      </c>
      <c r="G177" s="285" t="s">
        <v>701</v>
      </c>
      <c r="H177" s="281"/>
      <c r="I177" s="283" t="str">
        <f t="shared" si="10"/>
        <v/>
      </c>
      <c r="J177" s="283" t="str">
        <f t="shared" si="11"/>
        <v/>
      </c>
      <c r="K177" s="283" t="str">
        <f t="shared" si="12"/>
        <v/>
      </c>
    </row>
    <row r="178" spans="1:11" ht="39.6" x14ac:dyDescent="0.3">
      <c r="A178" s="69" t="s">
        <v>690</v>
      </c>
      <c r="B178" s="69" t="s">
        <v>693</v>
      </c>
      <c r="C178" s="284" t="s">
        <v>702</v>
      </c>
      <c r="D178" s="281"/>
      <c r="E178" s="285" t="s">
        <v>690</v>
      </c>
      <c r="F178" s="285" t="s">
        <v>693</v>
      </c>
      <c r="G178" s="285" t="s">
        <v>702</v>
      </c>
      <c r="H178" s="281"/>
      <c r="I178" s="283" t="str">
        <f t="shared" si="10"/>
        <v/>
      </c>
      <c r="J178" s="283" t="str">
        <f t="shared" si="11"/>
        <v/>
      </c>
      <c r="K178" s="283" t="str">
        <f t="shared" si="12"/>
        <v/>
      </c>
    </row>
    <row r="179" spans="1:11" ht="39.6" x14ac:dyDescent="0.3">
      <c r="A179" s="69" t="s">
        <v>690</v>
      </c>
      <c r="B179" s="69" t="s">
        <v>693</v>
      </c>
      <c r="C179" s="284" t="s">
        <v>703</v>
      </c>
      <c r="D179" s="281"/>
      <c r="E179" s="285" t="s">
        <v>690</v>
      </c>
      <c r="F179" s="285" t="s">
        <v>693</v>
      </c>
      <c r="G179" s="285" t="s">
        <v>703</v>
      </c>
      <c r="H179" s="281"/>
      <c r="I179" s="283" t="str">
        <f t="shared" si="10"/>
        <v/>
      </c>
      <c r="J179" s="283" t="str">
        <f t="shared" si="11"/>
        <v/>
      </c>
      <c r="K179" s="283" t="str">
        <f t="shared" si="12"/>
        <v/>
      </c>
    </row>
    <row r="180" spans="1:11" ht="39.6" x14ac:dyDescent="0.3">
      <c r="A180" s="69" t="s">
        <v>690</v>
      </c>
      <c r="B180" s="69" t="s">
        <v>693</v>
      </c>
      <c r="C180" s="69" t="s">
        <v>704</v>
      </c>
      <c r="D180" s="281"/>
      <c r="E180" s="285" t="s">
        <v>690</v>
      </c>
      <c r="F180" s="285" t="s">
        <v>693</v>
      </c>
      <c r="G180" s="285" t="s">
        <v>704</v>
      </c>
      <c r="H180" s="281"/>
      <c r="I180" s="283" t="str">
        <f t="shared" si="10"/>
        <v/>
      </c>
      <c r="J180" s="283" t="str">
        <f t="shared" si="11"/>
        <v/>
      </c>
      <c r="K180" s="283" t="str">
        <f t="shared" si="12"/>
        <v/>
      </c>
    </row>
    <row r="181" spans="1:11" ht="39.6" x14ac:dyDescent="0.3">
      <c r="A181" s="69" t="s">
        <v>690</v>
      </c>
      <c r="B181" s="69" t="s">
        <v>693</v>
      </c>
      <c r="C181" s="69" t="s">
        <v>705</v>
      </c>
      <c r="D181" s="281"/>
      <c r="E181" s="285" t="s">
        <v>690</v>
      </c>
      <c r="F181" s="285" t="s">
        <v>693</v>
      </c>
      <c r="G181" s="285" t="s">
        <v>705</v>
      </c>
      <c r="H181" s="281"/>
      <c r="I181" s="283" t="str">
        <f t="shared" si="10"/>
        <v/>
      </c>
      <c r="J181" s="283" t="str">
        <f t="shared" si="11"/>
        <v/>
      </c>
      <c r="K181" s="283" t="str">
        <f t="shared" si="12"/>
        <v/>
      </c>
    </row>
    <row r="182" spans="1:11" ht="39.6" x14ac:dyDescent="0.3">
      <c r="A182" s="69" t="s">
        <v>690</v>
      </c>
      <c r="B182" s="69" t="s">
        <v>693</v>
      </c>
      <c r="C182" s="69" t="s">
        <v>706</v>
      </c>
      <c r="D182" s="281"/>
      <c r="E182" s="285" t="s">
        <v>690</v>
      </c>
      <c r="F182" s="285" t="s">
        <v>693</v>
      </c>
      <c r="G182" s="285" t="s">
        <v>706</v>
      </c>
      <c r="H182" s="281"/>
      <c r="I182" s="283" t="str">
        <f t="shared" si="10"/>
        <v/>
      </c>
      <c r="J182" s="283" t="str">
        <f t="shared" si="11"/>
        <v/>
      </c>
      <c r="K182" s="283" t="str">
        <f t="shared" si="12"/>
        <v/>
      </c>
    </row>
    <row r="183" spans="1:11" ht="39.6" x14ac:dyDescent="0.3">
      <c r="A183" s="69" t="s">
        <v>690</v>
      </c>
      <c r="B183" s="69" t="s">
        <v>693</v>
      </c>
      <c r="C183" s="69" t="s">
        <v>707</v>
      </c>
      <c r="D183" s="281"/>
      <c r="E183" s="285" t="s">
        <v>690</v>
      </c>
      <c r="F183" s="285" t="s">
        <v>693</v>
      </c>
      <c r="G183" s="285" t="s">
        <v>707</v>
      </c>
      <c r="H183" s="281"/>
      <c r="I183" s="283" t="str">
        <f t="shared" si="10"/>
        <v/>
      </c>
      <c r="J183" s="283" t="str">
        <f t="shared" si="11"/>
        <v/>
      </c>
      <c r="K183" s="283" t="str">
        <f t="shared" si="12"/>
        <v/>
      </c>
    </row>
    <row r="184" spans="1:11" ht="39.6" x14ac:dyDescent="0.3">
      <c r="A184" s="69" t="s">
        <v>690</v>
      </c>
      <c r="B184" s="69" t="s">
        <v>693</v>
      </c>
      <c r="C184" s="69" t="s">
        <v>708</v>
      </c>
      <c r="D184" s="281"/>
      <c r="E184" s="285" t="s">
        <v>690</v>
      </c>
      <c r="F184" s="285" t="s">
        <v>693</v>
      </c>
      <c r="G184" s="285" t="s">
        <v>708</v>
      </c>
      <c r="H184" s="281"/>
      <c r="I184" s="283" t="str">
        <f t="shared" si="10"/>
        <v/>
      </c>
      <c r="J184" s="283" t="str">
        <f t="shared" si="11"/>
        <v/>
      </c>
      <c r="K184" s="283" t="str">
        <f t="shared" si="12"/>
        <v/>
      </c>
    </row>
    <row r="185" spans="1:11" ht="39.6" x14ac:dyDescent="0.3">
      <c r="A185" s="69" t="s">
        <v>690</v>
      </c>
      <c r="B185" s="69" t="s">
        <v>693</v>
      </c>
      <c r="C185" s="69" t="s">
        <v>709</v>
      </c>
      <c r="D185" s="281"/>
      <c r="E185" s="285" t="s">
        <v>690</v>
      </c>
      <c r="F185" s="285" t="s">
        <v>693</v>
      </c>
      <c r="G185" s="285" t="s">
        <v>709</v>
      </c>
      <c r="H185" s="281"/>
      <c r="I185" s="283" t="str">
        <f t="shared" si="10"/>
        <v/>
      </c>
      <c r="J185" s="283" t="str">
        <f t="shared" si="11"/>
        <v/>
      </c>
      <c r="K185" s="283" t="str">
        <f t="shared" si="12"/>
        <v/>
      </c>
    </row>
    <row r="186" spans="1:11" ht="39.6" x14ac:dyDescent="0.3">
      <c r="A186" s="69" t="s">
        <v>690</v>
      </c>
      <c r="B186" s="69" t="s">
        <v>693</v>
      </c>
      <c r="C186" s="69" t="s">
        <v>710</v>
      </c>
      <c r="D186" s="281"/>
      <c r="E186" s="285" t="s">
        <v>690</v>
      </c>
      <c r="F186" s="285" t="s">
        <v>693</v>
      </c>
      <c r="G186" s="285" t="s">
        <v>710</v>
      </c>
      <c r="H186" s="281"/>
      <c r="I186" s="283" t="str">
        <f t="shared" si="10"/>
        <v/>
      </c>
      <c r="J186" s="283" t="str">
        <f t="shared" si="11"/>
        <v/>
      </c>
      <c r="K186" s="283" t="str">
        <f t="shared" si="12"/>
        <v/>
      </c>
    </row>
    <row r="187" spans="1:11" ht="39.6" x14ac:dyDescent="0.3">
      <c r="A187" s="69" t="s">
        <v>690</v>
      </c>
      <c r="B187" s="69" t="s">
        <v>693</v>
      </c>
      <c r="C187" s="69" t="s">
        <v>711</v>
      </c>
      <c r="D187" s="281"/>
      <c r="E187" s="285" t="s">
        <v>690</v>
      </c>
      <c r="F187" s="285" t="s">
        <v>693</v>
      </c>
      <c r="G187" s="285" t="s">
        <v>711</v>
      </c>
      <c r="H187" s="281"/>
      <c r="I187" s="283" t="str">
        <f t="shared" si="10"/>
        <v/>
      </c>
      <c r="J187" s="283" t="str">
        <f t="shared" si="11"/>
        <v/>
      </c>
      <c r="K187" s="283" t="str">
        <f t="shared" si="12"/>
        <v/>
      </c>
    </row>
    <row r="188" spans="1:11" ht="39.6" x14ac:dyDescent="0.3">
      <c r="A188" s="69" t="s">
        <v>690</v>
      </c>
      <c r="B188" s="69" t="s">
        <v>2417</v>
      </c>
      <c r="C188" s="69" t="s">
        <v>699</v>
      </c>
      <c r="D188" s="281"/>
      <c r="E188" s="285" t="s">
        <v>690</v>
      </c>
      <c r="F188" s="285" t="s">
        <v>2417</v>
      </c>
      <c r="G188" s="285" t="s">
        <v>699</v>
      </c>
      <c r="H188" s="281"/>
      <c r="I188" s="283" t="str">
        <f t="shared" si="10"/>
        <v/>
      </c>
      <c r="J188" s="283" t="str">
        <f t="shared" si="11"/>
        <v/>
      </c>
      <c r="K188" s="283" t="str">
        <f t="shared" si="12"/>
        <v/>
      </c>
    </row>
    <row r="189" spans="1:11" ht="26.4" x14ac:dyDescent="0.3">
      <c r="A189" s="117" t="s">
        <v>2468</v>
      </c>
      <c r="B189" s="117" t="s">
        <v>2469</v>
      </c>
      <c r="C189" s="117" t="s">
        <v>2473</v>
      </c>
      <c r="D189" s="281"/>
      <c r="E189" s="285" t="s">
        <v>2468</v>
      </c>
      <c r="F189" s="285" t="s">
        <v>2469</v>
      </c>
      <c r="G189" s="285" t="s">
        <v>2473</v>
      </c>
      <c r="H189" s="281"/>
      <c r="I189" s="283" t="str">
        <f t="shared" si="10"/>
        <v/>
      </c>
      <c r="J189" s="283" t="str">
        <f t="shared" si="11"/>
        <v/>
      </c>
      <c r="K189" s="283" t="str">
        <f t="shared" si="12"/>
        <v/>
      </c>
    </row>
    <row r="190" spans="1:11" ht="39.6" x14ac:dyDescent="0.3">
      <c r="A190" s="117" t="s">
        <v>2468</v>
      </c>
      <c r="B190" s="117" t="s">
        <v>2470</v>
      </c>
      <c r="C190" s="117" t="s">
        <v>2473</v>
      </c>
      <c r="D190" s="281"/>
      <c r="E190" s="285" t="s">
        <v>2468</v>
      </c>
      <c r="F190" s="285" t="s">
        <v>2470</v>
      </c>
      <c r="G190" s="285" t="s">
        <v>2473</v>
      </c>
      <c r="H190" s="281"/>
      <c r="I190" s="283" t="str">
        <f t="shared" si="10"/>
        <v/>
      </c>
      <c r="J190" s="283" t="str">
        <f t="shared" si="11"/>
        <v/>
      </c>
      <c r="K190" s="283" t="str">
        <f t="shared" si="12"/>
        <v/>
      </c>
    </row>
    <row r="191" spans="1:11" x14ac:dyDescent="0.3">
      <c r="A191" s="117" t="s">
        <v>2468</v>
      </c>
      <c r="B191" s="117" t="s">
        <v>2471</v>
      </c>
      <c r="C191" s="117" t="s">
        <v>2473</v>
      </c>
      <c r="D191" s="281"/>
      <c r="E191" s="285" t="s">
        <v>2468</v>
      </c>
      <c r="F191" s="285" t="s">
        <v>2471</v>
      </c>
      <c r="G191" s="285" t="s">
        <v>2473</v>
      </c>
      <c r="H191" s="281"/>
      <c r="I191" s="283" t="str">
        <f t="shared" si="10"/>
        <v/>
      </c>
      <c r="J191" s="283" t="str">
        <f t="shared" si="11"/>
        <v/>
      </c>
      <c r="K191" s="283" t="str">
        <f t="shared" si="12"/>
        <v/>
      </c>
    </row>
    <row r="192" spans="1:11" ht="39.6" x14ac:dyDescent="0.3">
      <c r="A192" s="117" t="s">
        <v>2468</v>
      </c>
      <c r="B192" s="117" t="s">
        <v>2472</v>
      </c>
      <c r="C192" s="117" t="s">
        <v>2473</v>
      </c>
      <c r="D192" s="281"/>
      <c r="E192" s="285" t="s">
        <v>2468</v>
      </c>
      <c r="F192" s="285" t="s">
        <v>2472</v>
      </c>
      <c r="G192" s="285" t="s">
        <v>2473</v>
      </c>
      <c r="H192" s="281"/>
      <c r="I192" s="283" t="str">
        <f t="shared" si="10"/>
        <v/>
      </c>
      <c r="J192" s="283" t="str">
        <f t="shared" si="11"/>
        <v/>
      </c>
      <c r="K192" s="283" t="str">
        <f t="shared" si="12"/>
        <v/>
      </c>
    </row>
  </sheetData>
  <sheetProtection algorithmName="SHA-512" hashValue="4R/FzhHzCb97mKjqeBDApR1gtDNCD4IOV+xSvf47zmyth9gNKDAUfAFLyO3Wx80AX8vqh2Fpe9XjEKyVV1mM1w==" saltValue="wz9UZ1vJHndt0W9QedpC1A==" spinCount="100000" sheet="1" objects="1" scenarios="1"/>
  <mergeCells count="16">
    <mergeCell ref="A1:H1"/>
    <mergeCell ref="A159:C159"/>
    <mergeCell ref="E159:G159"/>
    <mergeCell ref="I159:K159"/>
    <mergeCell ref="A87:C87"/>
    <mergeCell ref="E87:G87"/>
    <mergeCell ref="I87:K87"/>
    <mergeCell ref="A123:C123"/>
    <mergeCell ref="E123:G123"/>
    <mergeCell ref="I123:K123"/>
    <mergeCell ref="A51:C51"/>
    <mergeCell ref="E51:G51"/>
    <mergeCell ref="I51:K51"/>
    <mergeCell ref="A15:C15"/>
    <mergeCell ref="E15:G15"/>
    <mergeCell ref="I15:K1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pageSetUpPr fitToPage="1"/>
  </sheetPr>
  <dimension ref="A1:M80"/>
  <sheetViews>
    <sheetView zoomScaleNormal="100" workbookViewId="0">
      <pane xSplit="3" ySplit="4" topLeftCell="D5" activePane="bottomRight" state="frozen"/>
      <selection pane="topRight" activeCell="D1" sqref="D1"/>
      <selection pane="bottomLeft" activeCell="A5" sqref="A5"/>
      <selection pane="bottomRight" activeCell="E33" sqref="E33"/>
    </sheetView>
  </sheetViews>
  <sheetFormatPr defaultColWidth="9.44140625" defaultRowHeight="13.8" x14ac:dyDescent="0.25"/>
  <cols>
    <col min="1" max="1" width="46.21875" style="2" bestFit="1" customWidth="1"/>
    <col min="2" max="2" width="6.5546875" style="4" bestFit="1" customWidth="1"/>
    <col min="3" max="3" width="30.5546875" style="2" bestFit="1" customWidth="1"/>
    <col min="4" max="4" width="32.21875" style="2" bestFit="1" customWidth="1"/>
    <col min="5" max="5" width="22.77734375" style="2" bestFit="1" customWidth="1"/>
    <col min="6" max="6" width="13.77734375" style="3" bestFit="1" customWidth="1"/>
    <col min="7" max="7" width="12.5546875" style="3" bestFit="1" customWidth="1"/>
    <col min="8" max="8" width="32.77734375" style="3" bestFit="1" customWidth="1"/>
    <col min="9" max="9" width="29.5546875" style="3" bestFit="1" customWidth="1"/>
    <col min="10" max="10" width="9.77734375" style="3" bestFit="1" customWidth="1"/>
    <col min="11" max="11" width="12.21875" style="19" bestFit="1" customWidth="1"/>
    <col min="12" max="13" width="18.21875" style="3" bestFit="1" customWidth="1"/>
    <col min="14" max="229" width="9.44140625" style="3"/>
    <col min="230" max="230" width="30.5546875" style="3" customWidth="1"/>
    <col min="231" max="231" width="9.44140625" style="3" customWidth="1"/>
    <col min="232" max="232" width="8.5546875" style="3" customWidth="1"/>
    <col min="233" max="233" width="9.44140625" style="3" customWidth="1"/>
    <col min="234" max="234" width="23.5546875" style="3" customWidth="1"/>
    <col min="235" max="235" width="39.44140625" style="3" customWidth="1"/>
    <col min="236" max="236" width="23.44140625" style="3" customWidth="1"/>
    <col min="237" max="237" width="25" style="3" customWidth="1"/>
    <col min="238" max="238" width="13.5546875" style="3" customWidth="1"/>
    <col min="239" max="239" width="11.5546875" style="3" customWidth="1"/>
    <col min="240" max="240" width="29.44140625" style="3" customWidth="1"/>
    <col min="241" max="241" width="27.5546875" style="3" customWidth="1"/>
    <col min="242" max="242" width="10.5546875" style="3" customWidth="1"/>
    <col min="243" max="243" width="27.5546875" style="3" bestFit="1" customWidth="1"/>
    <col min="244" max="244" width="27.5546875" style="3" customWidth="1"/>
    <col min="245" max="485" width="9.44140625" style="3"/>
    <col min="486" max="486" width="30.5546875" style="3" customWidth="1"/>
    <col min="487" max="487" width="9.44140625" style="3" customWidth="1"/>
    <col min="488" max="488" width="8.5546875" style="3" customWidth="1"/>
    <col min="489" max="489" width="9.44140625" style="3" customWidth="1"/>
    <col min="490" max="490" width="23.5546875" style="3" customWidth="1"/>
    <col min="491" max="491" width="39.44140625" style="3" customWidth="1"/>
    <col min="492" max="492" width="23.44140625" style="3" customWidth="1"/>
    <col min="493" max="493" width="25" style="3" customWidth="1"/>
    <col min="494" max="494" width="13.5546875" style="3" customWidth="1"/>
    <col min="495" max="495" width="11.5546875" style="3" customWidth="1"/>
    <col min="496" max="496" width="29.44140625" style="3" customWidth="1"/>
    <col min="497" max="497" width="27.5546875" style="3" customWidth="1"/>
    <col min="498" max="498" width="10.5546875" style="3" customWidth="1"/>
    <col min="499" max="499" width="27.5546875" style="3" bestFit="1" customWidth="1"/>
    <col min="500" max="500" width="27.5546875" style="3" customWidth="1"/>
    <col min="501" max="741" width="9.44140625" style="3"/>
    <col min="742" max="742" width="30.5546875" style="3" customWidth="1"/>
    <col min="743" max="743" width="9.44140625" style="3" customWidth="1"/>
    <col min="744" max="744" width="8.5546875" style="3" customWidth="1"/>
    <col min="745" max="745" width="9.44140625" style="3" customWidth="1"/>
    <col min="746" max="746" width="23.5546875" style="3" customWidth="1"/>
    <col min="747" max="747" width="39.44140625" style="3" customWidth="1"/>
    <col min="748" max="748" width="23.44140625" style="3" customWidth="1"/>
    <col min="749" max="749" width="25" style="3" customWidth="1"/>
    <col min="750" max="750" width="13.5546875" style="3" customWidth="1"/>
    <col min="751" max="751" width="11.5546875" style="3" customWidth="1"/>
    <col min="752" max="752" width="29.44140625" style="3" customWidth="1"/>
    <col min="753" max="753" width="27.5546875" style="3" customWidth="1"/>
    <col min="754" max="754" width="10.5546875" style="3" customWidth="1"/>
    <col min="755" max="755" width="27.5546875" style="3" bestFit="1" customWidth="1"/>
    <col min="756" max="756" width="27.5546875" style="3" customWidth="1"/>
    <col min="757" max="997" width="9.44140625" style="3"/>
    <col min="998" max="998" width="30.5546875" style="3" customWidth="1"/>
    <col min="999" max="999" width="9.44140625" style="3" customWidth="1"/>
    <col min="1000" max="1000" width="8.5546875" style="3" customWidth="1"/>
    <col min="1001" max="1001" width="9.44140625" style="3" customWidth="1"/>
    <col min="1002" max="1002" width="23.5546875" style="3" customWidth="1"/>
    <col min="1003" max="1003" width="39.44140625" style="3" customWidth="1"/>
    <col min="1004" max="1004" width="23.44140625" style="3" customWidth="1"/>
    <col min="1005" max="1005" width="25" style="3" customWidth="1"/>
    <col min="1006" max="1006" width="13.5546875" style="3" customWidth="1"/>
    <col min="1007" max="1007" width="11.5546875" style="3" customWidth="1"/>
    <col min="1008" max="1008" width="29.44140625" style="3" customWidth="1"/>
    <col min="1009" max="1009" width="27.5546875" style="3" customWidth="1"/>
    <col min="1010" max="1010" width="10.5546875" style="3" customWidth="1"/>
    <col min="1011" max="1011" width="27.5546875" style="3" bestFit="1" customWidth="1"/>
    <col min="1012" max="1012" width="27.5546875" style="3" customWidth="1"/>
    <col min="1013" max="1253" width="9.44140625" style="3"/>
    <col min="1254" max="1254" width="30.5546875" style="3" customWidth="1"/>
    <col min="1255" max="1255" width="9.44140625" style="3" customWidth="1"/>
    <col min="1256" max="1256" width="8.5546875" style="3" customWidth="1"/>
    <col min="1257" max="1257" width="9.44140625" style="3" customWidth="1"/>
    <col min="1258" max="1258" width="23.5546875" style="3" customWidth="1"/>
    <col min="1259" max="1259" width="39.44140625" style="3" customWidth="1"/>
    <col min="1260" max="1260" width="23.44140625" style="3" customWidth="1"/>
    <col min="1261" max="1261" width="25" style="3" customWidth="1"/>
    <col min="1262" max="1262" width="13.5546875" style="3" customWidth="1"/>
    <col min="1263" max="1263" width="11.5546875" style="3" customWidth="1"/>
    <col min="1264" max="1264" width="29.44140625" style="3" customWidth="1"/>
    <col min="1265" max="1265" width="27.5546875" style="3" customWidth="1"/>
    <col min="1266" max="1266" width="10.5546875" style="3" customWidth="1"/>
    <col min="1267" max="1267" width="27.5546875" style="3" bestFit="1" customWidth="1"/>
    <col min="1268" max="1268" width="27.5546875" style="3" customWidth="1"/>
    <col min="1269" max="1509" width="9.44140625" style="3"/>
    <col min="1510" max="1510" width="30.5546875" style="3" customWidth="1"/>
    <col min="1511" max="1511" width="9.44140625" style="3" customWidth="1"/>
    <col min="1512" max="1512" width="8.5546875" style="3" customWidth="1"/>
    <col min="1513" max="1513" width="9.44140625" style="3" customWidth="1"/>
    <col min="1514" max="1514" width="23.5546875" style="3" customWidth="1"/>
    <col min="1515" max="1515" width="39.44140625" style="3" customWidth="1"/>
    <col min="1516" max="1516" width="23.44140625" style="3" customWidth="1"/>
    <col min="1517" max="1517" width="25" style="3" customWidth="1"/>
    <col min="1518" max="1518" width="13.5546875" style="3" customWidth="1"/>
    <col min="1519" max="1519" width="11.5546875" style="3" customWidth="1"/>
    <col min="1520" max="1520" width="29.44140625" style="3" customWidth="1"/>
    <col min="1521" max="1521" width="27.5546875" style="3" customWidth="1"/>
    <col min="1522" max="1522" width="10.5546875" style="3" customWidth="1"/>
    <col min="1523" max="1523" width="27.5546875" style="3" bestFit="1" customWidth="1"/>
    <col min="1524" max="1524" width="27.5546875" style="3" customWidth="1"/>
    <col min="1525" max="1765" width="9.44140625" style="3"/>
    <col min="1766" max="1766" width="30.5546875" style="3" customWidth="1"/>
    <col min="1767" max="1767" width="9.44140625" style="3" customWidth="1"/>
    <col min="1768" max="1768" width="8.5546875" style="3" customWidth="1"/>
    <col min="1769" max="1769" width="9.44140625" style="3" customWidth="1"/>
    <col min="1770" max="1770" width="23.5546875" style="3" customWidth="1"/>
    <col min="1771" max="1771" width="39.44140625" style="3" customWidth="1"/>
    <col min="1772" max="1772" width="23.44140625" style="3" customWidth="1"/>
    <col min="1773" max="1773" width="25" style="3" customWidth="1"/>
    <col min="1774" max="1774" width="13.5546875" style="3" customWidth="1"/>
    <col min="1775" max="1775" width="11.5546875" style="3" customWidth="1"/>
    <col min="1776" max="1776" width="29.44140625" style="3" customWidth="1"/>
    <col min="1777" max="1777" width="27.5546875" style="3" customWidth="1"/>
    <col min="1778" max="1778" width="10.5546875" style="3" customWidth="1"/>
    <col min="1779" max="1779" width="27.5546875" style="3" bestFit="1" customWidth="1"/>
    <col min="1780" max="1780" width="27.5546875" style="3" customWidth="1"/>
    <col min="1781" max="2021" width="9.44140625" style="3"/>
    <col min="2022" max="2022" width="30.5546875" style="3" customWidth="1"/>
    <col min="2023" max="2023" width="9.44140625" style="3" customWidth="1"/>
    <col min="2024" max="2024" width="8.5546875" style="3" customWidth="1"/>
    <col min="2025" max="2025" width="9.44140625" style="3" customWidth="1"/>
    <col min="2026" max="2026" width="23.5546875" style="3" customWidth="1"/>
    <col min="2027" max="2027" width="39.44140625" style="3" customWidth="1"/>
    <col min="2028" max="2028" width="23.44140625" style="3" customWidth="1"/>
    <col min="2029" max="2029" width="25" style="3" customWidth="1"/>
    <col min="2030" max="2030" width="13.5546875" style="3" customWidth="1"/>
    <col min="2031" max="2031" width="11.5546875" style="3" customWidth="1"/>
    <col min="2032" max="2032" width="29.44140625" style="3" customWidth="1"/>
    <col min="2033" max="2033" width="27.5546875" style="3" customWidth="1"/>
    <col min="2034" max="2034" width="10.5546875" style="3" customWidth="1"/>
    <col min="2035" max="2035" width="27.5546875" style="3" bestFit="1" customWidth="1"/>
    <col min="2036" max="2036" width="27.5546875" style="3" customWidth="1"/>
    <col min="2037" max="2277" width="9.44140625" style="3"/>
    <col min="2278" max="2278" width="30.5546875" style="3" customWidth="1"/>
    <col min="2279" max="2279" width="9.44140625" style="3" customWidth="1"/>
    <col min="2280" max="2280" width="8.5546875" style="3" customWidth="1"/>
    <col min="2281" max="2281" width="9.44140625" style="3" customWidth="1"/>
    <col min="2282" max="2282" width="23.5546875" style="3" customWidth="1"/>
    <col min="2283" max="2283" width="39.44140625" style="3" customWidth="1"/>
    <col min="2284" max="2284" width="23.44140625" style="3" customWidth="1"/>
    <col min="2285" max="2285" width="25" style="3" customWidth="1"/>
    <col min="2286" max="2286" width="13.5546875" style="3" customWidth="1"/>
    <col min="2287" max="2287" width="11.5546875" style="3" customWidth="1"/>
    <col min="2288" max="2288" width="29.44140625" style="3" customWidth="1"/>
    <col min="2289" max="2289" width="27.5546875" style="3" customWidth="1"/>
    <col min="2290" max="2290" width="10.5546875" style="3" customWidth="1"/>
    <col min="2291" max="2291" width="27.5546875" style="3" bestFit="1" customWidth="1"/>
    <col min="2292" max="2292" width="27.5546875" style="3" customWidth="1"/>
    <col min="2293" max="2533" width="9.44140625" style="3"/>
    <col min="2534" max="2534" width="30.5546875" style="3" customWidth="1"/>
    <col min="2535" max="2535" width="9.44140625" style="3" customWidth="1"/>
    <col min="2536" max="2536" width="8.5546875" style="3" customWidth="1"/>
    <col min="2537" max="2537" width="9.44140625" style="3" customWidth="1"/>
    <col min="2538" max="2538" width="23.5546875" style="3" customWidth="1"/>
    <col min="2539" max="2539" width="39.44140625" style="3" customWidth="1"/>
    <col min="2540" max="2540" width="23.44140625" style="3" customWidth="1"/>
    <col min="2541" max="2541" width="25" style="3" customWidth="1"/>
    <col min="2542" max="2542" width="13.5546875" style="3" customWidth="1"/>
    <col min="2543" max="2543" width="11.5546875" style="3" customWidth="1"/>
    <col min="2544" max="2544" width="29.44140625" style="3" customWidth="1"/>
    <col min="2545" max="2545" width="27.5546875" style="3" customWidth="1"/>
    <col min="2546" max="2546" width="10.5546875" style="3" customWidth="1"/>
    <col min="2547" max="2547" width="27.5546875" style="3" bestFit="1" customWidth="1"/>
    <col min="2548" max="2548" width="27.5546875" style="3" customWidth="1"/>
    <col min="2549" max="2789" width="9.44140625" style="3"/>
    <col min="2790" max="2790" width="30.5546875" style="3" customWidth="1"/>
    <col min="2791" max="2791" width="9.44140625" style="3" customWidth="1"/>
    <col min="2792" max="2792" width="8.5546875" style="3" customWidth="1"/>
    <col min="2793" max="2793" width="9.44140625" style="3" customWidth="1"/>
    <col min="2794" max="2794" width="23.5546875" style="3" customWidth="1"/>
    <col min="2795" max="2795" width="39.44140625" style="3" customWidth="1"/>
    <col min="2796" max="2796" width="23.44140625" style="3" customWidth="1"/>
    <col min="2797" max="2797" width="25" style="3" customWidth="1"/>
    <col min="2798" max="2798" width="13.5546875" style="3" customWidth="1"/>
    <col min="2799" max="2799" width="11.5546875" style="3" customWidth="1"/>
    <col min="2800" max="2800" width="29.44140625" style="3" customWidth="1"/>
    <col min="2801" max="2801" width="27.5546875" style="3" customWidth="1"/>
    <col min="2802" max="2802" width="10.5546875" style="3" customWidth="1"/>
    <col min="2803" max="2803" width="27.5546875" style="3" bestFit="1" customWidth="1"/>
    <col min="2804" max="2804" width="27.5546875" style="3" customWidth="1"/>
    <col min="2805" max="3045" width="9.44140625" style="3"/>
    <col min="3046" max="3046" width="30.5546875" style="3" customWidth="1"/>
    <col min="3047" max="3047" width="9.44140625" style="3" customWidth="1"/>
    <col min="3048" max="3048" width="8.5546875" style="3" customWidth="1"/>
    <col min="3049" max="3049" width="9.44140625" style="3" customWidth="1"/>
    <col min="3050" max="3050" width="23.5546875" style="3" customWidth="1"/>
    <col min="3051" max="3051" width="39.44140625" style="3" customWidth="1"/>
    <col min="3052" max="3052" width="23.44140625" style="3" customWidth="1"/>
    <col min="3053" max="3053" width="25" style="3" customWidth="1"/>
    <col min="3054" max="3054" width="13.5546875" style="3" customWidth="1"/>
    <col min="3055" max="3055" width="11.5546875" style="3" customWidth="1"/>
    <col min="3056" max="3056" width="29.44140625" style="3" customWidth="1"/>
    <col min="3057" max="3057" width="27.5546875" style="3" customWidth="1"/>
    <col min="3058" max="3058" width="10.5546875" style="3" customWidth="1"/>
    <col min="3059" max="3059" width="27.5546875" style="3" bestFit="1" customWidth="1"/>
    <col min="3060" max="3060" width="27.5546875" style="3" customWidth="1"/>
    <col min="3061" max="3301" width="9.44140625" style="3"/>
    <col min="3302" max="3302" width="30.5546875" style="3" customWidth="1"/>
    <col min="3303" max="3303" width="9.44140625" style="3" customWidth="1"/>
    <col min="3304" max="3304" width="8.5546875" style="3" customWidth="1"/>
    <col min="3305" max="3305" width="9.44140625" style="3" customWidth="1"/>
    <col min="3306" max="3306" width="23.5546875" style="3" customWidth="1"/>
    <col min="3307" max="3307" width="39.44140625" style="3" customWidth="1"/>
    <col min="3308" max="3308" width="23.44140625" style="3" customWidth="1"/>
    <col min="3309" max="3309" width="25" style="3" customWidth="1"/>
    <col min="3310" max="3310" width="13.5546875" style="3" customWidth="1"/>
    <col min="3311" max="3311" width="11.5546875" style="3" customWidth="1"/>
    <col min="3312" max="3312" width="29.44140625" style="3" customWidth="1"/>
    <col min="3313" max="3313" width="27.5546875" style="3" customWidth="1"/>
    <col min="3314" max="3314" width="10.5546875" style="3" customWidth="1"/>
    <col min="3315" max="3315" width="27.5546875" style="3" bestFit="1" customWidth="1"/>
    <col min="3316" max="3316" width="27.5546875" style="3" customWidth="1"/>
    <col min="3317" max="3557" width="9.44140625" style="3"/>
    <col min="3558" max="3558" width="30.5546875" style="3" customWidth="1"/>
    <col min="3559" max="3559" width="9.44140625" style="3" customWidth="1"/>
    <col min="3560" max="3560" width="8.5546875" style="3" customWidth="1"/>
    <col min="3561" max="3561" width="9.44140625" style="3" customWidth="1"/>
    <col min="3562" max="3562" width="23.5546875" style="3" customWidth="1"/>
    <col min="3563" max="3563" width="39.44140625" style="3" customWidth="1"/>
    <col min="3564" max="3564" width="23.44140625" style="3" customWidth="1"/>
    <col min="3565" max="3565" width="25" style="3" customWidth="1"/>
    <col min="3566" max="3566" width="13.5546875" style="3" customWidth="1"/>
    <col min="3567" max="3567" width="11.5546875" style="3" customWidth="1"/>
    <col min="3568" max="3568" width="29.44140625" style="3" customWidth="1"/>
    <col min="3569" max="3569" width="27.5546875" style="3" customWidth="1"/>
    <col min="3570" max="3570" width="10.5546875" style="3" customWidth="1"/>
    <col min="3571" max="3571" width="27.5546875" style="3" bestFit="1" customWidth="1"/>
    <col min="3572" max="3572" width="27.5546875" style="3" customWidth="1"/>
    <col min="3573" max="3813" width="9.44140625" style="3"/>
    <col min="3814" max="3814" width="30.5546875" style="3" customWidth="1"/>
    <col min="3815" max="3815" width="9.44140625" style="3" customWidth="1"/>
    <col min="3816" max="3816" width="8.5546875" style="3" customWidth="1"/>
    <col min="3817" max="3817" width="9.44140625" style="3" customWidth="1"/>
    <col min="3818" max="3818" width="23.5546875" style="3" customWidth="1"/>
    <col min="3819" max="3819" width="39.44140625" style="3" customWidth="1"/>
    <col min="3820" max="3820" width="23.44140625" style="3" customWidth="1"/>
    <col min="3821" max="3821" width="25" style="3" customWidth="1"/>
    <col min="3822" max="3822" width="13.5546875" style="3" customWidth="1"/>
    <col min="3823" max="3823" width="11.5546875" style="3" customWidth="1"/>
    <col min="3824" max="3824" width="29.44140625" style="3" customWidth="1"/>
    <col min="3825" max="3825" width="27.5546875" style="3" customWidth="1"/>
    <col min="3826" max="3826" width="10.5546875" style="3" customWidth="1"/>
    <col min="3827" max="3827" width="27.5546875" style="3" bestFit="1" customWidth="1"/>
    <col min="3828" max="3828" width="27.5546875" style="3" customWidth="1"/>
    <col min="3829" max="4069" width="9.44140625" style="3"/>
    <col min="4070" max="4070" width="30.5546875" style="3" customWidth="1"/>
    <col min="4071" max="4071" width="9.44140625" style="3" customWidth="1"/>
    <col min="4072" max="4072" width="8.5546875" style="3" customWidth="1"/>
    <col min="4073" max="4073" width="9.44140625" style="3" customWidth="1"/>
    <col min="4074" max="4074" width="23.5546875" style="3" customWidth="1"/>
    <col min="4075" max="4075" width="39.44140625" style="3" customWidth="1"/>
    <col min="4076" max="4076" width="23.44140625" style="3" customWidth="1"/>
    <col min="4077" max="4077" width="25" style="3" customWidth="1"/>
    <col min="4078" max="4078" width="13.5546875" style="3" customWidth="1"/>
    <col min="4079" max="4079" width="11.5546875" style="3" customWidth="1"/>
    <col min="4080" max="4080" width="29.44140625" style="3" customWidth="1"/>
    <col min="4081" max="4081" width="27.5546875" style="3" customWidth="1"/>
    <col min="4082" max="4082" width="10.5546875" style="3" customWidth="1"/>
    <col min="4083" max="4083" width="27.5546875" style="3" bestFit="1" customWidth="1"/>
    <col min="4084" max="4084" width="27.5546875" style="3" customWidth="1"/>
    <col min="4085" max="4325" width="9.44140625" style="3"/>
    <col min="4326" max="4326" width="30.5546875" style="3" customWidth="1"/>
    <col min="4327" max="4327" width="9.44140625" style="3" customWidth="1"/>
    <col min="4328" max="4328" width="8.5546875" style="3" customWidth="1"/>
    <col min="4329" max="4329" width="9.44140625" style="3" customWidth="1"/>
    <col min="4330" max="4330" width="23.5546875" style="3" customWidth="1"/>
    <col min="4331" max="4331" width="39.44140625" style="3" customWidth="1"/>
    <col min="4332" max="4332" width="23.44140625" style="3" customWidth="1"/>
    <col min="4333" max="4333" width="25" style="3" customWidth="1"/>
    <col min="4334" max="4334" width="13.5546875" style="3" customWidth="1"/>
    <col min="4335" max="4335" width="11.5546875" style="3" customWidth="1"/>
    <col min="4336" max="4336" width="29.44140625" style="3" customWidth="1"/>
    <col min="4337" max="4337" width="27.5546875" style="3" customWidth="1"/>
    <col min="4338" max="4338" width="10.5546875" style="3" customWidth="1"/>
    <col min="4339" max="4339" width="27.5546875" style="3" bestFit="1" customWidth="1"/>
    <col min="4340" max="4340" width="27.5546875" style="3" customWidth="1"/>
    <col min="4341" max="4581" width="9.44140625" style="3"/>
    <col min="4582" max="4582" width="30.5546875" style="3" customWidth="1"/>
    <col min="4583" max="4583" width="9.44140625" style="3" customWidth="1"/>
    <col min="4584" max="4584" width="8.5546875" style="3" customWidth="1"/>
    <col min="4585" max="4585" width="9.44140625" style="3" customWidth="1"/>
    <col min="4586" max="4586" width="23.5546875" style="3" customWidth="1"/>
    <col min="4587" max="4587" width="39.44140625" style="3" customWidth="1"/>
    <col min="4588" max="4588" width="23.44140625" style="3" customWidth="1"/>
    <col min="4589" max="4589" width="25" style="3" customWidth="1"/>
    <col min="4590" max="4590" width="13.5546875" style="3" customWidth="1"/>
    <col min="4591" max="4591" width="11.5546875" style="3" customWidth="1"/>
    <col min="4592" max="4592" width="29.44140625" style="3" customWidth="1"/>
    <col min="4593" max="4593" width="27.5546875" style="3" customWidth="1"/>
    <col min="4594" max="4594" width="10.5546875" style="3" customWidth="1"/>
    <col min="4595" max="4595" width="27.5546875" style="3" bestFit="1" customWidth="1"/>
    <col min="4596" max="4596" width="27.5546875" style="3" customWidth="1"/>
    <col min="4597" max="4837" width="9.44140625" style="3"/>
    <col min="4838" max="4838" width="30.5546875" style="3" customWidth="1"/>
    <col min="4839" max="4839" width="9.44140625" style="3" customWidth="1"/>
    <col min="4840" max="4840" width="8.5546875" style="3" customWidth="1"/>
    <col min="4841" max="4841" width="9.44140625" style="3" customWidth="1"/>
    <col min="4842" max="4842" width="23.5546875" style="3" customWidth="1"/>
    <col min="4843" max="4843" width="39.44140625" style="3" customWidth="1"/>
    <col min="4844" max="4844" width="23.44140625" style="3" customWidth="1"/>
    <col min="4845" max="4845" width="25" style="3" customWidth="1"/>
    <col min="4846" max="4846" width="13.5546875" style="3" customWidth="1"/>
    <col min="4847" max="4847" width="11.5546875" style="3" customWidth="1"/>
    <col min="4848" max="4848" width="29.44140625" style="3" customWidth="1"/>
    <col min="4849" max="4849" width="27.5546875" style="3" customWidth="1"/>
    <col min="4850" max="4850" width="10.5546875" style="3" customWidth="1"/>
    <col min="4851" max="4851" width="27.5546875" style="3" bestFit="1" customWidth="1"/>
    <col min="4852" max="4852" width="27.5546875" style="3" customWidth="1"/>
    <col min="4853" max="5093" width="9.44140625" style="3"/>
    <col min="5094" max="5094" width="30.5546875" style="3" customWidth="1"/>
    <col min="5095" max="5095" width="9.44140625" style="3" customWidth="1"/>
    <col min="5096" max="5096" width="8.5546875" style="3" customWidth="1"/>
    <col min="5097" max="5097" width="9.44140625" style="3" customWidth="1"/>
    <col min="5098" max="5098" width="23.5546875" style="3" customWidth="1"/>
    <col min="5099" max="5099" width="39.44140625" style="3" customWidth="1"/>
    <col min="5100" max="5100" width="23.44140625" style="3" customWidth="1"/>
    <col min="5101" max="5101" width="25" style="3" customWidth="1"/>
    <col min="5102" max="5102" width="13.5546875" style="3" customWidth="1"/>
    <col min="5103" max="5103" width="11.5546875" style="3" customWidth="1"/>
    <col min="5104" max="5104" width="29.44140625" style="3" customWidth="1"/>
    <col min="5105" max="5105" width="27.5546875" style="3" customWidth="1"/>
    <col min="5106" max="5106" width="10.5546875" style="3" customWidth="1"/>
    <col min="5107" max="5107" width="27.5546875" style="3" bestFit="1" customWidth="1"/>
    <col min="5108" max="5108" width="27.5546875" style="3" customWidth="1"/>
    <col min="5109" max="5349" width="9.44140625" style="3"/>
    <col min="5350" max="5350" width="30.5546875" style="3" customWidth="1"/>
    <col min="5351" max="5351" width="9.44140625" style="3" customWidth="1"/>
    <col min="5352" max="5352" width="8.5546875" style="3" customWidth="1"/>
    <col min="5353" max="5353" width="9.44140625" style="3" customWidth="1"/>
    <col min="5354" max="5354" width="23.5546875" style="3" customWidth="1"/>
    <col min="5355" max="5355" width="39.44140625" style="3" customWidth="1"/>
    <col min="5356" max="5356" width="23.44140625" style="3" customWidth="1"/>
    <col min="5357" max="5357" width="25" style="3" customWidth="1"/>
    <col min="5358" max="5358" width="13.5546875" style="3" customWidth="1"/>
    <col min="5359" max="5359" width="11.5546875" style="3" customWidth="1"/>
    <col min="5360" max="5360" width="29.44140625" style="3" customWidth="1"/>
    <col min="5361" max="5361" width="27.5546875" style="3" customWidth="1"/>
    <col min="5362" max="5362" width="10.5546875" style="3" customWidth="1"/>
    <col min="5363" max="5363" width="27.5546875" style="3" bestFit="1" customWidth="1"/>
    <col min="5364" max="5364" width="27.5546875" style="3" customWidth="1"/>
    <col min="5365" max="5605" width="9.44140625" style="3"/>
    <col min="5606" max="5606" width="30.5546875" style="3" customWidth="1"/>
    <col min="5607" max="5607" width="9.44140625" style="3" customWidth="1"/>
    <col min="5608" max="5608" width="8.5546875" style="3" customWidth="1"/>
    <col min="5609" max="5609" width="9.44140625" style="3" customWidth="1"/>
    <col min="5610" max="5610" width="23.5546875" style="3" customWidth="1"/>
    <col min="5611" max="5611" width="39.44140625" style="3" customWidth="1"/>
    <col min="5612" max="5612" width="23.44140625" style="3" customWidth="1"/>
    <col min="5613" max="5613" width="25" style="3" customWidth="1"/>
    <col min="5614" max="5614" width="13.5546875" style="3" customWidth="1"/>
    <col min="5615" max="5615" width="11.5546875" style="3" customWidth="1"/>
    <col min="5616" max="5616" width="29.44140625" style="3" customWidth="1"/>
    <col min="5617" max="5617" width="27.5546875" style="3" customWidth="1"/>
    <col min="5618" max="5618" width="10.5546875" style="3" customWidth="1"/>
    <col min="5619" max="5619" width="27.5546875" style="3" bestFit="1" customWidth="1"/>
    <col min="5620" max="5620" width="27.5546875" style="3" customWidth="1"/>
    <col min="5621" max="5861" width="9.44140625" style="3"/>
    <col min="5862" max="5862" width="30.5546875" style="3" customWidth="1"/>
    <col min="5863" max="5863" width="9.44140625" style="3" customWidth="1"/>
    <col min="5864" max="5864" width="8.5546875" style="3" customWidth="1"/>
    <col min="5865" max="5865" width="9.44140625" style="3" customWidth="1"/>
    <col min="5866" max="5866" width="23.5546875" style="3" customWidth="1"/>
    <col min="5867" max="5867" width="39.44140625" style="3" customWidth="1"/>
    <col min="5868" max="5868" width="23.44140625" style="3" customWidth="1"/>
    <col min="5869" max="5869" width="25" style="3" customWidth="1"/>
    <col min="5870" max="5870" width="13.5546875" style="3" customWidth="1"/>
    <col min="5871" max="5871" width="11.5546875" style="3" customWidth="1"/>
    <col min="5872" max="5872" width="29.44140625" style="3" customWidth="1"/>
    <col min="5873" max="5873" width="27.5546875" style="3" customWidth="1"/>
    <col min="5874" max="5874" width="10.5546875" style="3" customWidth="1"/>
    <col min="5875" max="5875" width="27.5546875" style="3" bestFit="1" customWidth="1"/>
    <col min="5876" max="5876" width="27.5546875" style="3" customWidth="1"/>
    <col min="5877" max="6117" width="9.44140625" style="3"/>
    <col min="6118" max="6118" width="30.5546875" style="3" customWidth="1"/>
    <col min="6119" max="6119" width="9.44140625" style="3" customWidth="1"/>
    <col min="6120" max="6120" width="8.5546875" style="3" customWidth="1"/>
    <col min="6121" max="6121" width="9.44140625" style="3" customWidth="1"/>
    <col min="6122" max="6122" width="23.5546875" style="3" customWidth="1"/>
    <col min="6123" max="6123" width="39.44140625" style="3" customWidth="1"/>
    <col min="6124" max="6124" width="23.44140625" style="3" customWidth="1"/>
    <col min="6125" max="6125" width="25" style="3" customWidth="1"/>
    <col min="6126" max="6126" width="13.5546875" style="3" customWidth="1"/>
    <col min="6127" max="6127" width="11.5546875" style="3" customWidth="1"/>
    <col min="6128" max="6128" width="29.44140625" style="3" customWidth="1"/>
    <col min="6129" max="6129" width="27.5546875" style="3" customWidth="1"/>
    <col min="6130" max="6130" width="10.5546875" style="3" customWidth="1"/>
    <col min="6131" max="6131" width="27.5546875" style="3" bestFit="1" customWidth="1"/>
    <col min="6132" max="6132" width="27.5546875" style="3" customWidth="1"/>
    <col min="6133" max="6373" width="9.44140625" style="3"/>
    <col min="6374" max="6374" width="30.5546875" style="3" customWidth="1"/>
    <col min="6375" max="6375" width="9.44140625" style="3" customWidth="1"/>
    <col min="6376" max="6376" width="8.5546875" style="3" customWidth="1"/>
    <col min="6377" max="6377" width="9.44140625" style="3" customWidth="1"/>
    <col min="6378" max="6378" width="23.5546875" style="3" customWidth="1"/>
    <col min="6379" max="6379" width="39.44140625" style="3" customWidth="1"/>
    <col min="6380" max="6380" width="23.44140625" style="3" customWidth="1"/>
    <col min="6381" max="6381" width="25" style="3" customWidth="1"/>
    <col min="6382" max="6382" width="13.5546875" style="3" customWidth="1"/>
    <col min="6383" max="6383" width="11.5546875" style="3" customWidth="1"/>
    <col min="6384" max="6384" width="29.44140625" style="3" customWidth="1"/>
    <col min="6385" max="6385" width="27.5546875" style="3" customWidth="1"/>
    <col min="6386" max="6386" width="10.5546875" style="3" customWidth="1"/>
    <col min="6387" max="6387" width="27.5546875" style="3" bestFit="1" customWidth="1"/>
    <col min="6388" max="6388" width="27.5546875" style="3" customWidth="1"/>
    <col min="6389" max="6629" width="9.44140625" style="3"/>
    <col min="6630" max="6630" width="30.5546875" style="3" customWidth="1"/>
    <col min="6631" max="6631" width="9.44140625" style="3" customWidth="1"/>
    <col min="6632" max="6632" width="8.5546875" style="3" customWidth="1"/>
    <col min="6633" max="6633" width="9.44140625" style="3" customWidth="1"/>
    <col min="6634" max="6634" width="23.5546875" style="3" customWidth="1"/>
    <col min="6635" max="6635" width="39.44140625" style="3" customWidth="1"/>
    <col min="6636" max="6636" width="23.44140625" style="3" customWidth="1"/>
    <col min="6637" max="6637" width="25" style="3" customWidth="1"/>
    <col min="6638" max="6638" width="13.5546875" style="3" customWidth="1"/>
    <col min="6639" max="6639" width="11.5546875" style="3" customWidth="1"/>
    <col min="6640" max="6640" width="29.44140625" style="3" customWidth="1"/>
    <col min="6641" max="6641" width="27.5546875" style="3" customWidth="1"/>
    <col min="6642" max="6642" width="10.5546875" style="3" customWidth="1"/>
    <col min="6643" max="6643" width="27.5546875" style="3" bestFit="1" customWidth="1"/>
    <col min="6644" max="6644" width="27.5546875" style="3" customWidth="1"/>
    <col min="6645" max="6885" width="9.44140625" style="3"/>
    <col min="6886" max="6886" width="30.5546875" style="3" customWidth="1"/>
    <col min="6887" max="6887" width="9.44140625" style="3" customWidth="1"/>
    <col min="6888" max="6888" width="8.5546875" style="3" customWidth="1"/>
    <col min="6889" max="6889" width="9.44140625" style="3" customWidth="1"/>
    <col min="6890" max="6890" width="23.5546875" style="3" customWidth="1"/>
    <col min="6891" max="6891" width="39.44140625" style="3" customWidth="1"/>
    <col min="6892" max="6892" width="23.44140625" style="3" customWidth="1"/>
    <col min="6893" max="6893" width="25" style="3" customWidth="1"/>
    <col min="6894" max="6894" width="13.5546875" style="3" customWidth="1"/>
    <col min="6895" max="6895" width="11.5546875" style="3" customWidth="1"/>
    <col min="6896" max="6896" width="29.44140625" style="3" customWidth="1"/>
    <col min="6897" max="6897" width="27.5546875" style="3" customWidth="1"/>
    <col min="6898" max="6898" width="10.5546875" style="3" customWidth="1"/>
    <col min="6899" max="6899" width="27.5546875" style="3" bestFit="1" customWidth="1"/>
    <col min="6900" max="6900" width="27.5546875" style="3" customWidth="1"/>
    <col min="6901" max="7141" width="9.44140625" style="3"/>
    <col min="7142" max="7142" width="30.5546875" style="3" customWidth="1"/>
    <col min="7143" max="7143" width="9.44140625" style="3" customWidth="1"/>
    <col min="7144" max="7144" width="8.5546875" style="3" customWidth="1"/>
    <col min="7145" max="7145" width="9.44140625" style="3" customWidth="1"/>
    <col min="7146" max="7146" width="23.5546875" style="3" customWidth="1"/>
    <col min="7147" max="7147" width="39.44140625" style="3" customWidth="1"/>
    <col min="7148" max="7148" width="23.44140625" style="3" customWidth="1"/>
    <col min="7149" max="7149" width="25" style="3" customWidth="1"/>
    <col min="7150" max="7150" width="13.5546875" style="3" customWidth="1"/>
    <col min="7151" max="7151" width="11.5546875" style="3" customWidth="1"/>
    <col min="7152" max="7152" width="29.44140625" style="3" customWidth="1"/>
    <col min="7153" max="7153" width="27.5546875" style="3" customWidth="1"/>
    <col min="7154" max="7154" width="10.5546875" style="3" customWidth="1"/>
    <col min="7155" max="7155" width="27.5546875" style="3" bestFit="1" customWidth="1"/>
    <col min="7156" max="7156" width="27.5546875" style="3" customWidth="1"/>
    <col min="7157" max="7397" width="9.44140625" style="3"/>
    <col min="7398" max="7398" width="30.5546875" style="3" customWidth="1"/>
    <col min="7399" max="7399" width="9.44140625" style="3" customWidth="1"/>
    <col min="7400" max="7400" width="8.5546875" style="3" customWidth="1"/>
    <col min="7401" max="7401" width="9.44140625" style="3" customWidth="1"/>
    <col min="7402" max="7402" width="23.5546875" style="3" customWidth="1"/>
    <col min="7403" max="7403" width="39.44140625" style="3" customWidth="1"/>
    <col min="7404" max="7404" width="23.44140625" style="3" customWidth="1"/>
    <col min="7405" max="7405" width="25" style="3" customWidth="1"/>
    <col min="7406" max="7406" width="13.5546875" style="3" customWidth="1"/>
    <col min="7407" max="7407" width="11.5546875" style="3" customWidth="1"/>
    <col min="7408" max="7408" width="29.44140625" style="3" customWidth="1"/>
    <col min="7409" max="7409" width="27.5546875" style="3" customWidth="1"/>
    <col min="7410" max="7410" width="10.5546875" style="3" customWidth="1"/>
    <col min="7411" max="7411" width="27.5546875" style="3" bestFit="1" customWidth="1"/>
    <col min="7412" max="7412" width="27.5546875" style="3" customWidth="1"/>
    <col min="7413" max="7653" width="9.44140625" style="3"/>
    <col min="7654" max="7654" width="30.5546875" style="3" customWidth="1"/>
    <col min="7655" max="7655" width="9.44140625" style="3" customWidth="1"/>
    <col min="7656" max="7656" width="8.5546875" style="3" customWidth="1"/>
    <col min="7657" max="7657" width="9.44140625" style="3" customWidth="1"/>
    <col min="7658" max="7658" width="23.5546875" style="3" customWidth="1"/>
    <col min="7659" max="7659" width="39.44140625" style="3" customWidth="1"/>
    <col min="7660" max="7660" width="23.44140625" style="3" customWidth="1"/>
    <col min="7661" max="7661" width="25" style="3" customWidth="1"/>
    <col min="7662" max="7662" width="13.5546875" style="3" customWidth="1"/>
    <col min="7663" max="7663" width="11.5546875" style="3" customWidth="1"/>
    <col min="7664" max="7664" width="29.44140625" style="3" customWidth="1"/>
    <col min="7665" max="7665" width="27.5546875" style="3" customWidth="1"/>
    <col min="7666" max="7666" width="10.5546875" style="3" customWidth="1"/>
    <col min="7667" max="7667" width="27.5546875" style="3" bestFit="1" customWidth="1"/>
    <col min="7668" max="7668" width="27.5546875" style="3" customWidth="1"/>
    <col min="7669" max="7909" width="9.44140625" style="3"/>
    <col min="7910" max="7910" width="30.5546875" style="3" customWidth="1"/>
    <col min="7911" max="7911" width="9.44140625" style="3" customWidth="1"/>
    <col min="7912" max="7912" width="8.5546875" style="3" customWidth="1"/>
    <col min="7913" max="7913" width="9.44140625" style="3" customWidth="1"/>
    <col min="7914" max="7914" width="23.5546875" style="3" customWidth="1"/>
    <col min="7915" max="7915" width="39.44140625" style="3" customWidth="1"/>
    <col min="7916" max="7916" width="23.44140625" style="3" customWidth="1"/>
    <col min="7917" max="7917" width="25" style="3" customWidth="1"/>
    <col min="7918" max="7918" width="13.5546875" style="3" customWidth="1"/>
    <col min="7919" max="7919" width="11.5546875" style="3" customWidth="1"/>
    <col min="7920" max="7920" width="29.44140625" style="3" customWidth="1"/>
    <col min="7921" max="7921" width="27.5546875" style="3" customWidth="1"/>
    <col min="7922" max="7922" width="10.5546875" style="3" customWidth="1"/>
    <col min="7923" max="7923" width="27.5546875" style="3" bestFit="1" customWidth="1"/>
    <col min="7924" max="7924" width="27.5546875" style="3" customWidth="1"/>
    <col min="7925" max="8165" width="9.44140625" style="3"/>
    <col min="8166" max="8166" width="30.5546875" style="3" customWidth="1"/>
    <col min="8167" max="8167" width="9.44140625" style="3" customWidth="1"/>
    <col min="8168" max="8168" width="8.5546875" style="3" customWidth="1"/>
    <col min="8169" max="8169" width="9.44140625" style="3" customWidth="1"/>
    <col min="8170" max="8170" width="23.5546875" style="3" customWidth="1"/>
    <col min="8171" max="8171" width="39.44140625" style="3" customWidth="1"/>
    <col min="8172" max="8172" width="23.44140625" style="3" customWidth="1"/>
    <col min="8173" max="8173" width="25" style="3" customWidth="1"/>
    <col min="8174" max="8174" width="13.5546875" style="3" customWidth="1"/>
    <col min="8175" max="8175" width="11.5546875" style="3" customWidth="1"/>
    <col min="8176" max="8176" width="29.44140625" style="3" customWidth="1"/>
    <col min="8177" max="8177" width="27.5546875" style="3" customWidth="1"/>
    <col min="8178" max="8178" width="10.5546875" style="3" customWidth="1"/>
    <col min="8179" max="8179" width="27.5546875" style="3" bestFit="1" customWidth="1"/>
    <col min="8180" max="8180" width="27.5546875" style="3" customWidth="1"/>
    <col min="8181" max="8421" width="9.44140625" style="3"/>
    <col min="8422" max="8422" width="30.5546875" style="3" customWidth="1"/>
    <col min="8423" max="8423" width="9.44140625" style="3" customWidth="1"/>
    <col min="8424" max="8424" width="8.5546875" style="3" customWidth="1"/>
    <col min="8425" max="8425" width="9.44140625" style="3" customWidth="1"/>
    <col min="8426" max="8426" width="23.5546875" style="3" customWidth="1"/>
    <col min="8427" max="8427" width="39.44140625" style="3" customWidth="1"/>
    <col min="8428" max="8428" width="23.44140625" style="3" customWidth="1"/>
    <col min="8429" max="8429" width="25" style="3" customWidth="1"/>
    <col min="8430" max="8430" width="13.5546875" style="3" customWidth="1"/>
    <col min="8431" max="8431" width="11.5546875" style="3" customWidth="1"/>
    <col min="8432" max="8432" width="29.44140625" style="3" customWidth="1"/>
    <col min="8433" max="8433" width="27.5546875" style="3" customWidth="1"/>
    <col min="8434" max="8434" width="10.5546875" style="3" customWidth="1"/>
    <col min="8435" max="8435" width="27.5546875" style="3" bestFit="1" customWidth="1"/>
    <col min="8436" max="8436" width="27.5546875" style="3" customWidth="1"/>
    <col min="8437" max="8677" width="9.44140625" style="3"/>
    <col min="8678" max="8678" width="30.5546875" style="3" customWidth="1"/>
    <col min="8679" max="8679" width="9.44140625" style="3" customWidth="1"/>
    <col min="8680" max="8680" width="8.5546875" style="3" customWidth="1"/>
    <col min="8681" max="8681" width="9.44140625" style="3" customWidth="1"/>
    <col min="8682" max="8682" width="23.5546875" style="3" customWidth="1"/>
    <col min="8683" max="8683" width="39.44140625" style="3" customWidth="1"/>
    <col min="8684" max="8684" width="23.44140625" style="3" customWidth="1"/>
    <col min="8685" max="8685" width="25" style="3" customWidth="1"/>
    <col min="8686" max="8686" width="13.5546875" style="3" customWidth="1"/>
    <col min="8687" max="8687" width="11.5546875" style="3" customWidth="1"/>
    <col min="8688" max="8688" width="29.44140625" style="3" customWidth="1"/>
    <col min="8689" max="8689" width="27.5546875" style="3" customWidth="1"/>
    <col min="8690" max="8690" width="10.5546875" style="3" customWidth="1"/>
    <col min="8691" max="8691" width="27.5546875" style="3" bestFit="1" customWidth="1"/>
    <col min="8692" max="8692" width="27.5546875" style="3" customWidth="1"/>
    <col min="8693" max="8933" width="9.44140625" style="3"/>
    <col min="8934" max="8934" width="30.5546875" style="3" customWidth="1"/>
    <col min="8935" max="8935" width="9.44140625" style="3" customWidth="1"/>
    <col min="8936" max="8936" width="8.5546875" style="3" customWidth="1"/>
    <col min="8937" max="8937" width="9.44140625" style="3" customWidth="1"/>
    <col min="8938" max="8938" width="23.5546875" style="3" customWidth="1"/>
    <col min="8939" max="8939" width="39.44140625" style="3" customWidth="1"/>
    <col min="8940" max="8940" width="23.44140625" style="3" customWidth="1"/>
    <col min="8941" max="8941" width="25" style="3" customWidth="1"/>
    <col min="8942" max="8942" width="13.5546875" style="3" customWidth="1"/>
    <col min="8943" max="8943" width="11.5546875" style="3" customWidth="1"/>
    <col min="8944" max="8944" width="29.44140625" style="3" customWidth="1"/>
    <col min="8945" max="8945" width="27.5546875" style="3" customWidth="1"/>
    <col min="8946" max="8946" width="10.5546875" style="3" customWidth="1"/>
    <col min="8947" max="8947" width="27.5546875" style="3" bestFit="1" customWidth="1"/>
    <col min="8948" max="8948" width="27.5546875" style="3" customWidth="1"/>
    <col min="8949" max="9189" width="9.44140625" style="3"/>
    <col min="9190" max="9190" width="30.5546875" style="3" customWidth="1"/>
    <col min="9191" max="9191" width="9.44140625" style="3" customWidth="1"/>
    <col min="9192" max="9192" width="8.5546875" style="3" customWidth="1"/>
    <col min="9193" max="9193" width="9.44140625" style="3" customWidth="1"/>
    <col min="9194" max="9194" width="23.5546875" style="3" customWidth="1"/>
    <col min="9195" max="9195" width="39.44140625" style="3" customWidth="1"/>
    <col min="9196" max="9196" width="23.44140625" style="3" customWidth="1"/>
    <col min="9197" max="9197" width="25" style="3" customWidth="1"/>
    <col min="9198" max="9198" width="13.5546875" style="3" customWidth="1"/>
    <col min="9199" max="9199" width="11.5546875" style="3" customWidth="1"/>
    <col min="9200" max="9200" width="29.44140625" style="3" customWidth="1"/>
    <col min="9201" max="9201" width="27.5546875" style="3" customWidth="1"/>
    <col min="9202" max="9202" width="10.5546875" style="3" customWidth="1"/>
    <col min="9203" max="9203" width="27.5546875" style="3" bestFit="1" customWidth="1"/>
    <col min="9204" max="9204" width="27.5546875" style="3" customWidth="1"/>
    <col min="9205" max="9445" width="9.44140625" style="3"/>
    <col min="9446" max="9446" width="30.5546875" style="3" customWidth="1"/>
    <col min="9447" max="9447" width="9.44140625" style="3" customWidth="1"/>
    <col min="9448" max="9448" width="8.5546875" style="3" customWidth="1"/>
    <col min="9449" max="9449" width="9.44140625" style="3" customWidth="1"/>
    <col min="9450" max="9450" width="23.5546875" style="3" customWidth="1"/>
    <col min="9451" max="9451" width="39.44140625" style="3" customWidth="1"/>
    <col min="9452" max="9452" width="23.44140625" style="3" customWidth="1"/>
    <col min="9453" max="9453" width="25" style="3" customWidth="1"/>
    <col min="9454" max="9454" width="13.5546875" style="3" customWidth="1"/>
    <col min="9455" max="9455" width="11.5546875" style="3" customWidth="1"/>
    <col min="9456" max="9456" width="29.44140625" style="3" customWidth="1"/>
    <col min="9457" max="9457" width="27.5546875" style="3" customWidth="1"/>
    <col min="9458" max="9458" width="10.5546875" style="3" customWidth="1"/>
    <col min="9459" max="9459" width="27.5546875" style="3" bestFit="1" customWidth="1"/>
    <col min="9460" max="9460" width="27.5546875" style="3" customWidth="1"/>
    <col min="9461" max="9701" width="9.44140625" style="3"/>
    <col min="9702" max="9702" width="30.5546875" style="3" customWidth="1"/>
    <col min="9703" max="9703" width="9.44140625" style="3" customWidth="1"/>
    <col min="9704" max="9704" width="8.5546875" style="3" customWidth="1"/>
    <col min="9705" max="9705" width="9.44140625" style="3" customWidth="1"/>
    <col min="9706" max="9706" width="23.5546875" style="3" customWidth="1"/>
    <col min="9707" max="9707" width="39.44140625" style="3" customWidth="1"/>
    <col min="9708" max="9708" width="23.44140625" style="3" customWidth="1"/>
    <col min="9709" max="9709" width="25" style="3" customWidth="1"/>
    <col min="9710" max="9710" width="13.5546875" style="3" customWidth="1"/>
    <col min="9711" max="9711" width="11.5546875" style="3" customWidth="1"/>
    <col min="9712" max="9712" width="29.44140625" style="3" customWidth="1"/>
    <col min="9713" max="9713" width="27.5546875" style="3" customWidth="1"/>
    <col min="9714" max="9714" width="10.5546875" style="3" customWidth="1"/>
    <col min="9715" max="9715" width="27.5546875" style="3" bestFit="1" customWidth="1"/>
    <col min="9716" max="9716" width="27.5546875" style="3" customWidth="1"/>
    <col min="9717" max="9957" width="9.44140625" style="3"/>
    <col min="9958" max="9958" width="30.5546875" style="3" customWidth="1"/>
    <col min="9959" max="9959" width="9.44140625" style="3" customWidth="1"/>
    <col min="9960" max="9960" width="8.5546875" style="3" customWidth="1"/>
    <col min="9961" max="9961" width="9.44140625" style="3" customWidth="1"/>
    <col min="9962" max="9962" width="23.5546875" style="3" customWidth="1"/>
    <col min="9963" max="9963" width="39.44140625" style="3" customWidth="1"/>
    <col min="9964" max="9964" width="23.44140625" style="3" customWidth="1"/>
    <col min="9965" max="9965" width="25" style="3" customWidth="1"/>
    <col min="9966" max="9966" width="13.5546875" style="3" customWidth="1"/>
    <col min="9967" max="9967" width="11.5546875" style="3" customWidth="1"/>
    <col min="9968" max="9968" width="29.44140625" style="3" customWidth="1"/>
    <col min="9969" max="9969" width="27.5546875" style="3" customWidth="1"/>
    <col min="9970" max="9970" width="10.5546875" style="3" customWidth="1"/>
    <col min="9971" max="9971" width="27.5546875" style="3" bestFit="1" customWidth="1"/>
    <col min="9972" max="9972" width="27.5546875" style="3" customWidth="1"/>
    <col min="9973" max="10213" width="9.44140625" style="3"/>
    <col min="10214" max="10214" width="30.5546875" style="3" customWidth="1"/>
    <col min="10215" max="10215" width="9.44140625" style="3" customWidth="1"/>
    <col min="10216" max="10216" width="8.5546875" style="3" customWidth="1"/>
    <col min="10217" max="10217" width="9.44140625" style="3" customWidth="1"/>
    <col min="10218" max="10218" width="23.5546875" style="3" customWidth="1"/>
    <col min="10219" max="10219" width="39.44140625" style="3" customWidth="1"/>
    <col min="10220" max="10220" width="23.44140625" style="3" customWidth="1"/>
    <col min="10221" max="10221" width="25" style="3" customWidth="1"/>
    <col min="10222" max="10222" width="13.5546875" style="3" customWidth="1"/>
    <col min="10223" max="10223" width="11.5546875" style="3" customWidth="1"/>
    <col min="10224" max="10224" width="29.44140625" style="3" customWidth="1"/>
    <col min="10225" max="10225" width="27.5546875" style="3" customWidth="1"/>
    <col min="10226" max="10226" width="10.5546875" style="3" customWidth="1"/>
    <col min="10227" max="10227" width="27.5546875" style="3" bestFit="1" customWidth="1"/>
    <col min="10228" max="10228" width="27.5546875" style="3" customWidth="1"/>
    <col min="10229" max="10469" width="9.44140625" style="3"/>
    <col min="10470" max="10470" width="30.5546875" style="3" customWidth="1"/>
    <col min="10471" max="10471" width="9.44140625" style="3" customWidth="1"/>
    <col min="10472" max="10472" width="8.5546875" style="3" customWidth="1"/>
    <col min="10473" max="10473" width="9.44140625" style="3" customWidth="1"/>
    <col min="10474" max="10474" width="23.5546875" style="3" customWidth="1"/>
    <col min="10475" max="10475" width="39.44140625" style="3" customWidth="1"/>
    <col min="10476" max="10476" width="23.44140625" style="3" customWidth="1"/>
    <col min="10477" max="10477" width="25" style="3" customWidth="1"/>
    <col min="10478" max="10478" width="13.5546875" style="3" customWidth="1"/>
    <col min="10479" max="10479" width="11.5546875" style="3" customWidth="1"/>
    <col min="10480" max="10480" width="29.44140625" style="3" customWidth="1"/>
    <col min="10481" max="10481" width="27.5546875" style="3" customWidth="1"/>
    <col min="10482" max="10482" width="10.5546875" style="3" customWidth="1"/>
    <col min="10483" max="10483" width="27.5546875" style="3" bestFit="1" customWidth="1"/>
    <col min="10484" max="10484" width="27.5546875" style="3" customWidth="1"/>
    <col min="10485" max="10725" width="9.44140625" style="3"/>
    <col min="10726" max="10726" width="30.5546875" style="3" customWidth="1"/>
    <col min="10727" max="10727" width="9.44140625" style="3" customWidth="1"/>
    <col min="10728" max="10728" width="8.5546875" style="3" customWidth="1"/>
    <col min="10729" max="10729" width="9.44140625" style="3" customWidth="1"/>
    <col min="10730" max="10730" width="23.5546875" style="3" customWidth="1"/>
    <col min="10731" max="10731" width="39.44140625" style="3" customWidth="1"/>
    <col min="10732" max="10732" width="23.44140625" style="3" customWidth="1"/>
    <col min="10733" max="10733" width="25" style="3" customWidth="1"/>
    <col min="10734" max="10734" width="13.5546875" style="3" customWidth="1"/>
    <col min="10735" max="10735" width="11.5546875" style="3" customWidth="1"/>
    <col min="10736" max="10736" width="29.44140625" style="3" customWidth="1"/>
    <col min="10737" max="10737" width="27.5546875" style="3" customWidth="1"/>
    <col min="10738" max="10738" width="10.5546875" style="3" customWidth="1"/>
    <col min="10739" max="10739" width="27.5546875" style="3" bestFit="1" customWidth="1"/>
    <col min="10740" max="10740" width="27.5546875" style="3" customWidth="1"/>
    <col min="10741" max="10981" width="9.44140625" style="3"/>
    <col min="10982" max="10982" width="30.5546875" style="3" customWidth="1"/>
    <col min="10983" max="10983" width="9.44140625" style="3" customWidth="1"/>
    <col min="10984" max="10984" width="8.5546875" style="3" customWidth="1"/>
    <col min="10985" max="10985" width="9.44140625" style="3" customWidth="1"/>
    <col min="10986" max="10986" width="23.5546875" style="3" customWidth="1"/>
    <col min="10987" max="10987" width="39.44140625" style="3" customWidth="1"/>
    <col min="10988" max="10988" width="23.44140625" style="3" customWidth="1"/>
    <col min="10989" max="10989" width="25" style="3" customWidth="1"/>
    <col min="10990" max="10990" width="13.5546875" style="3" customWidth="1"/>
    <col min="10991" max="10991" width="11.5546875" style="3" customWidth="1"/>
    <col min="10992" max="10992" width="29.44140625" style="3" customWidth="1"/>
    <col min="10993" max="10993" width="27.5546875" style="3" customWidth="1"/>
    <col min="10994" max="10994" width="10.5546875" style="3" customWidth="1"/>
    <col min="10995" max="10995" width="27.5546875" style="3" bestFit="1" customWidth="1"/>
    <col min="10996" max="10996" width="27.5546875" style="3" customWidth="1"/>
    <col min="10997" max="11237" width="9.44140625" style="3"/>
    <col min="11238" max="11238" width="30.5546875" style="3" customWidth="1"/>
    <col min="11239" max="11239" width="9.44140625" style="3" customWidth="1"/>
    <col min="11240" max="11240" width="8.5546875" style="3" customWidth="1"/>
    <col min="11241" max="11241" width="9.44140625" style="3" customWidth="1"/>
    <col min="11242" max="11242" width="23.5546875" style="3" customWidth="1"/>
    <col min="11243" max="11243" width="39.44140625" style="3" customWidth="1"/>
    <col min="11244" max="11244" width="23.44140625" style="3" customWidth="1"/>
    <col min="11245" max="11245" width="25" style="3" customWidth="1"/>
    <col min="11246" max="11246" width="13.5546875" style="3" customWidth="1"/>
    <col min="11247" max="11247" width="11.5546875" style="3" customWidth="1"/>
    <col min="11248" max="11248" width="29.44140625" style="3" customWidth="1"/>
    <col min="11249" max="11249" width="27.5546875" style="3" customWidth="1"/>
    <col min="11250" max="11250" width="10.5546875" style="3" customWidth="1"/>
    <col min="11251" max="11251" width="27.5546875" style="3" bestFit="1" customWidth="1"/>
    <col min="11252" max="11252" width="27.5546875" style="3" customWidth="1"/>
    <col min="11253" max="11493" width="9.44140625" style="3"/>
    <col min="11494" max="11494" width="30.5546875" style="3" customWidth="1"/>
    <col min="11495" max="11495" width="9.44140625" style="3" customWidth="1"/>
    <col min="11496" max="11496" width="8.5546875" style="3" customWidth="1"/>
    <col min="11497" max="11497" width="9.44140625" style="3" customWidth="1"/>
    <col min="11498" max="11498" width="23.5546875" style="3" customWidth="1"/>
    <col min="11499" max="11499" width="39.44140625" style="3" customWidth="1"/>
    <col min="11500" max="11500" width="23.44140625" style="3" customWidth="1"/>
    <col min="11501" max="11501" width="25" style="3" customWidth="1"/>
    <col min="11502" max="11502" width="13.5546875" style="3" customWidth="1"/>
    <col min="11503" max="11503" width="11.5546875" style="3" customWidth="1"/>
    <col min="11504" max="11504" width="29.44140625" style="3" customWidth="1"/>
    <col min="11505" max="11505" width="27.5546875" style="3" customWidth="1"/>
    <col min="11506" max="11506" width="10.5546875" style="3" customWidth="1"/>
    <col min="11507" max="11507" width="27.5546875" style="3" bestFit="1" customWidth="1"/>
    <col min="11508" max="11508" width="27.5546875" style="3" customWidth="1"/>
    <col min="11509" max="11749" width="9.44140625" style="3"/>
    <col min="11750" max="11750" width="30.5546875" style="3" customWidth="1"/>
    <col min="11751" max="11751" width="9.44140625" style="3" customWidth="1"/>
    <col min="11752" max="11752" width="8.5546875" style="3" customWidth="1"/>
    <col min="11753" max="11753" width="9.44140625" style="3" customWidth="1"/>
    <col min="11754" max="11754" width="23.5546875" style="3" customWidth="1"/>
    <col min="11755" max="11755" width="39.44140625" style="3" customWidth="1"/>
    <col min="11756" max="11756" width="23.44140625" style="3" customWidth="1"/>
    <col min="11757" max="11757" width="25" style="3" customWidth="1"/>
    <col min="11758" max="11758" width="13.5546875" style="3" customWidth="1"/>
    <col min="11759" max="11759" width="11.5546875" style="3" customWidth="1"/>
    <col min="11760" max="11760" width="29.44140625" style="3" customWidth="1"/>
    <col min="11761" max="11761" width="27.5546875" style="3" customWidth="1"/>
    <col min="11762" max="11762" width="10.5546875" style="3" customWidth="1"/>
    <col min="11763" max="11763" width="27.5546875" style="3" bestFit="1" customWidth="1"/>
    <col min="11764" max="11764" width="27.5546875" style="3" customWidth="1"/>
    <col min="11765" max="12005" width="9.44140625" style="3"/>
    <col min="12006" max="12006" width="30.5546875" style="3" customWidth="1"/>
    <col min="12007" max="12007" width="9.44140625" style="3" customWidth="1"/>
    <col min="12008" max="12008" width="8.5546875" style="3" customWidth="1"/>
    <col min="12009" max="12009" width="9.44140625" style="3" customWidth="1"/>
    <col min="12010" max="12010" width="23.5546875" style="3" customWidth="1"/>
    <col min="12011" max="12011" width="39.44140625" style="3" customWidth="1"/>
    <col min="12012" max="12012" width="23.44140625" style="3" customWidth="1"/>
    <col min="12013" max="12013" width="25" style="3" customWidth="1"/>
    <col min="12014" max="12014" width="13.5546875" style="3" customWidth="1"/>
    <col min="12015" max="12015" width="11.5546875" style="3" customWidth="1"/>
    <col min="12016" max="12016" width="29.44140625" style="3" customWidth="1"/>
    <col min="12017" max="12017" width="27.5546875" style="3" customWidth="1"/>
    <col min="12018" max="12018" width="10.5546875" style="3" customWidth="1"/>
    <col min="12019" max="12019" width="27.5546875" style="3" bestFit="1" customWidth="1"/>
    <col min="12020" max="12020" width="27.5546875" style="3" customWidth="1"/>
    <col min="12021" max="12261" width="9.44140625" style="3"/>
    <col min="12262" max="12262" width="30.5546875" style="3" customWidth="1"/>
    <col min="12263" max="12263" width="9.44140625" style="3" customWidth="1"/>
    <col min="12264" max="12264" width="8.5546875" style="3" customWidth="1"/>
    <col min="12265" max="12265" width="9.44140625" style="3" customWidth="1"/>
    <col min="12266" max="12266" width="23.5546875" style="3" customWidth="1"/>
    <col min="12267" max="12267" width="39.44140625" style="3" customWidth="1"/>
    <col min="12268" max="12268" width="23.44140625" style="3" customWidth="1"/>
    <col min="12269" max="12269" width="25" style="3" customWidth="1"/>
    <col min="12270" max="12270" width="13.5546875" style="3" customWidth="1"/>
    <col min="12271" max="12271" width="11.5546875" style="3" customWidth="1"/>
    <col min="12272" max="12272" width="29.44140625" style="3" customWidth="1"/>
    <col min="12273" max="12273" width="27.5546875" style="3" customWidth="1"/>
    <col min="12274" max="12274" width="10.5546875" style="3" customWidth="1"/>
    <col min="12275" max="12275" width="27.5546875" style="3" bestFit="1" customWidth="1"/>
    <col min="12276" max="12276" width="27.5546875" style="3" customWidth="1"/>
    <col min="12277" max="12517" width="9.44140625" style="3"/>
    <col min="12518" max="12518" width="30.5546875" style="3" customWidth="1"/>
    <col min="12519" max="12519" width="9.44140625" style="3" customWidth="1"/>
    <col min="12520" max="12520" width="8.5546875" style="3" customWidth="1"/>
    <col min="12521" max="12521" width="9.44140625" style="3" customWidth="1"/>
    <col min="12522" max="12522" width="23.5546875" style="3" customWidth="1"/>
    <col min="12523" max="12523" width="39.44140625" style="3" customWidth="1"/>
    <col min="12524" max="12524" width="23.44140625" style="3" customWidth="1"/>
    <col min="12525" max="12525" width="25" style="3" customWidth="1"/>
    <col min="12526" max="12526" width="13.5546875" style="3" customWidth="1"/>
    <col min="12527" max="12527" width="11.5546875" style="3" customWidth="1"/>
    <col min="12528" max="12528" width="29.44140625" style="3" customWidth="1"/>
    <col min="12529" max="12529" width="27.5546875" style="3" customWidth="1"/>
    <col min="12530" max="12530" width="10.5546875" style="3" customWidth="1"/>
    <col min="12531" max="12531" width="27.5546875" style="3" bestFit="1" customWidth="1"/>
    <col min="12532" max="12532" width="27.5546875" style="3" customWidth="1"/>
    <col min="12533" max="12773" width="9.44140625" style="3"/>
    <col min="12774" max="12774" width="30.5546875" style="3" customWidth="1"/>
    <col min="12775" max="12775" width="9.44140625" style="3" customWidth="1"/>
    <col min="12776" max="12776" width="8.5546875" style="3" customWidth="1"/>
    <col min="12777" max="12777" width="9.44140625" style="3" customWidth="1"/>
    <col min="12778" max="12778" width="23.5546875" style="3" customWidth="1"/>
    <col min="12779" max="12779" width="39.44140625" style="3" customWidth="1"/>
    <col min="12780" max="12780" width="23.44140625" style="3" customWidth="1"/>
    <col min="12781" max="12781" width="25" style="3" customWidth="1"/>
    <col min="12782" max="12782" width="13.5546875" style="3" customWidth="1"/>
    <col min="12783" max="12783" width="11.5546875" style="3" customWidth="1"/>
    <col min="12784" max="12784" width="29.44140625" style="3" customWidth="1"/>
    <col min="12785" max="12785" width="27.5546875" style="3" customWidth="1"/>
    <col min="12786" max="12786" width="10.5546875" style="3" customWidth="1"/>
    <col min="12787" max="12787" width="27.5546875" style="3" bestFit="1" customWidth="1"/>
    <col min="12788" max="12788" width="27.5546875" style="3" customWidth="1"/>
    <col min="12789" max="13029" width="9.44140625" style="3"/>
    <col min="13030" max="13030" width="30.5546875" style="3" customWidth="1"/>
    <col min="13031" max="13031" width="9.44140625" style="3" customWidth="1"/>
    <col min="13032" max="13032" width="8.5546875" style="3" customWidth="1"/>
    <col min="13033" max="13033" width="9.44140625" style="3" customWidth="1"/>
    <col min="13034" max="13034" width="23.5546875" style="3" customWidth="1"/>
    <col min="13035" max="13035" width="39.44140625" style="3" customWidth="1"/>
    <col min="13036" max="13036" width="23.44140625" style="3" customWidth="1"/>
    <col min="13037" max="13037" width="25" style="3" customWidth="1"/>
    <col min="13038" max="13038" width="13.5546875" style="3" customWidth="1"/>
    <col min="13039" max="13039" width="11.5546875" style="3" customWidth="1"/>
    <col min="13040" max="13040" width="29.44140625" style="3" customWidth="1"/>
    <col min="13041" max="13041" width="27.5546875" style="3" customWidth="1"/>
    <col min="13042" max="13042" width="10.5546875" style="3" customWidth="1"/>
    <col min="13043" max="13043" width="27.5546875" style="3" bestFit="1" customWidth="1"/>
    <col min="13044" max="13044" width="27.5546875" style="3" customWidth="1"/>
    <col min="13045" max="13285" width="9.44140625" style="3"/>
    <col min="13286" max="13286" width="30.5546875" style="3" customWidth="1"/>
    <col min="13287" max="13287" width="9.44140625" style="3" customWidth="1"/>
    <col min="13288" max="13288" width="8.5546875" style="3" customWidth="1"/>
    <col min="13289" max="13289" width="9.44140625" style="3" customWidth="1"/>
    <col min="13290" max="13290" width="23.5546875" style="3" customWidth="1"/>
    <col min="13291" max="13291" width="39.44140625" style="3" customWidth="1"/>
    <col min="13292" max="13292" width="23.44140625" style="3" customWidth="1"/>
    <col min="13293" max="13293" width="25" style="3" customWidth="1"/>
    <col min="13294" max="13294" width="13.5546875" style="3" customWidth="1"/>
    <col min="13295" max="13295" width="11.5546875" style="3" customWidth="1"/>
    <col min="13296" max="13296" width="29.44140625" style="3" customWidth="1"/>
    <col min="13297" max="13297" width="27.5546875" style="3" customWidth="1"/>
    <col min="13298" max="13298" width="10.5546875" style="3" customWidth="1"/>
    <col min="13299" max="13299" width="27.5546875" style="3" bestFit="1" customWidth="1"/>
    <col min="13300" max="13300" width="27.5546875" style="3" customWidth="1"/>
    <col min="13301" max="13541" width="9.44140625" style="3"/>
    <col min="13542" max="13542" width="30.5546875" style="3" customWidth="1"/>
    <col min="13543" max="13543" width="9.44140625" style="3" customWidth="1"/>
    <col min="13544" max="13544" width="8.5546875" style="3" customWidth="1"/>
    <col min="13545" max="13545" width="9.44140625" style="3" customWidth="1"/>
    <col min="13546" max="13546" width="23.5546875" style="3" customWidth="1"/>
    <col min="13547" max="13547" width="39.44140625" style="3" customWidth="1"/>
    <col min="13548" max="13548" width="23.44140625" style="3" customWidth="1"/>
    <col min="13549" max="13549" width="25" style="3" customWidth="1"/>
    <col min="13550" max="13550" width="13.5546875" style="3" customWidth="1"/>
    <col min="13551" max="13551" width="11.5546875" style="3" customWidth="1"/>
    <col min="13552" max="13552" width="29.44140625" style="3" customWidth="1"/>
    <col min="13553" max="13553" width="27.5546875" style="3" customWidth="1"/>
    <col min="13554" max="13554" width="10.5546875" style="3" customWidth="1"/>
    <col min="13555" max="13555" width="27.5546875" style="3" bestFit="1" customWidth="1"/>
    <col min="13556" max="13556" width="27.5546875" style="3" customWidth="1"/>
    <col min="13557" max="13797" width="9.44140625" style="3"/>
    <col min="13798" max="13798" width="30.5546875" style="3" customWidth="1"/>
    <col min="13799" max="13799" width="9.44140625" style="3" customWidth="1"/>
    <col min="13800" max="13800" width="8.5546875" style="3" customWidth="1"/>
    <col min="13801" max="13801" width="9.44140625" style="3" customWidth="1"/>
    <col min="13802" max="13802" width="23.5546875" style="3" customWidth="1"/>
    <col min="13803" max="13803" width="39.44140625" style="3" customWidth="1"/>
    <col min="13804" max="13804" width="23.44140625" style="3" customWidth="1"/>
    <col min="13805" max="13805" width="25" style="3" customWidth="1"/>
    <col min="13806" max="13806" width="13.5546875" style="3" customWidth="1"/>
    <col min="13807" max="13807" width="11.5546875" style="3" customWidth="1"/>
    <col min="13808" max="13808" width="29.44140625" style="3" customWidth="1"/>
    <col min="13809" max="13809" width="27.5546875" style="3" customWidth="1"/>
    <col min="13810" max="13810" width="10.5546875" style="3" customWidth="1"/>
    <col min="13811" max="13811" width="27.5546875" style="3" bestFit="1" customWidth="1"/>
    <col min="13812" max="13812" width="27.5546875" style="3" customWidth="1"/>
    <col min="13813" max="14053" width="9.44140625" style="3"/>
    <col min="14054" max="14054" width="30.5546875" style="3" customWidth="1"/>
    <col min="14055" max="14055" width="9.44140625" style="3" customWidth="1"/>
    <col min="14056" max="14056" width="8.5546875" style="3" customWidth="1"/>
    <col min="14057" max="14057" width="9.44140625" style="3" customWidth="1"/>
    <col min="14058" max="14058" width="23.5546875" style="3" customWidth="1"/>
    <col min="14059" max="14059" width="39.44140625" style="3" customWidth="1"/>
    <col min="14060" max="14060" width="23.44140625" style="3" customWidth="1"/>
    <col min="14061" max="14061" width="25" style="3" customWidth="1"/>
    <col min="14062" max="14062" width="13.5546875" style="3" customWidth="1"/>
    <col min="14063" max="14063" width="11.5546875" style="3" customWidth="1"/>
    <col min="14064" max="14064" width="29.44140625" style="3" customWidth="1"/>
    <col min="14065" max="14065" width="27.5546875" style="3" customWidth="1"/>
    <col min="14066" max="14066" width="10.5546875" style="3" customWidth="1"/>
    <col min="14067" max="14067" width="27.5546875" style="3" bestFit="1" customWidth="1"/>
    <col min="14068" max="14068" width="27.5546875" style="3" customWidth="1"/>
    <col min="14069" max="14309" width="9.44140625" style="3"/>
    <col min="14310" max="14310" width="30.5546875" style="3" customWidth="1"/>
    <col min="14311" max="14311" width="9.44140625" style="3" customWidth="1"/>
    <col min="14312" max="14312" width="8.5546875" style="3" customWidth="1"/>
    <col min="14313" max="14313" width="9.44140625" style="3" customWidth="1"/>
    <col min="14314" max="14314" width="23.5546875" style="3" customWidth="1"/>
    <col min="14315" max="14315" width="39.44140625" style="3" customWidth="1"/>
    <col min="14316" max="14316" width="23.44140625" style="3" customWidth="1"/>
    <col min="14317" max="14317" width="25" style="3" customWidth="1"/>
    <col min="14318" max="14318" width="13.5546875" style="3" customWidth="1"/>
    <col min="14319" max="14319" width="11.5546875" style="3" customWidth="1"/>
    <col min="14320" max="14320" width="29.44140625" style="3" customWidth="1"/>
    <col min="14321" max="14321" width="27.5546875" style="3" customWidth="1"/>
    <col min="14322" max="14322" width="10.5546875" style="3" customWidth="1"/>
    <col min="14323" max="14323" width="27.5546875" style="3" bestFit="1" customWidth="1"/>
    <col min="14324" max="14324" width="27.5546875" style="3" customWidth="1"/>
    <col min="14325" max="14565" width="9.44140625" style="3"/>
    <col min="14566" max="14566" width="30.5546875" style="3" customWidth="1"/>
    <col min="14567" max="14567" width="9.44140625" style="3" customWidth="1"/>
    <col min="14568" max="14568" width="8.5546875" style="3" customWidth="1"/>
    <col min="14569" max="14569" width="9.44140625" style="3" customWidth="1"/>
    <col min="14570" max="14570" width="23.5546875" style="3" customWidth="1"/>
    <col min="14571" max="14571" width="39.44140625" style="3" customWidth="1"/>
    <col min="14572" max="14572" width="23.44140625" style="3" customWidth="1"/>
    <col min="14573" max="14573" width="25" style="3" customWidth="1"/>
    <col min="14574" max="14574" width="13.5546875" style="3" customWidth="1"/>
    <col min="14575" max="14575" width="11.5546875" style="3" customWidth="1"/>
    <col min="14576" max="14576" width="29.44140625" style="3" customWidth="1"/>
    <col min="14577" max="14577" width="27.5546875" style="3" customWidth="1"/>
    <col min="14578" max="14578" width="10.5546875" style="3" customWidth="1"/>
    <col min="14579" max="14579" width="27.5546875" style="3" bestFit="1" customWidth="1"/>
    <col min="14580" max="14580" width="27.5546875" style="3" customWidth="1"/>
    <col min="14581" max="14821" width="9.44140625" style="3"/>
    <col min="14822" max="14822" width="30.5546875" style="3" customWidth="1"/>
    <col min="14823" max="14823" width="9.44140625" style="3" customWidth="1"/>
    <col min="14824" max="14824" width="8.5546875" style="3" customWidth="1"/>
    <col min="14825" max="14825" width="9.44140625" style="3" customWidth="1"/>
    <col min="14826" max="14826" width="23.5546875" style="3" customWidth="1"/>
    <col min="14827" max="14827" width="39.44140625" style="3" customWidth="1"/>
    <col min="14828" max="14828" width="23.44140625" style="3" customWidth="1"/>
    <col min="14829" max="14829" width="25" style="3" customWidth="1"/>
    <col min="14830" max="14830" width="13.5546875" style="3" customWidth="1"/>
    <col min="14831" max="14831" width="11.5546875" style="3" customWidth="1"/>
    <col min="14832" max="14832" width="29.44140625" style="3" customWidth="1"/>
    <col min="14833" max="14833" width="27.5546875" style="3" customWidth="1"/>
    <col min="14834" max="14834" width="10.5546875" style="3" customWidth="1"/>
    <col min="14835" max="14835" width="27.5546875" style="3" bestFit="1" customWidth="1"/>
    <col min="14836" max="14836" width="27.5546875" style="3" customWidth="1"/>
    <col min="14837" max="15077" width="9.44140625" style="3"/>
    <col min="15078" max="15078" width="30.5546875" style="3" customWidth="1"/>
    <col min="15079" max="15079" width="9.44140625" style="3" customWidth="1"/>
    <col min="15080" max="15080" width="8.5546875" style="3" customWidth="1"/>
    <col min="15081" max="15081" width="9.44140625" style="3" customWidth="1"/>
    <col min="15082" max="15082" width="23.5546875" style="3" customWidth="1"/>
    <col min="15083" max="15083" width="39.44140625" style="3" customWidth="1"/>
    <col min="15084" max="15084" width="23.44140625" style="3" customWidth="1"/>
    <col min="15085" max="15085" width="25" style="3" customWidth="1"/>
    <col min="15086" max="15086" width="13.5546875" style="3" customWidth="1"/>
    <col min="15087" max="15087" width="11.5546875" style="3" customWidth="1"/>
    <col min="15088" max="15088" width="29.44140625" style="3" customWidth="1"/>
    <col min="15089" max="15089" width="27.5546875" style="3" customWidth="1"/>
    <col min="15090" max="15090" width="10.5546875" style="3" customWidth="1"/>
    <col min="15091" max="15091" width="27.5546875" style="3" bestFit="1" customWidth="1"/>
    <col min="15092" max="15092" width="27.5546875" style="3" customWidth="1"/>
    <col min="15093" max="15333" width="9.44140625" style="3"/>
    <col min="15334" max="15334" width="30.5546875" style="3" customWidth="1"/>
    <col min="15335" max="15335" width="9.44140625" style="3" customWidth="1"/>
    <col min="15336" max="15336" width="8.5546875" style="3" customWidth="1"/>
    <col min="15337" max="15337" width="9.44140625" style="3" customWidth="1"/>
    <col min="15338" max="15338" width="23.5546875" style="3" customWidth="1"/>
    <col min="15339" max="15339" width="39.44140625" style="3" customWidth="1"/>
    <col min="15340" max="15340" width="23.44140625" style="3" customWidth="1"/>
    <col min="15341" max="15341" width="25" style="3" customWidth="1"/>
    <col min="15342" max="15342" width="13.5546875" style="3" customWidth="1"/>
    <col min="15343" max="15343" width="11.5546875" style="3" customWidth="1"/>
    <col min="15344" max="15344" width="29.44140625" style="3" customWidth="1"/>
    <col min="15345" max="15345" width="27.5546875" style="3" customWidth="1"/>
    <col min="15346" max="15346" width="10.5546875" style="3" customWidth="1"/>
    <col min="15347" max="15347" width="27.5546875" style="3" bestFit="1" customWidth="1"/>
    <col min="15348" max="15348" width="27.5546875" style="3" customWidth="1"/>
    <col min="15349" max="15589" width="9.44140625" style="3"/>
    <col min="15590" max="15590" width="30.5546875" style="3" customWidth="1"/>
    <col min="15591" max="15591" width="9.44140625" style="3" customWidth="1"/>
    <col min="15592" max="15592" width="8.5546875" style="3" customWidth="1"/>
    <col min="15593" max="15593" width="9.44140625" style="3" customWidth="1"/>
    <col min="15594" max="15594" width="23.5546875" style="3" customWidth="1"/>
    <col min="15595" max="15595" width="39.44140625" style="3" customWidth="1"/>
    <col min="15596" max="15596" width="23.44140625" style="3" customWidth="1"/>
    <col min="15597" max="15597" width="25" style="3" customWidth="1"/>
    <col min="15598" max="15598" width="13.5546875" style="3" customWidth="1"/>
    <col min="15599" max="15599" width="11.5546875" style="3" customWidth="1"/>
    <col min="15600" max="15600" width="29.44140625" style="3" customWidth="1"/>
    <col min="15601" max="15601" width="27.5546875" style="3" customWidth="1"/>
    <col min="15602" max="15602" width="10.5546875" style="3" customWidth="1"/>
    <col min="15603" max="15603" width="27.5546875" style="3" bestFit="1" customWidth="1"/>
    <col min="15604" max="15604" width="27.5546875" style="3" customWidth="1"/>
    <col min="15605" max="15845" width="9.44140625" style="3"/>
    <col min="15846" max="15846" width="30.5546875" style="3" customWidth="1"/>
    <col min="15847" max="15847" width="9.44140625" style="3" customWidth="1"/>
    <col min="15848" max="15848" width="8.5546875" style="3" customWidth="1"/>
    <col min="15849" max="15849" width="9.44140625" style="3" customWidth="1"/>
    <col min="15850" max="15850" width="23.5546875" style="3" customWidth="1"/>
    <col min="15851" max="15851" width="39.44140625" style="3" customWidth="1"/>
    <col min="15852" max="15852" width="23.44140625" style="3" customWidth="1"/>
    <col min="15853" max="15853" width="25" style="3" customWidth="1"/>
    <col min="15854" max="15854" width="13.5546875" style="3" customWidth="1"/>
    <col min="15855" max="15855" width="11.5546875" style="3" customWidth="1"/>
    <col min="15856" max="15856" width="29.44140625" style="3" customWidth="1"/>
    <col min="15857" max="15857" width="27.5546875" style="3" customWidth="1"/>
    <col min="15858" max="15858" width="10.5546875" style="3" customWidth="1"/>
    <col min="15859" max="15859" width="27.5546875" style="3" bestFit="1" customWidth="1"/>
    <col min="15860" max="15860" width="27.5546875" style="3" customWidth="1"/>
    <col min="15861" max="16101" width="9.44140625" style="3"/>
    <col min="16102" max="16102" width="30.5546875" style="3" customWidth="1"/>
    <col min="16103" max="16103" width="9.44140625" style="3" customWidth="1"/>
    <col min="16104" max="16104" width="8.5546875" style="3" customWidth="1"/>
    <col min="16105" max="16105" width="9.44140625" style="3" customWidth="1"/>
    <col min="16106" max="16106" width="23.5546875" style="3" customWidth="1"/>
    <col min="16107" max="16107" width="39.44140625" style="3" customWidth="1"/>
    <col min="16108" max="16108" width="23.44140625" style="3" customWidth="1"/>
    <col min="16109" max="16109" width="25" style="3" customWidth="1"/>
    <col min="16110" max="16110" width="13.5546875" style="3" customWidth="1"/>
    <col min="16111" max="16111" width="11.5546875" style="3" customWidth="1"/>
    <col min="16112" max="16112" width="29.44140625" style="3" customWidth="1"/>
    <col min="16113" max="16113" width="27.5546875" style="3" customWidth="1"/>
    <col min="16114" max="16114" width="10.5546875" style="3" customWidth="1"/>
    <col min="16115" max="16115" width="27.5546875" style="3" bestFit="1" customWidth="1"/>
    <col min="16116" max="16116" width="27.5546875" style="3" customWidth="1"/>
    <col min="16117" max="16381" width="9.44140625" style="3"/>
    <col min="16382" max="16382" width="9.44140625" style="3" bestFit="1"/>
    <col min="16383" max="16384" width="9.44140625" style="3"/>
  </cols>
  <sheetData>
    <row r="1" spans="1:13" x14ac:dyDescent="0.25">
      <c r="A1" s="1" t="s">
        <v>82</v>
      </c>
      <c r="C1" s="4"/>
      <c r="D1" s="4"/>
      <c r="K1" s="3"/>
    </row>
    <row r="2" spans="1:13" x14ac:dyDescent="0.25">
      <c r="A2" s="1" t="s">
        <v>83</v>
      </c>
      <c r="C2" s="4"/>
      <c r="D2" s="4"/>
      <c r="K2" s="3"/>
    </row>
    <row r="3" spans="1:13" ht="17.100000000000001" customHeight="1" x14ac:dyDescent="0.25">
      <c r="C3" s="4"/>
      <c r="D3" s="4"/>
      <c r="K3" s="3"/>
    </row>
    <row r="4" spans="1:13" s="15" customFormat="1" x14ac:dyDescent="0.25">
      <c r="A4" s="1" t="s">
        <v>84</v>
      </c>
      <c r="B4" s="14" t="s">
        <v>85</v>
      </c>
      <c r="C4" s="1" t="s">
        <v>7</v>
      </c>
      <c r="D4" s="1" t="s">
        <v>86</v>
      </c>
      <c r="E4" s="1" t="s">
        <v>9</v>
      </c>
      <c r="F4" s="15" t="s">
        <v>2729</v>
      </c>
      <c r="G4" s="15" t="s">
        <v>2730</v>
      </c>
      <c r="H4" s="15" t="s">
        <v>12</v>
      </c>
      <c r="I4" s="15" t="s">
        <v>2474</v>
      </c>
      <c r="J4" s="6" t="s">
        <v>89</v>
      </c>
      <c r="K4" s="138" t="s">
        <v>2475</v>
      </c>
      <c r="L4" s="138" t="s">
        <v>2731</v>
      </c>
      <c r="M4" s="15" t="s">
        <v>2621</v>
      </c>
    </row>
    <row r="5" spans="1:13" ht="14.1" customHeight="1" x14ac:dyDescent="0.25">
      <c r="A5" s="2" t="s">
        <v>713</v>
      </c>
      <c r="B5" s="2">
        <v>1</v>
      </c>
      <c r="C5" s="2" t="s">
        <v>1553</v>
      </c>
      <c r="D5" s="2" t="s">
        <v>1521</v>
      </c>
      <c r="E5" s="3" t="s">
        <v>160</v>
      </c>
      <c r="F5" s="3" t="s">
        <v>1523</v>
      </c>
      <c r="G5" s="3" t="s">
        <v>687</v>
      </c>
      <c r="H5" s="3" t="s">
        <v>1524</v>
      </c>
      <c r="I5" s="3" t="s">
        <v>1526</v>
      </c>
      <c r="J5" s="3" t="s">
        <v>1527</v>
      </c>
      <c r="K5" s="171" t="s">
        <v>2732</v>
      </c>
      <c r="L5" s="139">
        <v>0.76</v>
      </c>
      <c r="M5" s="158">
        <v>0.96005916808149183</v>
      </c>
    </row>
    <row r="6" spans="1:13" ht="14.1" customHeight="1" x14ac:dyDescent="0.25">
      <c r="A6" s="2" t="s">
        <v>930</v>
      </c>
      <c r="B6" s="2">
        <v>2</v>
      </c>
      <c r="C6" s="2" t="s">
        <v>1520</v>
      </c>
      <c r="D6" s="2" t="s">
        <v>1531</v>
      </c>
      <c r="E6" s="3" t="s">
        <v>179</v>
      </c>
      <c r="F6" s="3" t="s">
        <v>687</v>
      </c>
      <c r="G6" s="3" t="s">
        <v>687</v>
      </c>
      <c r="H6" s="3" t="s">
        <v>1533</v>
      </c>
      <c r="I6" s="3" t="s">
        <v>1532</v>
      </c>
      <c r="J6" s="3" t="s">
        <v>1527</v>
      </c>
      <c r="K6" s="171" t="s">
        <v>2732</v>
      </c>
      <c r="L6" s="139">
        <v>0.9</v>
      </c>
      <c r="M6" s="158">
        <v>0.89749143968871681</v>
      </c>
    </row>
    <row r="7" spans="1:13" ht="14.1" customHeight="1" x14ac:dyDescent="0.25">
      <c r="A7" s="2" t="s">
        <v>715</v>
      </c>
      <c r="B7" s="2">
        <v>5</v>
      </c>
      <c r="C7" s="2" t="s">
        <v>1520</v>
      </c>
      <c r="D7" s="2" t="s">
        <v>1535</v>
      </c>
      <c r="E7" s="3" t="s">
        <v>166</v>
      </c>
      <c r="F7" s="3" t="s">
        <v>687</v>
      </c>
      <c r="G7" s="3" t="s">
        <v>687</v>
      </c>
      <c r="H7" s="3" t="s">
        <v>1536</v>
      </c>
      <c r="I7" s="3" t="s">
        <v>1532</v>
      </c>
      <c r="J7" s="3" t="s">
        <v>1527</v>
      </c>
      <c r="K7" s="171" t="s">
        <v>2732</v>
      </c>
      <c r="L7" s="139">
        <v>0.96</v>
      </c>
      <c r="M7" s="158">
        <v>0.83109128460207227</v>
      </c>
    </row>
    <row r="8" spans="1:13" ht="14.1" customHeight="1" x14ac:dyDescent="0.25">
      <c r="A8" s="2" t="s">
        <v>716</v>
      </c>
      <c r="B8" s="2">
        <v>4</v>
      </c>
      <c r="C8" s="2" t="s">
        <v>1538</v>
      </c>
      <c r="D8" s="2" t="s">
        <v>1539</v>
      </c>
      <c r="E8" s="3" t="s">
        <v>166</v>
      </c>
      <c r="F8" s="3" t="s">
        <v>1541</v>
      </c>
      <c r="G8" s="3" t="s">
        <v>1542</v>
      </c>
      <c r="H8" s="3" t="s">
        <v>1536</v>
      </c>
      <c r="I8" s="3" t="s">
        <v>1532</v>
      </c>
      <c r="J8" s="3" t="s">
        <v>1527</v>
      </c>
      <c r="K8" s="171" t="s">
        <v>2732</v>
      </c>
      <c r="L8" s="139">
        <v>0.96</v>
      </c>
      <c r="M8" s="158">
        <v>1.3298153124566439</v>
      </c>
    </row>
    <row r="9" spans="1:13" ht="14.1" customHeight="1" x14ac:dyDescent="0.25">
      <c r="A9" s="2" t="s">
        <v>717</v>
      </c>
      <c r="B9" s="2">
        <v>106</v>
      </c>
      <c r="C9" s="2" t="s">
        <v>1520</v>
      </c>
      <c r="D9" s="2" t="s">
        <v>1545</v>
      </c>
      <c r="E9" s="3" t="s">
        <v>166</v>
      </c>
      <c r="F9" s="3" t="s">
        <v>687</v>
      </c>
      <c r="G9" s="3" t="s">
        <v>687</v>
      </c>
      <c r="H9" s="3" t="s">
        <v>1536</v>
      </c>
      <c r="I9" s="3" t="s">
        <v>1532</v>
      </c>
      <c r="J9" s="3" t="s">
        <v>1527</v>
      </c>
      <c r="K9" s="171" t="s">
        <v>2732</v>
      </c>
      <c r="L9" s="139">
        <v>0.73</v>
      </c>
      <c r="M9" s="158">
        <v>0.91203465823547558</v>
      </c>
    </row>
    <row r="10" spans="1:13" ht="14.1" customHeight="1" x14ac:dyDescent="0.25">
      <c r="A10" s="2" t="s">
        <v>718</v>
      </c>
      <c r="B10" s="2">
        <v>14495</v>
      </c>
      <c r="C10" s="2" t="s">
        <v>1520</v>
      </c>
      <c r="D10" s="2" t="s">
        <v>1547</v>
      </c>
      <c r="E10" s="3" t="s">
        <v>166</v>
      </c>
      <c r="F10" s="3" t="s">
        <v>687</v>
      </c>
      <c r="G10" s="3" t="s">
        <v>687</v>
      </c>
      <c r="H10" s="3" t="s">
        <v>1536</v>
      </c>
      <c r="I10" s="3" t="s">
        <v>1532</v>
      </c>
      <c r="J10" s="3" t="s">
        <v>1527</v>
      </c>
      <c r="K10" s="171" t="s">
        <v>2732</v>
      </c>
      <c r="L10" s="139">
        <v>0.74</v>
      </c>
      <c r="M10" s="158">
        <v>1.0160120869810756</v>
      </c>
    </row>
    <row r="11" spans="1:13" ht="14.1" customHeight="1" x14ac:dyDescent="0.25">
      <c r="A11" s="2" t="s">
        <v>719</v>
      </c>
      <c r="B11" s="2">
        <v>6309</v>
      </c>
      <c r="C11" s="2" t="s">
        <v>1520</v>
      </c>
      <c r="D11" s="2" t="s">
        <v>1549</v>
      </c>
      <c r="E11" s="3" t="s">
        <v>166</v>
      </c>
      <c r="F11" s="3" t="s">
        <v>1523</v>
      </c>
      <c r="G11" s="3" t="s">
        <v>687</v>
      </c>
      <c r="H11" s="3" t="s">
        <v>1550</v>
      </c>
      <c r="I11" s="3" t="s">
        <v>1532</v>
      </c>
      <c r="J11" s="3" t="s">
        <v>1527</v>
      </c>
      <c r="K11" s="171" t="s">
        <v>2732</v>
      </c>
      <c r="L11" s="139">
        <v>1.04</v>
      </c>
      <c r="M11" s="158">
        <v>1.1888985349835439</v>
      </c>
    </row>
    <row r="12" spans="1:13" ht="14.1" customHeight="1" x14ac:dyDescent="0.25">
      <c r="A12" s="2" t="s">
        <v>720</v>
      </c>
      <c r="B12" s="2">
        <v>98</v>
      </c>
      <c r="C12" s="2" t="s">
        <v>1553</v>
      </c>
      <c r="D12" s="2" t="s">
        <v>1554</v>
      </c>
      <c r="E12" s="3" t="s">
        <v>170</v>
      </c>
      <c r="F12" s="3" t="s">
        <v>687</v>
      </c>
      <c r="G12" s="3" t="s">
        <v>687</v>
      </c>
      <c r="H12" s="3" t="s">
        <v>1524</v>
      </c>
      <c r="I12" s="3" t="s">
        <v>1526</v>
      </c>
      <c r="J12" s="3" t="s">
        <v>1527</v>
      </c>
      <c r="K12" s="171" t="s">
        <v>2732</v>
      </c>
      <c r="L12" s="139">
        <v>0.83</v>
      </c>
      <c r="M12" s="158">
        <v>1.1570994749671857</v>
      </c>
    </row>
    <row r="13" spans="1:13" ht="14.1" customHeight="1" x14ac:dyDescent="0.25">
      <c r="A13" s="2" t="s">
        <v>721</v>
      </c>
      <c r="B13" s="2">
        <v>53</v>
      </c>
      <c r="C13" s="2" t="s">
        <v>1553</v>
      </c>
      <c r="D13" s="2" t="s">
        <v>1556</v>
      </c>
      <c r="E13" s="3" t="s">
        <v>170</v>
      </c>
      <c r="F13" s="3" t="s">
        <v>687</v>
      </c>
      <c r="G13" s="3" t="s">
        <v>687</v>
      </c>
      <c r="H13" s="3" t="s">
        <v>1524</v>
      </c>
      <c r="I13" s="3" t="s">
        <v>1526</v>
      </c>
      <c r="J13" s="3" t="s">
        <v>1527</v>
      </c>
      <c r="K13" s="171" t="s">
        <v>2732</v>
      </c>
      <c r="L13" s="139">
        <v>0.94</v>
      </c>
      <c r="M13" s="158">
        <v>1.0888187826086921</v>
      </c>
    </row>
    <row r="14" spans="1:13" ht="14.1" customHeight="1" x14ac:dyDescent="0.25">
      <c r="A14" s="2" t="s">
        <v>722</v>
      </c>
      <c r="B14" s="2">
        <v>79</v>
      </c>
      <c r="C14" s="2" t="s">
        <v>1520</v>
      </c>
      <c r="D14" s="2" t="s">
        <v>1558</v>
      </c>
      <c r="E14" s="3" t="s">
        <v>155</v>
      </c>
      <c r="F14" s="3" t="s">
        <v>687</v>
      </c>
      <c r="G14" s="3" t="s">
        <v>687</v>
      </c>
      <c r="H14" s="3" t="s">
        <v>1524</v>
      </c>
      <c r="I14" s="3" t="s">
        <v>1526</v>
      </c>
      <c r="J14" s="3" t="s">
        <v>1527</v>
      </c>
      <c r="K14" s="171" t="s">
        <v>2732</v>
      </c>
      <c r="L14" s="139">
        <v>0.91</v>
      </c>
      <c r="M14" s="158">
        <v>1.1680322614018377</v>
      </c>
    </row>
    <row r="15" spans="1:13" ht="14.1" customHeight="1" x14ac:dyDescent="0.25">
      <c r="A15" s="2" t="s">
        <v>723</v>
      </c>
      <c r="B15" s="2">
        <v>8702</v>
      </c>
      <c r="C15" s="2" t="s">
        <v>1560</v>
      </c>
      <c r="D15" s="2" t="s">
        <v>1561</v>
      </c>
      <c r="E15" s="3" t="s">
        <v>170</v>
      </c>
      <c r="F15" s="3" t="s">
        <v>1541</v>
      </c>
      <c r="G15" s="3" t="s">
        <v>687</v>
      </c>
      <c r="H15" s="3" t="s">
        <v>1524</v>
      </c>
      <c r="I15" s="3" t="s">
        <v>1526</v>
      </c>
      <c r="J15" s="3" t="s">
        <v>1527</v>
      </c>
      <c r="K15" s="171" t="s">
        <v>2732</v>
      </c>
      <c r="L15" s="139">
        <v>1.06</v>
      </c>
      <c r="M15" s="158">
        <v>1.7257319047619886</v>
      </c>
    </row>
    <row r="16" spans="1:13" ht="14.1" customHeight="1" x14ac:dyDescent="0.25">
      <c r="A16" s="2" t="s">
        <v>724</v>
      </c>
      <c r="B16" s="2">
        <v>46</v>
      </c>
      <c r="C16" s="2" t="s">
        <v>1565</v>
      </c>
      <c r="D16" s="2" t="s">
        <v>1561</v>
      </c>
      <c r="E16" s="3" t="s">
        <v>170</v>
      </c>
      <c r="F16" s="3" t="s">
        <v>687</v>
      </c>
      <c r="G16" s="3" t="s">
        <v>1567</v>
      </c>
      <c r="H16" s="3" t="s">
        <v>1568</v>
      </c>
      <c r="I16" s="3" t="s">
        <v>1532</v>
      </c>
      <c r="J16" s="3" t="s">
        <v>1527</v>
      </c>
      <c r="K16" s="171" t="s">
        <v>2732</v>
      </c>
      <c r="L16" s="139">
        <v>1.57</v>
      </c>
      <c r="M16" s="158">
        <v>2.3457028092433223</v>
      </c>
    </row>
    <row r="17" spans="1:13" ht="14.1" customHeight="1" x14ac:dyDescent="0.25">
      <c r="A17" s="2" t="s">
        <v>725</v>
      </c>
      <c r="B17" s="2">
        <v>3107</v>
      </c>
      <c r="C17" s="2" t="s">
        <v>1560</v>
      </c>
      <c r="D17" s="2" t="s">
        <v>1561</v>
      </c>
      <c r="E17" s="3" t="s">
        <v>170</v>
      </c>
      <c r="F17" s="3" t="s">
        <v>1541</v>
      </c>
      <c r="G17" s="3" t="s">
        <v>1542</v>
      </c>
      <c r="H17" s="3" t="s">
        <v>1571</v>
      </c>
      <c r="I17" s="3" t="s">
        <v>1532</v>
      </c>
      <c r="J17" s="3" t="s">
        <v>1527</v>
      </c>
      <c r="K17" s="171" t="s">
        <v>2732</v>
      </c>
      <c r="L17" s="139">
        <v>0.93</v>
      </c>
      <c r="M17" s="158">
        <v>1.4150596884498534</v>
      </c>
    </row>
    <row r="18" spans="1:13" ht="14.1" customHeight="1" x14ac:dyDescent="0.25">
      <c r="A18" s="2" t="s">
        <v>726</v>
      </c>
      <c r="B18" s="2">
        <v>59</v>
      </c>
      <c r="C18" s="2" t="s">
        <v>1553</v>
      </c>
      <c r="D18" s="2" t="s">
        <v>1561</v>
      </c>
      <c r="E18" s="3" t="s">
        <v>170</v>
      </c>
      <c r="F18" s="3" t="s">
        <v>687</v>
      </c>
      <c r="G18" s="3" t="s">
        <v>687</v>
      </c>
      <c r="H18" s="3" t="s">
        <v>1573</v>
      </c>
      <c r="I18" s="3" t="s">
        <v>1532</v>
      </c>
      <c r="J18" s="3" t="s">
        <v>1527</v>
      </c>
      <c r="K18" s="171" t="s">
        <v>2732</v>
      </c>
      <c r="L18" s="139">
        <v>1</v>
      </c>
      <c r="M18" s="158">
        <v>1.1422511935651192</v>
      </c>
    </row>
    <row r="19" spans="1:13" ht="14.1" customHeight="1" x14ac:dyDescent="0.25">
      <c r="A19" s="2" t="s">
        <v>727</v>
      </c>
      <c r="B19" s="2">
        <v>22</v>
      </c>
      <c r="C19" s="2" t="s">
        <v>1560</v>
      </c>
      <c r="D19" s="2" t="s">
        <v>1561</v>
      </c>
      <c r="E19" s="3" t="s">
        <v>170</v>
      </c>
      <c r="F19" s="3" t="s">
        <v>1541</v>
      </c>
      <c r="G19" s="3" t="s">
        <v>687</v>
      </c>
      <c r="H19" s="3" t="s">
        <v>1573</v>
      </c>
      <c r="I19" s="3" t="s">
        <v>1532</v>
      </c>
      <c r="J19" s="3" t="s">
        <v>1527</v>
      </c>
      <c r="K19" s="171" t="s">
        <v>2732</v>
      </c>
      <c r="L19" s="139">
        <v>1.37</v>
      </c>
      <c r="M19" s="158">
        <v>1.780988862770043</v>
      </c>
    </row>
    <row r="20" spans="1:13" ht="14.1" customHeight="1" x14ac:dyDescent="0.25">
      <c r="A20" s="2" t="s">
        <v>728</v>
      </c>
      <c r="B20" s="2">
        <v>3108</v>
      </c>
      <c r="C20" s="2" t="s">
        <v>1538</v>
      </c>
      <c r="D20" s="2" t="s">
        <v>1576</v>
      </c>
      <c r="E20" s="3" t="s">
        <v>170</v>
      </c>
      <c r="F20" s="3" t="s">
        <v>687</v>
      </c>
      <c r="G20" s="3" t="s">
        <v>687</v>
      </c>
      <c r="H20" s="3" t="s">
        <v>728</v>
      </c>
      <c r="I20" s="3" t="s">
        <v>1532</v>
      </c>
      <c r="J20" s="3" t="s">
        <v>1578</v>
      </c>
      <c r="K20" s="171" t="s">
        <v>2733</v>
      </c>
      <c r="L20" s="139">
        <v>0.79</v>
      </c>
      <c r="M20" s="158">
        <v>0.9122631016042676</v>
      </c>
    </row>
    <row r="21" spans="1:13" ht="14.1" customHeight="1" x14ac:dyDescent="0.25">
      <c r="A21" s="2" t="s">
        <v>729</v>
      </c>
      <c r="B21" s="2">
        <v>39</v>
      </c>
      <c r="C21" s="2" t="s">
        <v>1520</v>
      </c>
      <c r="D21" s="2" t="s">
        <v>1580</v>
      </c>
      <c r="E21" s="3" t="s">
        <v>198</v>
      </c>
      <c r="F21" s="3" t="s">
        <v>687</v>
      </c>
      <c r="G21" s="3" t="s">
        <v>687</v>
      </c>
      <c r="H21" s="3" t="s">
        <v>1581</v>
      </c>
      <c r="I21" s="3" t="s">
        <v>1532</v>
      </c>
      <c r="J21" s="3" t="s">
        <v>1527</v>
      </c>
      <c r="K21" s="171" t="s">
        <v>2732</v>
      </c>
      <c r="L21" s="139">
        <v>1.36</v>
      </c>
      <c r="M21" s="158">
        <v>1.2124395304606197</v>
      </c>
    </row>
    <row r="22" spans="1:13" ht="14.1" customHeight="1" x14ac:dyDescent="0.25">
      <c r="A22" s="2" t="s">
        <v>869</v>
      </c>
      <c r="B22" s="2">
        <v>50</v>
      </c>
      <c r="C22" s="2" t="s">
        <v>1520</v>
      </c>
      <c r="D22" s="2" t="s">
        <v>1583</v>
      </c>
      <c r="E22" s="3" t="s">
        <v>166</v>
      </c>
      <c r="F22" s="3" t="s">
        <v>687</v>
      </c>
      <c r="G22" s="3" t="s">
        <v>687</v>
      </c>
      <c r="H22" s="3" t="s">
        <v>1573</v>
      </c>
      <c r="I22" s="3" t="s">
        <v>1532</v>
      </c>
      <c r="J22" s="3" t="s">
        <v>1527</v>
      </c>
      <c r="K22" s="171" t="s">
        <v>2732</v>
      </c>
      <c r="L22" s="139">
        <v>0.92</v>
      </c>
      <c r="M22" s="158">
        <v>0.98327567353406375</v>
      </c>
    </row>
    <row r="23" spans="1:13" ht="14.1" customHeight="1" x14ac:dyDescent="0.25">
      <c r="A23" s="2" t="s">
        <v>731</v>
      </c>
      <c r="B23" s="2">
        <v>51</v>
      </c>
      <c r="C23" s="2" t="s">
        <v>1565</v>
      </c>
      <c r="D23" s="2" t="s">
        <v>1561</v>
      </c>
      <c r="E23" s="3" t="s">
        <v>170</v>
      </c>
      <c r="F23" s="3" t="s">
        <v>687</v>
      </c>
      <c r="G23" s="3" t="s">
        <v>687</v>
      </c>
      <c r="H23" s="3" t="s">
        <v>1586</v>
      </c>
      <c r="I23" s="3" t="s">
        <v>1532</v>
      </c>
      <c r="J23" s="3" t="s">
        <v>1527</v>
      </c>
      <c r="K23" s="171" t="s">
        <v>2732</v>
      </c>
      <c r="L23" s="139">
        <v>1.73</v>
      </c>
      <c r="M23" s="158">
        <v>2.3258467181467175</v>
      </c>
    </row>
    <row r="24" spans="1:13" ht="14.1" customHeight="1" x14ac:dyDescent="0.25">
      <c r="A24" s="2" t="s">
        <v>732</v>
      </c>
      <c r="B24" s="2">
        <v>57</v>
      </c>
      <c r="C24" s="2" t="s">
        <v>1553</v>
      </c>
      <c r="D24" s="2" t="s">
        <v>1588</v>
      </c>
      <c r="E24" s="3" t="s">
        <v>160</v>
      </c>
      <c r="F24" s="3" t="s">
        <v>687</v>
      </c>
      <c r="G24" s="3" t="s">
        <v>687</v>
      </c>
      <c r="H24" s="3" t="s">
        <v>1589</v>
      </c>
      <c r="I24" s="3" t="s">
        <v>1532</v>
      </c>
      <c r="J24" s="3" t="s">
        <v>1527</v>
      </c>
      <c r="K24" s="171" t="s">
        <v>2732</v>
      </c>
      <c r="L24" s="139">
        <v>0.93</v>
      </c>
      <c r="M24" s="158">
        <v>0.89243802547052598</v>
      </c>
    </row>
    <row r="25" spans="1:13" ht="14.1" customHeight="1" x14ac:dyDescent="0.25">
      <c r="A25" s="2" t="s">
        <v>733</v>
      </c>
      <c r="B25" s="2">
        <v>8</v>
      </c>
      <c r="C25" s="2" t="s">
        <v>1520</v>
      </c>
      <c r="D25" s="2" t="s">
        <v>1591</v>
      </c>
      <c r="E25" s="3" t="s">
        <v>166</v>
      </c>
      <c r="F25" s="3" t="s">
        <v>687</v>
      </c>
      <c r="G25" s="3" t="s">
        <v>687</v>
      </c>
      <c r="H25" s="3" t="s">
        <v>1550</v>
      </c>
      <c r="I25" s="3" t="s">
        <v>1532</v>
      </c>
      <c r="J25" s="3" t="s">
        <v>1527</v>
      </c>
      <c r="K25" s="171" t="s">
        <v>2732</v>
      </c>
      <c r="L25" s="139">
        <v>1.19</v>
      </c>
      <c r="M25" s="158">
        <v>0.80435029239765921</v>
      </c>
    </row>
    <row r="26" spans="1:13" ht="14.1" customHeight="1" x14ac:dyDescent="0.25">
      <c r="A26" s="2" t="s">
        <v>734</v>
      </c>
      <c r="B26" s="2">
        <v>40</v>
      </c>
      <c r="C26" s="2" t="s">
        <v>1520</v>
      </c>
      <c r="D26" s="2" t="s">
        <v>1593</v>
      </c>
      <c r="E26" s="3" t="s">
        <v>198</v>
      </c>
      <c r="F26" s="3" t="s">
        <v>687</v>
      </c>
      <c r="G26" s="3" t="s">
        <v>687</v>
      </c>
      <c r="H26" s="3" t="s">
        <v>1581</v>
      </c>
      <c r="I26" s="3" t="s">
        <v>1532</v>
      </c>
      <c r="J26" s="3" t="s">
        <v>1527</v>
      </c>
      <c r="K26" s="171" t="s">
        <v>2732</v>
      </c>
      <c r="L26" s="139">
        <v>1.48</v>
      </c>
      <c r="M26" s="158">
        <v>1.1408215873675427</v>
      </c>
    </row>
    <row r="27" spans="1:13" ht="14.1" customHeight="1" x14ac:dyDescent="0.25">
      <c r="A27" s="2" t="s">
        <v>735</v>
      </c>
      <c r="B27" s="2">
        <v>68</v>
      </c>
      <c r="C27" s="2" t="s">
        <v>1520</v>
      </c>
      <c r="D27" s="2" t="s">
        <v>1595</v>
      </c>
      <c r="E27" s="3" t="s">
        <v>179</v>
      </c>
      <c r="F27" s="3" t="s">
        <v>687</v>
      </c>
      <c r="G27" s="3" t="s">
        <v>687</v>
      </c>
      <c r="H27" s="3" t="s">
        <v>1596</v>
      </c>
      <c r="I27" s="3" t="s">
        <v>1597</v>
      </c>
      <c r="J27" s="3" t="s">
        <v>1527</v>
      </c>
      <c r="K27" s="171" t="s">
        <v>2732</v>
      </c>
      <c r="L27" s="139">
        <v>0.85</v>
      </c>
      <c r="M27" s="158">
        <v>1.057119080619082</v>
      </c>
    </row>
    <row r="28" spans="1:13" ht="14.1" customHeight="1" x14ac:dyDescent="0.25">
      <c r="A28" s="2" t="s">
        <v>871</v>
      </c>
      <c r="B28" s="2">
        <v>14496</v>
      </c>
      <c r="C28" s="2" t="s">
        <v>1520</v>
      </c>
      <c r="D28" s="2" t="s">
        <v>1599</v>
      </c>
      <c r="E28" s="3" t="s">
        <v>179</v>
      </c>
      <c r="F28" s="3" t="s">
        <v>687</v>
      </c>
      <c r="G28" s="3" t="s">
        <v>687</v>
      </c>
      <c r="H28" s="3" t="s">
        <v>1596</v>
      </c>
      <c r="I28" s="3" t="s">
        <v>1532</v>
      </c>
      <c r="J28" s="3" t="s">
        <v>1527</v>
      </c>
      <c r="K28" s="171" t="s">
        <v>2732</v>
      </c>
      <c r="L28" s="139">
        <v>0.85</v>
      </c>
      <c r="M28" s="158">
        <v>1.097848437917208</v>
      </c>
    </row>
    <row r="29" spans="1:13" ht="14.1" customHeight="1" x14ac:dyDescent="0.25">
      <c r="A29" s="2" t="s">
        <v>737</v>
      </c>
      <c r="B29" s="2">
        <v>73</v>
      </c>
      <c r="C29" s="2" t="s">
        <v>1520</v>
      </c>
      <c r="D29" s="2" t="s">
        <v>1601</v>
      </c>
      <c r="E29" s="3" t="s">
        <v>179</v>
      </c>
      <c r="F29" s="3" t="s">
        <v>687</v>
      </c>
      <c r="G29" s="3" t="s">
        <v>687</v>
      </c>
      <c r="H29" s="3" t="s">
        <v>1533</v>
      </c>
      <c r="I29" s="3" t="s">
        <v>1532</v>
      </c>
      <c r="J29" s="3" t="s">
        <v>1527</v>
      </c>
      <c r="K29" s="171" t="s">
        <v>2732</v>
      </c>
      <c r="L29" s="139">
        <v>0.73</v>
      </c>
      <c r="M29" s="158">
        <v>1.0771662234042543</v>
      </c>
    </row>
    <row r="30" spans="1:13" ht="14.1" customHeight="1" x14ac:dyDescent="0.25">
      <c r="A30" s="2" t="s">
        <v>738</v>
      </c>
      <c r="B30" s="2">
        <v>77</v>
      </c>
      <c r="C30" s="2" t="s">
        <v>1520</v>
      </c>
      <c r="D30" s="2" t="s">
        <v>1603</v>
      </c>
      <c r="E30" s="3" t="s">
        <v>166</v>
      </c>
      <c r="F30" s="3" t="s">
        <v>687</v>
      </c>
      <c r="G30" s="3" t="s">
        <v>687</v>
      </c>
      <c r="H30" s="3" t="s">
        <v>1604</v>
      </c>
      <c r="I30" s="3" t="s">
        <v>1532</v>
      </c>
      <c r="J30" s="3" t="s">
        <v>1527</v>
      </c>
      <c r="K30" s="171" t="s">
        <v>2732</v>
      </c>
      <c r="L30" s="139">
        <v>0.76</v>
      </c>
      <c r="M30" s="158">
        <v>1.0443316642120719</v>
      </c>
    </row>
    <row r="31" spans="1:13" ht="14.1" customHeight="1" x14ac:dyDescent="0.25">
      <c r="A31" s="2" t="s">
        <v>875</v>
      </c>
      <c r="B31" s="2">
        <v>6546</v>
      </c>
      <c r="C31" s="2" t="s">
        <v>1538</v>
      </c>
      <c r="D31" s="2" t="s">
        <v>1606</v>
      </c>
      <c r="E31" s="3" t="s">
        <v>160</v>
      </c>
      <c r="F31" s="3" t="s">
        <v>1541</v>
      </c>
      <c r="G31" s="3" t="s">
        <v>687</v>
      </c>
      <c r="H31" s="3" t="s">
        <v>1524</v>
      </c>
      <c r="I31" s="3" t="s">
        <v>1526</v>
      </c>
      <c r="J31" s="3" t="s">
        <v>1527</v>
      </c>
      <c r="K31" s="171" t="s">
        <v>2732</v>
      </c>
      <c r="L31" s="139">
        <v>0.99</v>
      </c>
      <c r="M31" s="158">
        <v>1.7782545252476902</v>
      </c>
    </row>
    <row r="32" spans="1:13" ht="14.1" customHeight="1" x14ac:dyDescent="0.25">
      <c r="A32" s="2" t="s">
        <v>740</v>
      </c>
      <c r="B32" s="2">
        <v>83</v>
      </c>
      <c r="C32" s="2" t="s">
        <v>1520</v>
      </c>
      <c r="D32" s="2" t="s">
        <v>1608</v>
      </c>
      <c r="E32" s="3" t="s">
        <v>160</v>
      </c>
      <c r="F32" s="3" t="s">
        <v>1523</v>
      </c>
      <c r="G32" s="3" t="s">
        <v>687</v>
      </c>
      <c r="H32" s="3" t="s">
        <v>1609</v>
      </c>
      <c r="I32" s="3" t="s">
        <v>1532</v>
      </c>
      <c r="J32" s="3" t="s">
        <v>1527</v>
      </c>
      <c r="K32" s="171" t="s">
        <v>2732</v>
      </c>
      <c r="L32" s="139">
        <v>0.81</v>
      </c>
      <c r="M32" s="158">
        <v>0.99906269054877372</v>
      </c>
    </row>
    <row r="33" spans="1:13" ht="14.1" customHeight="1" x14ac:dyDescent="0.25">
      <c r="A33" s="2" t="s">
        <v>741</v>
      </c>
      <c r="B33" s="2">
        <v>85</v>
      </c>
      <c r="C33" s="2" t="s">
        <v>1520</v>
      </c>
      <c r="D33" s="2" t="s">
        <v>1611</v>
      </c>
      <c r="E33" s="3" t="s">
        <v>160</v>
      </c>
      <c r="F33" s="3" t="s">
        <v>1523</v>
      </c>
      <c r="G33" s="3" t="s">
        <v>687</v>
      </c>
      <c r="H33" s="3" t="s">
        <v>1612</v>
      </c>
      <c r="I33" s="3" t="s">
        <v>1532</v>
      </c>
      <c r="J33" s="3" t="s">
        <v>1527</v>
      </c>
      <c r="K33" s="171" t="s">
        <v>2732</v>
      </c>
      <c r="L33" s="139">
        <v>0.81</v>
      </c>
      <c r="M33" s="158">
        <v>1.0158169789227249</v>
      </c>
    </row>
    <row r="34" spans="1:13" ht="14.1" customHeight="1" x14ac:dyDescent="0.25">
      <c r="A34" s="2" t="s">
        <v>742</v>
      </c>
      <c r="B34" s="2">
        <v>133</v>
      </c>
      <c r="C34" s="2" t="s">
        <v>1520</v>
      </c>
      <c r="D34" s="2" t="s">
        <v>1614</v>
      </c>
      <c r="E34" s="3" t="s">
        <v>183</v>
      </c>
      <c r="F34" s="3" t="s">
        <v>687</v>
      </c>
      <c r="G34" s="3" t="s">
        <v>687</v>
      </c>
      <c r="H34" s="3" t="s">
        <v>1596</v>
      </c>
      <c r="I34" s="3" t="s">
        <v>1532</v>
      </c>
      <c r="J34" s="3" t="s">
        <v>1527</v>
      </c>
      <c r="K34" s="171" t="s">
        <v>2732</v>
      </c>
      <c r="L34" s="139">
        <v>0.94</v>
      </c>
      <c r="M34" s="158">
        <v>1.1581996002664914</v>
      </c>
    </row>
    <row r="35" spans="1:13" ht="14.1" customHeight="1" x14ac:dyDescent="0.25">
      <c r="A35" s="2" t="s">
        <v>743</v>
      </c>
      <c r="B35" s="2">
        <v>88</v>
      </c>
      <c r="C35" s="2" t="s">
        <v>1553</v>
      </c>
      <c r="D35" s="2" t="s">
        <v>1616</v>
      </c>
      <c r="E35" s="3" t="s">
        <v>198</v>
      </c>
      <c r="F35" s="3" t="s">
        <v>687</v>
      </c>
      <c r="G35" s="3" t="s">
        <v>687</v>
      </c>
      <c r="H35" s="3" t="s">
        <v>1573</v>
      </c>
      <c r="I35" s="3" t="s">
        <v>1532</v>
      </c>
      <c r="J35" s="3" t="s">
        <v>1527</v>
      </c>
      <c r="K35" s="171" t="s">
        <v>2732</v>
      </c>
      <c r="L35" s="139">
        <v>1.5</v>
      </c>
      <c r="M35" s="158">
        <v>0.71883483535528292</v>
      </c>
    </row>
    <row r="36" spans="1:13" ht="14.1" customHeight="1" x14ac:dyDescent="0.25">
      <c r="A36" s="2" t="s">
        <v>744</v>
      </c>
      <c r="B36" s="2">
        <v>89</v>
      </c>
      <c r="C36" s="2" t="s">
        <v>1565</v>
      </c>
      <c r="D36" s="2" t="s">
        <v>1561</v>
      </c>
      <c r="E36" s="3" t="s">
        <v>170</v>
      </c>
      <c r="F36" s="3" t="s">
        <v>687</v>
      </c>
      <c r="G36" s="3" t="s">
        <v>687</v>
      </c>
      <c r="H36" s="3" t="s">
        <v>1573</v>
      </c>
      <c r="I36" s="3" t="s">
        <v>1619</v>
      </c>
      <c r="J36" s="3" t="s">
        <v>1527</v>
      </c>
      <c r="K36" s="171" t="s">
        <v>2732</v>
      </c>
      <c r="L36" s="139">
        <v>0.89</v>
      </c>
      <c r="M36" s="158">
        <v>1.5800223148148176</v>
      </c>
    </row>
    <row r="37" spans="1:13" ht="14.1" customHeight="1" x14ac:dyDescent="0.25">
      <c r="A37" s="2" t="s">
        <v>745</v>
      </c>
      <c r="B37" s="2">
        <v>91</v>
      </c>
      <c r="C37" s="2" t="s">
        <v>1560</v>
      </c>
      <c r="D37" s="2" t="s">
        <v>1561</v>
      </c>
      <c r="E37" s="3" t="s">
        <v>170</v>
      </c>
      <c r="F37" s="3" t="s">
        <v>1541</v>
      </c>
      <c r="G37" s="3" t="s">
        <v>1567</v>
      </c>
      <c r="H37" s="3" t="s">
        <v>1573</v>
      </c>
      <c r="I37" s="3" t="s">
        <v>1532</v>
      </c>
      <c r="J37" s="3" t="s">
        <v>1527</v>
      </c>
      <c r="K37" s="171" t="s">
        <v>2732</v>
      </c>
      <c r="L37" s="139">
        <v>1.37</v>
      </c>
      <c r="M37" s="158">
        <v>1.9306004019059595</v>
      </c>
    </row>
    <row r="38" spans="1:13" ht="14.1" customHeight="1" x14ac:dyDescent="0.25">
      <c r="A38" s="2" t="s">
        <v>1020</v>
      </c>
      <c r="B38" s="2">
        <v>3111</v>
      </c>
      <c r="C38" s="2" t="s">
        <v>1520</v>
      </c>
      <c r="D38" s="2" t="s">
        <v>1623</v>
      </c>
      <c r="E38" s="3" t="s">
        <v>170</v>
      </c>
      <c r="F38" s="3" t="s">
        <v>687</v>
      </c>
      <c r="G38" s="3" t="s">
        <v>687</v>
      </c>
      <c r="H38" s="3" t="s">
        <v>1612</v>
      </c>
      <c r="I38" s="3" t="s">
        <v>1532</v>
      </c>
      <c r="J38" s="3" t="s">
        <v>1527</v>
      </c>
      <c r="K38" s="171" t="s">
        <v>2732</v>
      </c>
      <c r="L38" s="139">
        <v>0.9</v>
      </c>
      <c r="M38" s="158">
        <v>1.0338342826879978</v>
      </c>
    </row>
    <row r="39" spans="1:13" ht="14.1" customHeight="1" x14ac:dyDescent="0.25">
      <c r="A39" s="2" t="s">
        <v>747</v>
      </c>
      <c r="B39" s="2">
        <v>6547</v>
      </c>
      <c r="C39" s="2" t="s">
        <v>1520</v>
      </c>
      <c r="D39" s="2" t="s">
        <v>1539</v>
      </c>
      <c r="E39" s="3" t="s">
        <v>166</v>
      </c>
      <c r="F39" s="3" t="s">
        <v>687</v>
      </c>
      <c r="G39" s="3" t="s">
        <v>687</v>
      </c>
      <c r="H39" s="3" t="s">
        <v>1626</v>
      </c>
      <c r="I39" s="3" t="s">
        <v>1532</v>
      </c>
      <c r="J39" s="3" t="s">
        <v>1527</v>
      </c>
      <c r="K39" s="171" t="s">
        <v>2733</v>
      </c>
      <c r="L39" s="139">
        <v>0.84</v>
      </c>
      <c r="M39" s="158">
        <v>1.1770537781805708</v>
      </c>
    </row>
    <row r="40" spans="1:13" ht="14.1" customHeight="1" x14ac:dyDescent="0.25">
      <c r="A40" s="2" t="s">
        <v>748</v>
      </c>
      <c r="B40" s="2">
        <v>3110</v>
      </c>
      <c r="C40" s="2" t="s">
        <v>1520</v>
      </c>
      <c r="D40" s="2" t="s">
        <v>1628</v>
      </c>
      <c r="E40" s="3" t="s">
        <v>183</v>
      </c>
      <c r="F40" s="3" t="s">
        <v>687</v>
      </c>
      <c r="G40" s="3" t="s">
        <v>687</v>
      </c>
      <c r="H40" s="3" t="s">
        <v>1629</v>
      </c>
      <c r="I40" s="3" t="s">
        <v>1532</v>
      </c>
      <c r="J40" s="3" t="s">
        <v>1630</v>
      </c>
      <c r="K40" s="171" t="s">
        <v>2734</v>
      </c>
      <c r="L40" s="139">
        <v>0.92</v>
      </c>
      <c r="M40" s="158">
        <v>1.0646337101063743</v>
      </c>
    </row>
    <row r="41" spans="1:13" ht="14.1" customHeight="1" x14ac:dyDescent="0.25">
      <c r="A41" s="2" t="s">
        <v>749</v>
      </c>
      <c r="B41" s="2">
        <v>97</v>
      </c>
      <c r="C41" s="2" t="s">
        <v>1553</v>
      </c>
      <c r="D41" s="2" t="s">
        <v>1632</v>
      </c>
      <c r="E41" s="3" t="s">
        <v>183</v>
      </c>
      <c r="F41" s="3" t="s">
        <v>687</v>
      </c>
      <c r="G41" s="3" t="s">
        <v>687</v>
      </c>
      <c r="H41" s="3" t="s">
        <v>1633</v>
      </c>
      <c r="I41" s="3" t="s">
        <v>1532</v>
      </c>
      <c r="J41" s="3" t="s">
        <v>1527</v>
      </c>
      <c r="K41" s="171" t="s">
        <v>2732</v>
      </c>
      <c r="L41" s="139">
        <v>0.88</v>
      </c>
      <c r="M41" s="158">
        <v>0.98175156578288347</v>
      </c>
    </row>
    <row r="42" spans="1:13" ht="14.1" customHeight="1" x14ac:dyDescent="0.25">
      <c r="A42" s="2" t="s">
        <v>1022</v>
      </c>
      <c r="B42" s="2">
        <v>99</v>
      </c>
      <c r="C42" s="2" t="s">
        <v>1520</v>
      </c>
      <c r="D42" s="2" t="s">
        <v>1635</v>
      </c>
      <c r="E42" s="3" t="s">
        <v>155</v>
      </c>
      <c r="F42" s="3" t="s">
        <v>687</v>
      </c>
      <c r="G42" s="3" t="s">
        <v>687</v>
      </c>
      <c r="H42" s="3" t="s">
        <v>1637</v>
      </c>
      <c r="I42" s="3" t="s">
        <v>1532</v>
      </c>
      <c r="J42" s="3" t="s">
        <v>1630</v>
      </c>
      <c r="K42" s="171" t="s">
        <v>2734</v>
      </c>
      <c r="L42" s="139">
        <v>0.94</v>
      </c>
      <c r="M42" s="158">
        <v>1.0575169885290998</v>
      </c>
    </row>
    <row r="43" spans="1:13" ht="14.1" customHeight="1" x14ac:dyDescent="0.25">
      <c r="A43" s="2" t="s">
        <v>751</v>
      </c>
      <c r="B43" s="2">
        <v>100</v>
      </c>
      <c r="C43" s="2" t="s">
        <v>1538</v>
      </c>
      <c r="D43" s="2" t="s">
        <v>1639</v>
      </c>
      <c r="E43" s="3" t="s">
        <v>170</v>
      </c>
      <c r="F43" s="3" t="s">
        <v>687</v>
      </c>
      <c r="G43" s="3" t="s">
        <v>687</v>
      </c>
      <c r="H43" s="3" t="s">
        <v>1524</v>
      </c>
      <c r="I43" s="3" t="s">
        <v>1532</v>
      </c>
      <c r="J43" s="3" t="s">
        <v>1527</v>
      </c>
      <c r="K43" s="171" t="s">
        <v>2732</v>
      </c>
      <c r="L43" s="139">
        <v>0.92</v>
      </c>
      <c r="M43" s="158">
        <v>0.98032515417071664</v>
      </c>
    </row>
    <row r="44" spans="1:13" ht="14.1" customHeight="1" x14ac:dyDescent="0.25">
      <c r="A44" s="2" t="s">
        <v>752</v>
      </c>
      <c r="B44" s="2">
        <v>101</v>
      </c>
      <c r="C44" s="2" t="s">
        <v>1553</v>
      </c>
      <c r="D44" s="2" t="s">
        <v>1641</v>
      </c>
      <c r="E44" s="3" t="s">
        <v>198</v>
      </c>
      <c r="F44" s="3" t="s">
        <v>687</v>
      </c>
      <c r="G44" s="3" t="s">
        <v>687</v>
      </c>
      <c r="H44" s="3" t="s">
        <v>1573</v>
      </c>
      <c r="I44" s="3" t="s">
        <v>1532</v>
      </c>
      <c r="J44" s="3" t="s">
        <v>1527</v>
      </c>
      <c r="K44" s="171" t="s">
        <v>2732</v>
      </c>
      <c r="L44" s="139">
        <v>1.81</v>
      </c>
      <c r="M44" s="158">
        <v>0.68637883211678907</v>
      </c>
    </row>
    <row r="45" spans="1:13" ht="14.1" customHeight="1" x14ac:dyDescent="0.25">
      <c r="A45" s="2" t="s">
        <v>1643</v>
      </c>
      <c r="B45" s="2">
        <v>11467</v>
      </c>
      <c r="C45" s="2" t="s">
        <v>1520</v>
      </c>
      <c r="D45" s="2" t="s">
        <v>1644</v>
      </c>
      <c r="E45" s="3" t="s">
        <v>160</v>
      </c>
      <c r="F45" s="3" t="s">
        <v>687</v>
      </c>
      <c r="G45" s="3" t="s">
        <v>687</v>
      </c>
      <c r="H45" s="3" t="s">
        <v>1645</v>
      </c>
      <c r="I45" s="3" t="s">
        <v>1532</v>
      </c>
      <c r="J45" s="3" t="s">
        <v>1630</v>
      </c>
      <c r="K45" s="171" t="s">
        <v>2734</v>
      </c>
      <c r="L45" s="139">
        <v>0.94</v>
      </c>
      <c r="M45" s="158">
        <v>1.1000849571734472</v>
      </c>
    </row>
    <row r="46" spans="1:13" ht="14.1" customHeight="1" x14ac:dyDescent="0.25">
      <c r="A46" s="2" t="s">
        <v>754</v>
      </c>
      <c r="B46" s="2">
        <v>103</v>
      </c>
      <c r="C46" s="2" t="s">
        <v>1565</v>
      </c>
      <c r="D46" s="2" t="s">
        <v>1561</v>
      </c>
      <c r="E46" s="3" t="s">
        <v>170</v>
      </c>
      <c r="F46" s="3" t="s">
        <v>687</v>
      </c>
      <c r="G46" s="3" t="s">
        <v>687</v>
      </c>
      <c r="H46" s="3" t="s">
        <v>1524</v>
      </c>
      <c r="I46" s="3" t="s">
        <v>1526</v>
      </c>
      <c r="J46" s="3" t="s">
        <v>1527</v>
      </c>
      <c r="K46" s="171" t="s">
        <v>2732</v>
      </c>
      <c r="L46" s="139">
        <v>0.83</v>
      </c>
      <c r="M46" s="158">
        <v>1.6765125000000143</v>
      </c>
    </row>
    <row r="47" spans="1:13" ht="14.1" customHeight="1" x14ac:dyDescent="0.25">
      <c r="A47" s="2" t="s">
        <v>755</v>
      </c>
      <c r="B47" s="2">
        <v>105</v>
      </c>
      <c r="C47" s="2" t="s">
        <v>1553</v>
      </c>
      <c r="D47" s="2" t="s">
        <v>1648</v>
      </c>
      <c r="E47" s="3" t="s">
        <v>170</v>
      </c>
      <c r="F47" s="3" t="s">
        <v>687</v>
      </c>
      <c r="G47" s="3" t="s">
        <v>687</v>
      </c>
      <c r="H47" s="3" t="s">
        <v>1573</v>
      </c>
      <c r="I47" s="3" t="s">
        <v>1532</v>
      </c>
      <c r="J47" s="3" t="s">
        <v>1527</v>
      </c>
      <c r="K47" s="171" t="s">
        <v>2732</v>
      </c>
      <c r="L47" s="139">
        <v>0.96</v>
      </c>
      <c r="M47" s="158">
        <v>0.90241270880140978</v>
      </c>
    </row>
    <row r="48" spans="1:13" ht="14.1" customHeight="1" x14ac:dyDescent="0.25">
      <c r="A48" s="2" t="s">
        <v>756</v>
      </c>
      <c r="B48" s="2">
        <v>345</v>
      </c>
      <c r="C48" s="2" t="s">
        <v>1520</v>
      </c>
      <c r="D48" s="2" t="s">
        <v>1650</v>
      </c>
      <c r="E48" s="3" t="s">
        <v>160</v>
      </c>
      <c r="F48" s="3" t="s">
        <v>1523</v>
      </c>
      <c r="G48" s="3" t="s">
        <v>687</v>
      </c>
      <c r="H48" s="3" t="s">
        <v>1573</v>
      </c>
      <c r="I48" s="3" t="s">
        <v>1532</v>
      </c>
      <c r="J48" s="3" t="s">
        <v>1527</v>
      </c>
      <c r="K48" s="171" t="s">
        <v>2732</v>
      </c>
      <c r="L48" s="139">
        <v>0.96</v>
      </c>
      <c r="M48" s="158" t="s">
        <v>687</v>
      </c>
    </row>
    <row r="49" spans="1:13" ht="14.1" customHeight="1" x14ac:dyDescent="0.25">
      <c r="A49" s="2" t="s">
        <v>757</v>
      </c>
      <c r="B49" s="2">
        <v>3112</v>
      </c>
      <c r="C49" s="2" t="s">
        <v>1520</v>
      </c>
      <c r="D49" s="2" t="s">
        <v>1652</v>
      </c>
      <c r="E49" s="3" t="s">
        <v>160</v>
      </c>
      <c r="F49" s="3" t="s">
        <v>1523</v>
      </c>
      <c r="G49" s="3" t="s">
        <v>687</v>
      </c>
      <c r="H49" s="3" t="s">
        <v>1524</v>
      </c>
      <c r="I49" s="3" t="s">
        <v>1526</v>
      </c>
      <c r="J49" s="3" t="s">
        <v>1527</v>
      </c>
      <c r="K49" s="171" t="s">
        <v>2732</v>
      </c>
      <c r="L49" s="139">
        <v>0.85</v>
      </c>
      <c r="M49" s="158">
        <v>0.98104666061124912</v>
      </c>
    </row>
    <row r="50" spans="1:13" ht="14.1" customHeight="1" x14ac:dyDescent="0.25">
      <c r="A50" s="2" t="s">
        <v>758</v>
      </c>
      <c r="B50" s="2">
        <v>127</v>
      </c>
      <c r="C50" s="2" t="s">
        <v>1538</v>
      </c>
      <c r="D50" s="2" t="s">
        <v>1654</v>
      </c>
      <c r="E50" s="3" t="s">
        <v>179</v>
      </c>
      <c r="F50" s="3" t="s">
        <v>687</v>
      </c>
      <c r="G50" s="3" t="s">
        <v>687</v>
      </c>
      <c r="H50" s="3" t="s">
        <v>1629</v>
      </c>
      <c r="I50" s="3" t="s">
        <v>1532</v>
      </c>
      <c r="J50" s="3" t="s">
        <v>1630</v>
      </c>
      <c r="K50" s="171" t="s">
        <v>2734</v>
      </c>
      <c r="L50" s="139">
        <v>0.95</v>
      </c>
      <c r="M50" s="158">
        <v>1.1452663544423942</v>
      </c>
    </row>
    <row r="51" spans="1:13" ht="14.1" customHeight="1" x14ac:dyDescent="0.25">
      <c r="A51" s="2" t="s">
        <v>1027</v>
      </c>
      <c r="B51" s="2">
        <v>6963</v>
      </c>
      <c r="C51" s="2" t="s">
        <v>1565</v>
      </c>
      <c r="D51" s="2" t="s">
        <v>1561</v>
      </c>
      <c r="E51" s="3" t="s">
        <v>170</v>
      </c>
      <c r="F51" s="3" t="s">
        <v>687</v>
      </c>
      <c r="G51" s="3" t="s">
        <v>687</v>
      </c>
      <c r="H51" s="3" t="s">
        <v>1656</v>
      </c>
      <c r="I51" s="3" t="s">
        <v>1532</v>
      </c>
      <c r="J51" s="3" t="s">
        <v>1527</v>
      </c>
      <c r="K51" s="171" t="s">
        <v>2734</v>
      </c>
      <c r="L51" s="139">
        <v>0.87</v>
      </c>
      <c r="M51" s="158">
        <v>2.7111144329896919</v>
      </c>
    </row>
    <row r="52" spans="1:13" ht="14.1" customHeight="1" x14ac:dyDescent="0.25">
      <c r="A52" s="2" t="s">
        <v>1442</v>
      </c>
      <c r="B52" s="2">
        <v>11718</v>
      </c>
      <c r="C52" s="2" t="s">
        <v>1565</v>
      </c>
      <c r="D52" s="2" t="s">
        <v>1539</v>
      </c>
      <c r="E52" s="3" t="s">
        <v>166</v>
      </c>
      <c r="F52" s="3" t="s">
        <v>687</v>
      </c>
      <c r="G52" s="3" t="s">
        <v>687</v>
      </c>
      <c r="H52" s="3" t="s">
        <v>1656</v>
      </c>
      <c r="I52" s="3" t="s">
        <v>1532</v>
      </c>
      <c r="J52" s="3" t="s">
        <v>1527</v>
      </c>
      <c r="K52" s="171" t="s">
        <v>2734</v>
      </c>
      <c r="L52" s="139">
        <v>0.94</v>
      </c>
      <c r="M52" s="158">
        <v>1.327556862745098</v>
      </c>
    </row>
    <row r="53" spans="1:13" ht="14.1" customHeight="1" x14ac:dyDescent="0.25">
      <c r="A53" s="2" t="s">
        <v>761</v>
      </c>
      <c r="B53" s="2">
        <v>25</v>
      </c>
      <c r="C53" s="2" t="s">
        <v>1520</v>
      </c>
      <c r="D53" s="2" t="s">
        <v>1659</v>
      </c>
      <c r="E53" s="3" t="s">
        <v>155</v>
      </c>
      <c r="F53" s="3" t="s">
        <v>687</v>
      </c>
      <c r="G53" s="3" t="s">
        <v>687</v>
      </c>
      <c r="H53" s="3" t="s">
        <v>1660</v>
      </c>
      <c r="I53" s="3" t="s">
        <v>1532</v>
      </c>
      <c r="J53" s="3" t="s">
        <v>1527</v>
      </c>
      <c r="K53" s="171" t="s">
        <v>2732</v>
      </c>
      <c r="L53" s="139">
        <v>0.9</v>
      </c>
      <c r="M53" s="158">
        <v>0.96179776093395042</v>
      </c>
    </row>
    <row r="54" spans="1:13" ht="14.1" customHeight="1" x14ac:dyDescent="0.25">
      <c r="A54" s="2" t="s">
        <v>762</v>
      </c>
      <c r="B54" s="2">
        <v>122</v>
      </c>
      <c r="C54" s="2" t="s">
        <v>1553</v>
      </c>
      <c r="D54" s="2" t="s">
        <v>1662</v>
      </c>
      <c r="E54" s="3" t="s">
        <v>155</v>
      </c>
      <c r="F54" s="3" t="s">
        <v>1664</v>
      </c>
      <c r="G54" s="3" t="s">
        <v>687</v>
      </c>
      <c r="H54" s="3" t="s">
        <v>1665</v>
      </c>
      <c r="I54" s="3" t="s">
        <v>1532</v>
      </c>
      <c r="J54" s="3" t="s">
        <v>1527</v>
      </c>
      <c r="K54" s="171" t="s">
        <v>2732</v>
      </c>
      <c r="L54" s="139">
        <v>1.01</v>
      </c>
      <c r="M54" s="158">
        <v>1.0825180058473967</v>
      </c>
    </row>
    <row r="55" spans="1:13" ht="14.1" customHeight="1" x14ac:dyDescent="0.25">
      <c r="A55" s="2" t="s">
        <v>763</v>
      </c>
      <c r="B55" s="2">
        <v>3113</v>
      </c>
      <c r="C55" s="2" t="s">
        <v>1520</v>
      </c>
      <c r="D55" s="2" t="s">
        <v>1667</v>
      </c>
      <c r="E55" s="3" t="s">
        <v>163</v>
      </c>
      <c r="F55" s="3" t="s">
        <v>1664</v>
      </c>
      <c r="G55" s="3" t="s">
        <v>687</v>
      </c>
      <c r="H55" s="3" t="s">
        <v>1668</v>
      </c>
      <c r="I55" s="3" t="s">
        <v>1532</v>
      </c>
      <c r="J55" s="3" t="s">
        <v>1527</v>
      </c>
      <c r="K55" s="171" t="s">
        <v>2732</v>
      </c>
      <c r="L55" s="139">
        <v>0.83</v>
      </c>
      <c r="M55" s="158">
        <v>1.2015892659547422</v>
      </c>
    </row>
    <row r="56" spans="1:13" ht="14.1" customHeight="1" x14ac:dyDescent="0.25">
      <c r="A56" s="2" t="s">
        <v>858</v>
      </c>
      <c r="B56" s="2">
        <v>42</v>
      </c>
      <c r="C56" s="2" t="s">
        <v>1538</v>
      </c>
      <c r="D56" s="2" t="s">
        <v>1670</v>
      </c>
      <c r="E56" s="3" t="s">
        <v>170</v>
      </c>
      <c r="F56" s="3" t="s">
        <v>687</v>
      </c>
      <c r="G56" s="3" t="s">
        <v>687</v>
      </c>
      <c r="H56" s="3" t="s">
        <v>1637</v>
      </c>
      <c r="I56" s="3" t="s">
        <v>1532</v>
      </c>
      <c r="J56" s="3" t="s">
        <v>1630</v>
      </c>
      <c r="K56" s="171" t="s">
        <v>2734</v>
      </c>
      <c r="L56" s="139">
        <v>0.94</v>
      </c>
      <c r="M56" s="158">
        <v>1.0945410358565795</v>
      </c>
    </row>
    <row r="57" spans="1:13" ht="14.1" customHeight="1" x14ac:dyDescent="0.25">
      <c r="A57" s="2" t="s">
        <v>765</v>
      </c>
      <c r="B57" s="2">
        <v>8701</v>
      </c>
      <c r="C57" s="2" t="s">
        <v>1520</v>
      </c>
      <c r="D57" s="2" t="s">
        <v>1659</v>
      </c>
      <c r="E57" s="3" t="s">
        <v>155</v>
      </c>
      <c r="F57" s="3" t="s">
        <v>1523</v>
      </c>
      <c r="G57" s="3" t="s">
        <v>687</v>
      </c>
      <c r="H57" s="3" t="s">
        <v>1637</v>
      </c>
      <c r="I57" s="3" t="s">
        <v>1532</v>
      </c>
      <c r="J57" s="3" t="s">
        <v>1630</v>
      </c>
      <c r="K57" s="171" t="s">
        <v>2734</v>
      </c>
      <c r="L57" s="139">
        <v>0.98</v>
      </c>
      <c r="M57" s="158">
        <v>1.145775011476647</v>
      </c>
    </row>
    <row r="58" spans="1:13" ht="14.1" customHeight="1" x14ac:dyDescent="0.25">
      <c r="A58" s="2" t="s">
        <v>861</v>
      </c>
      <c r="B58" s="2">
        <v>75</v>
      </c>
      <c r="C58" s="2" t="s">
        <v>1520</v>
      </c>
      <c r="D58" s="2" t="s">
        <v>1673</v>
      </c>
      <c r="E58" s="3" t="s">
        <v>160</v>
      </c>
      <c r="F58" s="3" t="s">
        <v>687</v>
      </c>
      <c r="G58" s="3" t="s">
        <v>687</v>
      </c>
      <c r="H58" s="3" t="s">
        <v>1637</v>
      </c>
      <c r="I58" s="3" t="s">
        <v>1532</v>
      </c>
      <c r="J58" s="3" t="s">
        <v>1630</v>
      </c>
      <c r="K58" s="171" t="s">
        <v>2734</v>
      </c>
      <c r="L58" s="139">
        <v>0.95</v>
      </c>
      <c r="M58" s="158">
        <v>1.0291227556909224</v>
      </c>
    </row>
    <row r="59" spans="1:13" ht="14.1" customHeight="1" x14ac:dyDescent="0.25">
      <c r="A59" s="2" t="s">
        <v>862</v>
      </c>
      <c r="B59" s="2">
        <v>41</v>
      </c>
      <c r="C59" s="2" t="s">
        <v>1520</v>
      </c>
      <c r="D59" s="2" t="s">
        <v>1675</v>
      </c>
      <c r="E59" s="3" t="s">
        <v>183</v>
      </c>
      <c r="F59" s="3" t="s">
        <v>687</v>
      </c>
      <c r="G59" s="3" t="s">
        <v>687</v>
      </c>
      <c r="H59" s="3" t="s">
        <v>1637</v>
      </c>
      <c r="I59" s="3" t="s">
        <v>1532</v>
      </c>
      <c r="J59" s="3" t="s">
        <v>1630</v>
      </c>
      <c r="K59" s="171" t="s">
        <v>2734</v>
      </c>
      <c r="L59" s="139" t="s">
        <v>687</v>
      </c>
      <c r="M59" s="158" t="s">
        <v>687</v>
      </c>
    </row>
    <row r="60" spans="1:13" ht="14.1" customHeight="1" x14ac:dyDescent="0.25">
      <c r="A60" s="2" t="s">
        <v>863</v>
      </c>
      <c r="B60" s="2">
        <v>114</v>
      </c>
      <c r="C60" s="2" t="s">
        <v>1520</v>
      </c>
      <c r="D60" s="2" t="s">
        <v>1677</v>
      </c>
      <c r="E60" s="3" t="s">
        <v>163</v>
      </c>
      <c r="F60" s="3" t="s">
        <v>687</v>
      </c>
      <c r="G60" s="3" t="s">
        <v>687</v>
      </c>
      <c r="H60" s="3" t="s">
        <v>1637</v>
      </c>
      <c r="I60" s="3" t="s">
        <v>1532</v>
      </c>
      <c r="J60" s="3" t="s">
        <v>1630</v>
      </c>
      <c r="K60" s="171" t="s">
        <v>2734</v>
      </c>
      <c r="L60" s="139">
        <v>1.06</v>
      </c>
      <c r="M60" s="158">
        <v>1.1945423970995916</v>
      </c>
    </row>
    <row r="61" spans="1:13" ht="14.1" customHeight="1" x14ac:dyDescent="0.25">
      <c r="A61" s="2" t="s">
        <v>864</v>
      </c>
      <c r="B61" s="2">
        <v>126</v>
      </c>
      <c r="C61" s="2" t="s">
        <v>1538</v>
      </c>
      <c r="D61" s="2" t="s">
        <v>1679</v>
      </c>
      <c r="E61" s="3" t="s">
        <v>170</v>
      </c>
      <c r="F61" s="3" t="s">
        <v>1664</v>
      </c>
      <c r="G61" s="3" t="s">
        <v>687</v>
      </c>
      <c r="H61" s="3" t="s">
        <v>1637</v>
      </c>
      <c r="I61" s="3" t="s">
        <v>1532</v>
      </c>
      <c r="J61" s="3" t="s">
        <v>1630</v>
      </c>
      <c r="K61" s="171" t="s">
        <v>2734</v>
      </c>
      <c r="L61" s="139">
        <v>1.08</v>
      </c>
      <c r="M61" s="158">
        <v>1.4682669749216055</v>
      </c>
    </row>
    <row r="62" spans="1:13" ht="14.1" customHeight="1" x14ac:dyDescent="0.25">
      <c r="A62" s="2" t="s">
        <v>770</v>
      </c>
      <c r="B62" s="2">
        <v>129</v>
      </c>
      <c r="C62" s="2" t="s">
        <v>1520</v>
      </c>
      <c r="D62" s="2" t="s">
        <v>1681</v>
      </c>
      <c r="E62" s="3" t="s">
        <v>183</v>
      </c>
      <c r="F62" s="3" t="s">
        <v>687</v>
      </c>
      <c r="G62" s="3" t="s">
        <v>687</v>
      </c>
      <c r="H62" s="3" t="s">
        <v>1682</v>
      </c>
      <c r="I62" s="3" t="s">
        <v>1532</v>
      </c>
      <c r="J62" s="3" t="s">
        <v>1527</v>
      </c>
      <c r="K62" s="171" t="s">
        <v>2732</v>
      </c>
      <c r="L62" s="139">
        <v>1.06</v>
      </c>
      <c r="M62" s="158">
        <v>0.98308045008973732</v>
      </c>
    </row>
    <row r="63" spans="1:13" ht="14.1" customHeight="1" x14ac:dyDescent="0.25">
      <c r="A63" s="2" t="s">
        <v>771</v>
      </c>
      <c r="B63" s="2">
        <v>104</v>
      </c>
      <c r="C63" s="2" t="s">
        <v>1560</v>
      </c>
      <c r="D63" s="2" t="s">
        <v>1561</v>
      </c>
      <c r="E63" s="3" t="s">
        <v>170</v>
      </c>
      <c r="F63" s="3" t="s">
        <v>1541</v>
      </c>
      <c r="G63" s="3" t="s">
        <v>687</v>
      </c>
      <c r="H63" s="3" t="s">
        <v>1612</v>
      </c>
      <c r="I63" s="3" t="s">
        <v>1532</v>
      </c>
      <c r="J63" s="3" t="s">
        <v>1527</v>
      </c>
      <c r="K63" s="171" t="s">
        <v>2732</v>
      </c>
      <c r="L63" s="139">
        <v>1.08</v>
      </c>
      <c r="M63" s="158">
        <v>1.7718920156438176</v>
      </c>
    </row>
    <row r="64" spans="1:13" ht="14.1" customHeight="1" x14ac:dyDescent="0.25">
      <c r="A64" s="2" t="s">
        <v>772</v>
      </c>
      <c r="B64" s="2">
        <v>3115</v>
      </c>
      <c r="C64" s="2" t="s">
        <v>1560</v>
      </c>
      <c r="D64" s="2" t="s">
        <v>1654</v>
      </c>
      <c r="E64" s="3" t="s">
        <v>179</v>
      </c>
      <c r="F64" s="3" t="s">
        <v>1541</v>
      </c>
      <c r="G64" s="3" t="s">
        <v>1567</v>
      </c>
      <c r="H64" s="3" t="s">
        <v>1596</v>
      </c>
      <c r="I64" s="3" t="s">
        <v>1532</v>
      </c>
      <c r="J64" s="3" t="s">
        <v>1527</v>
      </c>
      <c r="K64" s="171" t="s">
        <v>2732</v>
      </c>
      <c r="L64" s="139">
        <v>1.1000000000000001</v>
      </c>
      <c r="M64" s="158">
        <v>1.5225597841673535</v>
      </c>
    </row>
    <row r="65" spans="1:13" ht="14.1" customHeight="1" x14ac:dyDescent="0.25">
      <c r="A65" s="2" t="s">
        <v>876</v>
      </c>
      <c r="B65" s="2">
        <v>138</v>
      </c>
      <c r="C65" s="2" t="s">
        <v>1553</v>
      </c>
      <c r="D65" s="2" t="s">
        <v>1686</v>
      </c>
      <c r="E65" s="3" t="s">
        <v>160</v>
      </c>
      <c r="F65" s="3" t="s">
        <v>687</v>
      </c>
      <c r="G65" s="3" t="s">
        <v>687</v>
      </c>
      <c r="H65" s="3" t="s">
        <v>1524</v>
      </c>
      <c r="I65" s="3" t="s">
        <v>1526</v>
      </c>
      <c r="J65" s="3" t="s">
        <v>1527</v>
      </c>
      <c r="K65" s="171" t="s">
        <v>2732</v>
      </c>
      <c r="L65" s="139">
        <v>0.9</v>
      </c>
      <c r="M65" s="158">
        <v>0.80585716990060452</v>
      </c>
    </row>
    <row r="66" spans="1:13" x14ac:dyDescent="0.25">
      <c r="B66" s="2"/>
      <c r="E66" s="3"/>
      <c r="K66" s="171"/>
      <c r="L66" s="139"/>
    </row>
    <row r="67" spans="1:13" x14ac:dyDescent="0.25">
      <c r="A67" s="2" t="s">
        <v>2624</v>
      </c>
      <c r="B67" s="2"/>
      <c r="E67" s="3"/>
      <c r="K67" s="171"/>
      <c r="L67" s="139"/>
    </row>
    <row r="68" spans="1:13" x14ac:dyDescent="0.25">
      <c r="A68" s="2" t="s">
        <v>2625</v>
      </c>
      <c r="B68" s="2"/>
      <c r="E68" s="3"/>
      <c r="K68" s="171"/>
      <c r="L68" s="139"/>
    </row>
    <row r="69" spans="1:13" x14ac:dyDescent="0.25">
      <c r="A69" s="361" t="s">
        <v>2728</v>
      </c>
      <c r="B69" s="2"/>
      <c r="E69" s="3"/>
      <c r="K69" s="171"/>
      <c r="L69" s="139"/>
    </row>
    <row r="70" spans="1:13" x14ac:dyDescent="0.25">
      <c r="B70" s="2"/>
      <c r="E70" s="3"/>
      <c r="K70" s="171"/>
      <c r="L70" s="139"/>
    </row>
    <row r="71" spans="1:13" x14ac:dyDescent="0.25">
      <c r="A71" s="2" t="s">
        <v>3037</v>
      </c>
      <c r="B71" s="2"/>
      <c r="E71" s="3"/>
      <c r="K71" s="171"/>
      <c r="L71" s="139"/>
    </row>
    <row r="72" spans="1:13" x14ac:dyDescent="0.25">
      <c r="A72" s="2" t="s">
        <v>3038</v>
      </c>
      <c r="E72" s="3"/>
      <c r="K72" s="171"/>
      <c r="L72" s="139"/>
    </row>
    <row r="73" spans="1:13" x14ac:dyDescent="0.25">
      <c r="E73" s="3"/>
      <c r="K73" s="171"/>
      <c r="L73" s="139"/>
    </row>
    <row r="74" spans="1:13" x14ac:dyDescent="0.25">
      <c r="E74" s="3"/>
      <c r="K74" s="171"/>
      <c r="L74" s="139"/>
    </row>
    <row r="75" spans="1:13" x14ac:dyDescent="0.25">
      <c r="E75" s="3"/>
      <c r="K75" s="171"/>
      <c r="L75" s="139"/>
    </row>
    <row r="76" spans="1:13" x14ac:dyDescent="0.25">
      <c r="E76" s="3"/>
      <c r="K76" s="171"/>
      <c r="L76" s="139"/>
    </row>
    <row r="77" spans="1:13" x14ac:dyDescent="0.25">
      <c r="E77" s="3"/>
      <c r="K77" s="171"/>
      <c r="L77" s="139"/>
    </row>
    <row r="78" spans="1:13" x14ac:dyDescent="0.25">
      <c r="E78" s="3"/>
      <c r="K78" s="171"/>
      <c r="L78" s="139"/>
    </row>
    <row r="79" spans="1:13" x14ac:dyDescent="0.25">
      <c r="E79" s="3"/>
      <c r="K79" s="171"/>
      <c r="L79" s="139"/>
    </row>
    <row r="80" spans="1:13" x14ac:dyDescent="0.25">
      <c r="E80" s="3"/>
      <c r="K80" s="171"/>
      <c r="L80" s="139"/>
    </row>
  </sheetData>
  <hyperlinks>
    <hyperlink ref="A69" r:id="rId1" xr:uid="{AFD7AC6A-8D20-4BFB-904D-710090EAE9FD}"/>
  </hyperlinks>
  <pageMargins left="0.7" right="0.7" top="0.75" bottom="0.75" header="0.3" footer="0.3"/>
  <pageSetup paperSize="17" scale="68" fitToWidth="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1:AI82"/>
  <sheetViews>
    <sheetView zoomScaleNormal="100" workbookViewId="0">
      <pane xSplit="4" ySplit="4" topLeftCell="E23" activePane="bottomRight" state="frozen"/>
      <selection pane="topRight" activeCell="E1" sqref="E1"/>
      <selection pane="bottomLeft" activeCell="A5" sqref="A5"/>
      <selection pane="bottomRight"/>
    </sheetView>
  </sheetViews>
  <sheetFormatPr defaultColWidth="8.5546875" defaultRowHeight="13.8" x14ac:dyDescent="0.25"/>
  <cols>
    <col min="1" max="1" width="49.44140625" style="61" bestFit="1" customWidth="1"/>
    <col min="2" max="2" width="8.5546875" style="251" bestFit="1" customWidth="1"/>
    <col min="3" max="3" width="35.5546875" style="62" bestFit="1" customWidth="1"/>
    <col min="4" max="4" width="33.21875" style="61" bestFit="1" customWidth="1"/>
    <col min="5" max="6" width="15.21875" style="251" bestFit="1" customWidth="1"/>
    <col min="7" max="7" width="13.21875" style="62" bestFit="1" customWidth="1"/>
    <col min="8" max="8" width="19.21875" style="62" bestFit="1" customWidth="1"/>
    <col min="9" max="9" width="16.21875" style="62" bestFit="1" customWidth="1"/>
    <col min="10" max="10" width="18.21875" style="67" bestFit="1" customWidth="1"/>
    <col min="11" max="11" width="24.5546875" style="67" bestFit="1" customWidth="1"/>
    <col min="12" max="12" width="28.77734375" style="67" bestFit="1" customWidth="1"/>
    <col min="13" max="13" width="24.5546875" style="67" bestFit="1" customWidth="1"/>
    <col min="14" max="14" width="28.77734375" style="67" bestFit="1" customWidth="1"/>
    <col min="15" max="15" width="20.77734375" style="67" bestFit="1" customWidth="1"/>
    <col min="16" max="16" width="15.5546875" style="67" bestFit="1" customWidth="1"/>
    <col min="17" max="17" width="24.21875" style="67" bestFit="1" customWidth="1"/>
    <col min="18" max="18" width="31.77734375" style="67" bestFit="1" customWidth="1"/>
    <col min="19" max="19" width="36" style="67" bestFit="1" customWidth="1"/>
    <col min="20" max="20" width="14.5546875" style="67" bestFit="1" customWidth="1"/>
    <col min="21" max="21" width="21.21875" style="67" bestFit="1" customWidth="1"/>
    <col min="22" max="22" width="28.21875" style="67" bestFit="1" customWidth="1"/>
    <col min="23" max="23" width="18.21875" style="67" bestFit="1" customWidth="1"/>
    <col min="24" max="24" width="24.5546875" style="67" bestFit="1" customWidth="1"/>
    <col min="25" max="25" width="28.77734375" style="67" bestFit="1" customWidth="1"/>
    <col min="26" max="26" width="24.5546875" style="67" bestFit="1" customWidth="1"/>
    <col min="27" max="27" width="28.77734375" style="67" bestFit="1" customWidth="1"/>
    <col min="28" max="28" width="20.77734375" style="67" bestFit="1" customWidth="1"/>
    <col min="29" max="29" width="15.5546875" style="67" bestFit="1" customWidth="1"/>
    <col min="30" max="30" width="24.21875" style="67" bestFit="1" customWidth="1"/>
    <col min="31" max="31" width="31.77734375" style="67" bestFit="1" customWidth="1"/>
    <col min="32" max="32" width="36" style="67" bestFit="1" customWidth="1"/>
    <col min="33" max="33" width="14.5546875" style="67" bestFit="1" customWidth="1"/>
    <col min="34" max="34" width="21.21875" style="67" bestFit="1" customWidth="1"/>
    <col min="35" max="35" width="28.21875" style="67" bestFit="1" customWidth="1"/>
    <col min="36" max="16384" width="8.5546875" style="62"/>
  </cols>
  <sheetData>
    <row r="1" spans="1:35" x14ac:dyDescent="0.25">
      <c r="A1" s="322" t="s">
        <v>82</v>
      </c>
      <c r="D1" s="323"/>
    </row>
    <row r="2" spans="1:35" ht="14.4" thickBot="1" x14ac:dyDescent="0.3">
      <c r="A2" s="322" t="s">
        <v>91</v>
      </c>
      <c r="D2" s="323"/>
      <c r="X2" s="326"/>
      <c r="Y2" s="326"/>
      <c r="Z2" s="326"/>
      <c r="AA2" s="326"/>
      <c r="AB2" s="326"/>
      <c r="AC2" s="326"/>
      <c r="AD2" s="326"/>
      <c r="AE2" s="326"/>
      <c r="AF2" s="326"/>
      <c r="AG2" s="326"/>
      <c r="AH2" s="326"/>
      <c r="AI2" s="326"/>
    </row>
    <row r="3" spans="1:35" ht="14.4" thickBot="1" x14ac:dyDescent="0.3">
      <c r="D3" s="251"/>
      <c r="E3" s="245" t="s">
        <v>92</v>
      </c>
      <c r="F3" s="245" t="s">
        <v>93</v>
      </c>
      <c r="G3" s="245" t="s">
        <v>94</v>
      </c>
      <c r="H3" s="245" t="s">
        <v>22</v>
      </c>
      <c r="I3" s="245" t="s">
        <v>95</v>
      </c>
      <c r="J3" s="246" t="s">
        <v>26</v>
      </c>
      <c r="K3" s="246" t="s">
        <v>96</v>
      </c>
      <c r="L3" s="246" t="s">
        <v>97</v>
      </c>
      <c r="M3" s="246" t="s">
        <v>98</v>
      </c>
      <c r="N3" s="246" t="s">
        <v>99</v>
      </c>
      <c r="O3" s="246" t="s">
        <v>100</v>
      </c>
      <c r="P3" s="246" t="s">
        <v>101</v>
      </c>
      <c r="Q3" s="246" t="s">
        <v>102</v>
      </c>
      <c r="R3" s="246" t="s">
        <v>103</v>
      </c>
      <c r="S3" s="246" t="s">
        <v>104</v>
      </c>
      <c r="T3" s="246" t="s">
        <v>105</v>
      </c>
      <c r="U3" s="246" t="s">
        <v>106</v>
      </c>
      <c r="V3" s="246" t="s">
        <v>107</v>
      </c>
      <c r="W3" s="246" t="s">
        <v>26</v>
      </c>
      <c r="X3" s="246" t="s">
        <v>96</v>
      </c>
      <c r="Y3" s="246" t="s">
        <v>97</v>
      </c>
      <c r="Z3" s="246" t="s">
        <v>98</v>
      </c>
      <c r="AA3" s="246" t="s">
        <v>99</v>
      </c>
      <c r="AB3" s="246" t="s">
        <v>100</v>
      </c>
      <c r="AC3" s="246" t="s">
        <v>101</v>
      </c>
      <c r="AD3" s="246" t="s">
        <v>102</v>
      </c>
      <c r="AE3" s="246" t="s">
        <v>103</v>
      </c>
      <c r="AF3" s="246" t="s">
        <v>104</v>
      </c>
      <c r="AG3" s="246" t="s">
        <v>105</v>
      </c>
      <c r="AH3" s="246" t="s">
        <v>106</v>
      </c>
      <c r="AI3" s="246" t="s">
        <v>107</v>
      </c>
    </row>
    <row r="4" spans="1:35" ht="14.4" thickBot="1" x14ac:dyDescent="0.3">
      <c r="A4" s="322" t="s">
        <v>108</v>
      </c>
      <c r="B4" s="324" t="s">
        <v>109</v>
      </c>
      <c r="C4" s="132" t="s">
        <v>12</v>
      </c>
      <c r="D4" s="322" t="s">
        <v>7</v>
      </c>
      <c r="E4" s="245" t="s">
        <v>2735</v>
      </c>
      <c r="F4" s="245" t="s">
        <v>2735</v>
      </c>
      <c r="G4" s="245" t="s">
        <v>2735</v>
      </c>
      <c r="H4" s="245" t="s">
        <v>2735</v>
      </c>
      <c r="I4" s="245" t="s">
        <v>2735</v>
      </c>
      <c r="J4" s="246" t="s">
        <v>2735</v>
      </c>
      <c r="K4" s="246" t="s">
        <v>2735</v>
      </c>
      <c r="L4" s="246" t="s">
        <v>2735</v>
      </c>
      <c r="M4" s="246" t="s">
        <v>2735</v>
      </c>
      <c r="N4" s="246" t="s">
        <v>2735</v>
      </c>
      <c r="O4" s="246" t="s">
        <v>2735</v>
      </c>
      <c r="P4" s="246" t="s">
        <v>2735</v>
      </c>
      <c r="Q4" s="246" t="s">
        <v>2735</v>
      </c>
      <c r="R4" s="246" t="s">
        <v>2735</v>
      </c>
      <c r="S4" s="246" t="s">
        <v>2735</v>
      </c>
      <c r="T4" s="246" t="s">
        <v>2735</v>
      </c>
      <c r="U4" s="246" t="s">
        <v>2735</v>
      </c>
      <c r="V4" s="246" t="s">
        <v>2735</v>
      </c>
      <c r="W4" s="246" t="s">
        <v>2736</v>
      </c>
      <c r="X4" s="246" t="s">
        <v>2736</v>
      </c>
      <c r="Y4" s="246" t="s">
        <v>2736</v>
      </c>
      <c r="Z4" s="246" t="s">
        <v>2736</v>
      </c>
      <c r="AA4" s="246" t="s">
        <v>2736</v>
      </c>
      <c r="AB4" s="246" t="s">
        <v>2736</v>
      </c>
      <c r="AC4" s="246" t="s">
        <v>2736</v>
      </c>
      <c r="AD4" s="246" t="s">
        <v>2736</v>
      </c>
      <c r="AE4" s="246" t="s">
        <v>2736</v>
      </c>
      <c r="AF4" s="246" t="s">
        <v>2736</v>
      </c>
      <c r="AG4" s="246" t="s">
        <v>2736</v>
      </c>
      <c r="AH4" s="246" t="s">
        <v>2736</v>
      </c>
      <c r="AI4" s="246" t="s">
        <v>2736</v>
      </c>
    </row>
    <row r="5" spans="1:35" x14ac:dyDescent="0.25">
      <c r="A5" s="61" t="s">
        <v>713</v>
      </c>
      <c r="B5" s="353">
        <v>1</v>
      </c>
      <c r="C5" s="325" t="s">
        <v>1524</v>
      </c>
      <c r="D5" s="2" t="s">
        <v>1553</v>
      </c>
      <c r="E5" s="61">
        <v>136</v>
      </c>
      <c r="F5" s="61">
        <v>136</v>
      </c>
      <c r="G5" s="61">
        <v>136</v>
      </c>
      <c r="H5" s="354">
        <v>0.61159999999999992</v>
      </c>
      <c r="I5" s="62">
        <v>708.33</v>
      </c>
      <c r="J5" s="67">
        <v>286061799</v>
      </c>
      <c r="K5" s="67">
        <v>43975854</v>
      </c>
      <c r="L5" s="67">
        <v>104083783</v>
      </c>
      <c r="M5" s="67">
        <v>27059955</v>
      </c>
      <c r="N5" s="67">
        <v>3445712</v>
      </c>
      <c r="O5" s="67">
        <v>1673126</v>
      </c>
      <c r="P5" s="67">
        <v>2855910</v>
      </c>
      <c r="Q5" s="67">
        <v>3255954</v>
      </c>
      <c r="R5" s="67">
        <v>75366216</v>
      </c>
      <c r="S5" s="67">
        <v>19568429</v>
      </c>
      <c r="T5" s="67">
        <v>0</v>
      </c>
      <c r="U5" s="67">
        <v>4458562</v>
      </c>
      <c r="V5" s="67">
        <v>318298</v>
      </c>
      <c r="W5" s="67">
        <v>293671672</v>
      </c>
      <c r="X5" s="67">
        <v>40364337</v>
      </c>
      <c r="Y5" s="67">
        <v>109737325</v>
      </c>
      <c r="Z5" s="67">
        <v>25754984</v>
      </c>
      <c r="AA5" s="67">
        <v>3455095</v>
      </c>
      <c r="AB5" s="67">
        <v>2328650</v>
      </c>
      <c r="AC5" s="67">
        <v>3140223</v>
      </c>
      <c r="AD5" s="67">
        <v>2630134</v>
      </c>
      <c r="AE5" s="67">
        <v>81031243</v>
      </c>
      <c r="AF5" s="67">
        <v>19374958</v>
      </c>
      <c r="AG5" s="67">
        <v>0</v>
      </c>
      <c r="AH5" s="67">
        <v>5582636</v>
      </c>
      <c r="AI5" s="67">
        <v>272087</v>
      </c>
    </row>
    <row r="6" spans="1:35" x14ac:dyDescent="0.25">
      <c r="A6" s="61" t="s">
        <v>930</v>
      </c>
      <c r="B6" s="353">
        <v>2</v>
      </c>
      <c r="C6" s="61" t="s">
        <v>1533</v>
      </c>
      <c r="D6" s="2" t="s">
        <v>1520</v>
      </c>
      <c r="E6" s="61">
        <v>25</v>
      </c>
      <c r="F6" s="61">
        <v>21</v>
      </c>
      <c r="G6" s="61">
        <v>21</v>
      </c>
      <c r="H6" s="354">
        <v>0.47960000000000003</v>
      </c>
      <c r="I6" s="62">
        <v>157.22999999999999</v>
      </c>
      <c r="J6" s="67">
        <v>87092535</v>
      </c>
      <c r="K6" s="67">
        <v>15712413</v>
      </c>
      <c r="L6" s="67">
        <v>24931861</v>
      </c>
      <c r="M6" s="67">
        <v>6983808</v>
      </c>
      <c r="N6" s="67">
        <v>11911519</v>
      </c>
      <c r="O6" s="67">
        <v>534753</v>
      </c>
      <c r="P6" s="67">
        <v>1005191</v>
      </c>
      <c r="Q6" s="67">
        <v>1702747</v>
      </c>
      <c r="R6" s="67">
        <v>19567245</v>
      </c>
      <c r="S6" s="67">
        <v>3422429</v>
      </c>
      <c r="T6" s="67">
        <v>0</v>
      </c>
      <c r="U6" s="67">
        <v>1181143</v>
      </c>
      <c r="V6" s="67">
        <v>139426</v>
      </c>
      <c r="W6" s="67">
        <v>93439661</v>
      </c>
      <c r="X6" s="67">
        <v>15856469</v>
      </c>
      <c r="Y6" s="67">
        <v>27497901</v>
      </c>
      <c r="Z6" s="67">
        <v>7814042</v>
      </c>
      <c r="AA6" s="67">
        <v>12691417</v>
      </c>
      <c r="AB6" s="67">
        <v>517156</v>
      </c>
      <c r="AC6" s="67">
        <v>909979</v>
      </c>
      <c r="AD6" s="67">
        <v>1452411</v>
      </c>
      <c r="AE6" s="67">
        <v>22459083</v>
      </c>
      <c r="AF6" s="67">
        <v>2716530</v>
      </c>
      <c r="AG6" s="67">
        <v>0</v>
      </c>
      <c r="AH6" s="67">
        <v>1302292</v>
      </c>
      <c r="AI6" s="67">
        <v>222381</v>
      </c>
    </row>
    <row r="7" spans="1:35" x14ac:dyDescent="0.25">
      <c r="A7" s="61" t="s">
        <v>715</v>
      </c>
      <c r="B7" s="353">
        <v>5</v>
      </c>
      <c r="C7" s="61" t="s">
        <v>1536</v>
      </c>
      <c r="D7" s="2" t="s">
        <v>1520</v>
      </c>
      <c r="E7" s="61">
        <v>107</v>
      </c>
      <c r="F7" s="61">
        <v>107</v>
      </c>
      <c r="G7" s="61">
        <v>107</v>
      </c>
      <c r="H7" s="354">
        <v>0.49930000000000002</v>
      </c>
      <c r="I7" s="62">
        <v>488.55</v>
      </c>
      <c r="J7" s="67">
        <v>296169774</v>
      </c>
      <c r="K7" s="67">
        <v>40115021</v>
      </c>
      <c r="L7" s="67">
        <v>100597997</v>
      </c>
      <c r="M7" s="67">
        <v>13512946</v>
      </c>
      <c r="N7" s="67">
        <v>48209935</v>
      </c>
      <c r="O7" s="67">
        <v>1250483</v>
      </c>
      <c r="P7" s="67">
        <v>1216796</v>
      </c>
      <c r="Q7" s="67">
        <v>12102061</v>
      </c>
      <c r="R7" s="67">
        <v>71375193</v>
      </c>
      <c r="S7" s="67">
        <v>2566599</v>
      </c>
      <c r="T7" s="67">
        <v>0</v>
      </c>
      <c r="U7" s="67">
        <v>4346226</v>
      </c>
      <c r="V7" s="67">
        <v>876517</v>
      </c>
      <c r="W7" s="67">
        <v>269116417</v>
      </c>
      <c r="X7" s="67">
        <v>34209246</v>
      </c>
      <c r="Y7" s="67">
        <v>97032301</v>
      </c>
      <c r="Z7" s="67">
        <v>13781330</v>
      </c>
      <c r="AA7" s="67">
        <v>38699935</v>
      </c>
      <c r="AB7" s="67">
        <v>1110247</v>
      </c>
      <c r="AC7" s="67">
        <v>854498</v>
      </c>
      <c r="AD7" s="67">
        <v>10113125</v>
      </c>
      <c r="AE7" s="67">
        <v>69043331</v>
      </c>
      <c r="AF7" s="67">
        <v>2447994</v>
      </c>
      <c r="AG7" s="67">
        <v>0</v>
      </c>
      <c r="AH7" s="67">
        <v>76733</v>
      </c>
      <c r="AI7" s="67">
        <v>1747677</v>
      </c>
    </row>
    <row r="8" spans="1:35" x14ac:dyDescent="0.25">
      <c r="A8" s="61" t="s">
        <v>716</v>
      </c>
      <c r="B8" s="353">
        <v>4</v>
      </c>
      <c r="C8" s="61" t="s">
        <v>1536</v>
      </c>
      <c r="D8" s="2" t="s">
        <v>1538</v>
      </c>
      <c r="E8" s="61">
        <v>837</v>
      </c>
      <c r="F8" s="61">
        <v>837</v>
      </c>
      <c r="G8" s="61">
        <v>837</v>
      </c>
      <c r="H8" s="354">
        <v>0.78510000000000002</v>
      </c>
      <c r="I8" s="62">
        <v>7028.92</v>
      </c>
      <c r="J8" s="67">
        <v>3247524526</v>
      </c>
      <c r="K8" s="67">
        <v>586544703</v>
      </c>
      <c r="L8" s="67">
        <v>881189009</v>
      </c>
      <c r="M8" s="67">
        <v>516490670</v>
      </c>
      <c r="N8" s="67">
        <v>265451353</v>
      </c>
      <c r="O8" s="67">
        <v>15418854</v>
      </c>
      <c r="P8" s="67">
        <v>14128758</v>
      </c>
      <c r="Q8" s="67">
        <v>95263131</v>
      </c>
      <c r="R8" s="67">
        <v>779342489</v>
      </c>
      <c r="S8" s="67">
        <v>64896599</v>
      </c>
      <c r="T8" s="67">
        <v>0</v>
      </c>
      <c r="U8" s="67">
        <v>17226110</v>
      </c>
      <c r="V8" s="67">
        <v>11572850</v>
      </c>
      <c r="W8" s="67">
        <v>3037600935</v>
      </c>
      <c r="X8" s="67">
        <v>526034161</v>
      </c>
      <c r="Y8" s="67">
        <v>836823507</v>
      </c>
      <c r="Z8" s="67">
        <v>454803768</v>
      </c>
      <c r="AA8" s="67">
        <v>244218040</v>
      </c>
      <c r="AB8" s="67">
        <v>15153684</v>
      </c>
      <c r="AC8" s="67">
        <v>14263932</v>
      </c>
      <c r="AD8" s="67">
        <v>96563774</v>
      </c>
      <c r="AE8" s="67">
        <v>764129598</v>
      </c>
      <c r="AF8" s="67">
        <v>66423037</v>
      </c>
      <c r="AG8" s="67">
        <v>0</v>
      </c>
      <c r="AH8" s="67">
        <v>7664631</v>
      </c>
      <c r="AI8" s="67">
        <v>11522803</v>
      </c>
    </row>
    <row r="9" spans="1:35" x14ac:dyDescent="0.25">
      <c r="A9" s="61" t="s">
        <v>717</v>
      </c>
      <c r="B9" s="353">
        <v>106</v>
      </c>
      <c r="C9" s="61" t="s">
        <v>1536</v>
      </c>
      <c r="D9" s="2" t="s">
        <v>1520</v>
      </c>
      <c r="E9" s="61">
        <v>85</v>
      </c>
      <c r="F9" s="61">
        <v>85</v>
      </c>
      <c r="G9" s="61">
        <v>85</v>
      </c>
      <c r="H9" s="354">
        <v>0.5806</v>
      </c>
      <c r="I9" s="62">
        <v>374.22</v>
      </c>
      <c r="J9" s="67">
        <v>201719093</v>
      </c>
      <c r="K9" s="67">
        <v>36757942</v>
      </c>
      <c r="L9" s="67">
        <v>56863859</v>
      </c>
      <c r="M9" s="67">
        <v>25940991</v>
      </c>
      <c r="N9" s="67">
        <v>12639110</v>
      </c>
      <c r="O9" s="67">
        <v>1105733</v>
      </c>
      <c r="P9" s="67">
        <v>1046014</v>
      </c>
      <c r="Q9" s="67">
        <v>5161909</v>
      </c>
      <c r="R9" s="67">
        <v>56283023</v>
      </c>
      <c r="S9" s="67">
        <v>3095029</v>
      </c>
      <c r="T9" s="67">
        <v>0</v>
      </c>
      <c r="U9" s="67">
        <v>1770476</v>
      </c>
      <c r="V9" s="67">
        <v>1055007</v>
      </c>
      <c r="W9" s="67">
        <v>175147338</v>
      </c>
      <c r="X9" s="67">
        <v>30316985</v>
      </c>
      <c r="Y9" s="67">
        <v>51402972</v>
      </c>
      <c r="Z9" s="67">
        <v>22997066</v>
      </c>
      <c r="AA9" s="67">
        <v>10206228</v>
      </c>
      <c r="AB9" s="67">
        <v>845181</v>
      </c>
      <c r="AC9" s="67">
        <v>1141705</v>
      </c>
      <c r="AD9" s="67">
        <v>5165657</v>
      </c>
      <c r="AE9" s="67">
        <v>48914429</v>
      </c>
      <c r="AF9" s="67">
        <v>2426039</v>
      </c>
      <c r="AG9" s="67">
        <v>0</v>
      </c>
      <c r="AH9" s="67">
        <v>853024</v>
      </c>
      <c r="AI9" s="67">
        <v>878052</v>
      </c>
    </row>
    <row r="10" spans="1:35" x14ac:dyDescent="0.25">
      <c r="A10" s="61" t="s">
        <v>718</v>
      </c>
      <c r="B10" s="353">
        <v>14495</v>
      </c>
      <c r="C10" s="61" t="s">
        <v>1536</v>
      </c>
      <c r="D10" s="2" t="s">
        <v>1520</v>
      </c>
      <c r="E10" s="61">
        <v>68</v>
      </c>
      <c r="F10" s="61">
        <v>68</v>
      </c>
      <c r="G10" s="61">
        <v>68</v>
      </c>
      <c r="H10" s="354">
        <v>0.88760000000000006</v>
      </c>
      <c r="I10" s="62">
        <v>482.41</v>
      </c>
      <c r="J10" s="67">
        <v>254595509</v>
      </c>
      <c r="K10" s="67">
        <v>45182120</v>
      </c>
      <c r="L10" s="67">
        <v>79827719</v>
      </c>
      <c r="M10" s="67">
        <v>27041758</v>
      </c>
      <c r="N10" s="67">
        <v>23115465</v>
      </c>
      <c r="O10" s="67">
        <v>1521301</v>
      </c>
      <c r="P10" s="67">
        <v>1339014</v>
      </c>
      <c r="Q10" s="67">
        <v>6633350</v>
      </c>
      <c r="R10" s="67">
        <v>63617001</v>
      </c>
      <c r="S10" s="67">
        <v>2995470</v>
      </c>
      <c r="T10" s="67">
        <v>0</v>
      </c>
      <c r="U10" s="67">
        <v>1796597</v>
      </c>
      <c r="V10" s="67">
        <v>1525714</v>
      </c>
      <c r="W10" s="67">
        <v>223742162</v>
      </c>
      <c r="X10" s="67">
        <v>36064611</v>
      </c>
      <c r="Y10" s="67">
        <v>74014506</v>
      </c>
      <c r="Z10" s="67">
        <v>21291166</v>
      </c>
      <c r="AA10" s="67">
        <v>19258769</v>
      </c>
      <c r="AB10" s="67">
        <v>1385532</v>
      </c>
      <c r="AC10" s="67">
        <v>1070694</v>
      </c>
      <c r="AD10" s="67">
        <v>5611278</v>
      </c>
      <c r="AE10" s="67">
        <v>60346175</v>
      </c>
      <c r="AF10" s="67">
        <v>2485082</v>
      </c>
      <c r="AG10" s="67">
        <v>0</v>
      </c>
      <c r="AH10" s="67">
        <v>627969</v>
      </c>
      <c r="AI10" s="67">
        <v>1586380</v>
      </c>
    </row>
    <row r="11" spans="1:35" x14ac:dyDescent="0.25">
      <c r="A11" s="61" t="s">
        <v>719</v>
      </c>
      <c r="B11" s="353">
        <v>6309</v>
      </c>
      <c r="C11" s="61" t="s">
        <v>1550</v>
      </c>
      <c r="D11" s="2" t="s">
        <v>1520</v>
      </c>
      <c r="E11" s="61">
        <v>318</v>
      </c>
      <c r="F11" s="61">
        <v>292</v>
      </c>
      <c r="G11" s="61">
        <v>198</v>
      </c>
      <c r="H11" s="354">
        <v>0.8488</v>
      </c>
      <c r="I11" s="62">
        <v>2460.9499999999998</v>
      </c>
      <c r="J11" s="67">
        <v>1185504605</v>
      </c>
      <c r="K11" s="67">
        <v>86377856</v>
      </c>
      <c r="L11" s="67">
        <v>530377443</v>
      </c>
      <c r="M11" s="67">
        <v>203722436</v>
      </c>
      <c r="N11" s="67">
        <v>27732104</v>
      </c>
      <c r="O11" s="67">
        <v>5751145</v>
      </c>
      <c r="P11" s="67">
        <v>17294132</v>
      </c>
      <c r="Q11" s="67">
        <v>27393832</v>
      </c>
      <c r="R11" s="67">
        <v>179894663</v>
      </c>
      <c r="S11" s="67">
        <v>79739492</v>
      </c>
      <c r="T11" s="67">
        <v>0</v>
      </c>
      <c r="U11" s="67">
        <v>25158488</v>
      </c>
      <c r="V11" s="67">
        <v>2063014</v>
      </c>
      <c r="W11" s="67">
        <v>1133013988</v>
      </c>
      <c r="X11" s="67">
        <v>68419647</v>
      </c>
      <c r="Y11" s="67">
        <v>515261233</v>
      </c>
      <c r="Z11" s="67">
        <v>181159905</v>
      </c>
      <c r="AA11" s="67">
        <v>28918536</v>
      </c>
      <c r="AB11" s="67">
        <v>6470564</v>
      </c>
      <c r="AC11" s="67">
        <v>16702589</v>
      </c>
      <c r="AD11" s="67">
        <v>26724346</v>
      </c>
      <c r="AE11" s="67">
        <v>182512287</v>
      </c>
      <c r="AF11" s="67">
        <v>79123179</v>
      </c>
      <c r="AG11" s="67">
        <v>0</v>
      </c>
      <c r="AH11" s="67">
        <v>25618538</v>
      </c>
      <c r="AI11" s="67">
        <v>2103164</v>
      </c>
    </row>
    <row r="12" spans="1:35" x14ac:dyDescent="0.25">
      <c r="A12" s="61" t="s">
        <v>720</v>
      </c>
      <c r="B12" s="353">
        <v>98</v>
      </c>
      <c r="C12" s="61" t="s">
        <v>1524</v>
      </c>
      <c r="D12" s="2" t="s">
        <v>1553</v>
      </c>
      <c r="E12" s="61">
        <v>102</v>
      </c>
      <c r="F12" s="61">
        <v>102</v>
      </c>
      <c r="G12" s="61">
        <v>102</v>
      </c>
      <c r="H12" s="354">
        <v>0.63790000000000002</v>
      </c>
      <c r="I12" s="62">
        <v>630.02</v>
      </c>
      <c r="J12" s="67">
        <v>310886816</v>
      </c>
      <c r="K12" s="67">
        <v>54036875</v>
      </c>
      <c r="L12" s="67">
        <v>106588216</v>
      </c>
      <c r="M12" s="67">
        <v>24584858</v>
      </c>
      <c r="N12" s="67">
        <v>6415161</v>
      </c>
      <c r="O12" s="67">
        <v>2397973</v>
      </c>
      <c r="P12" s="67">
        <v>3202883</v>
      </c>
      <c r="Q12" s="67">
        <v>995995</v>
      </c>
      <c r="R12" s="67">
        <v>89299597</v>
      </c>
      <c r="S12" s="67">
        <v>8631717</v>
      </c>
      <c r="T12" s="67">
        <v>0</v>
      </c>
      <c r="U12" s="67">
        <v>14329310</v>
      </c>
      <c r="V12" s="67">
        <v>404231</v>
      </c>
      <c r="W12" s="67">
        <v>303215488</v>
      </c>
      <c r="X12" s="67">
        <v>49237892</v>
      </c>
      <c r="Y12" s="67">
        <v>103828144</v>
      </c>
      <c r="Z12" s="67">
        <v>22426011</v>
      </c>
      <c r="AA12" s="67">
        <v>5451931</v>
      </c>
      <c r="AB12" s="67">
        <v>2260887</v>
      </c>
      <c r="AC12" s="67">
        <v>3306496</v>
      </c>
      <c r="AD12" s="67">
        <v>1103629</v>
      </c>
      <c r="AE12" s="67">
        <v>91814407</v>
      </c>
      <c r="AF12" s="67">
        <v>8565484</v>
      </c>
      <c r="AG12" s="67">
        <v>0</v>
      </c>
      <c r="AH12" s="67">
        <v>14631029</v>
      </c>
      <c r="AI12" s="67">
        <v>589578</v>
      </c>
    </row>
    <row r="13" spans="1:35" x14ac:dyDescent="0.25">
      <c r="A13" s="61" t="s">
        <v>721</v>
      </c>
      <c r="B13" s="353">
        <v>53</v>
      </c>
      <c r="C13" s="61" t="s">
        <v>1524</v>
      </c>
      <c r="D13" s="2" t="s">
        <v>1553</v>
      </c>
      <c r="E13" s="61">
        <v>58</v>
      </c>
      <c r="F13" s="61">
        <v>58</v>
      </c>
      <c r="G13" s="61">
        <v>58</v>
      </c>
      <c r="H13" s="354">
        <v>0.81480000000000008</v>
      </c>
      <c r="I13" s="62">
        <v>854.96</v>
      </c>
      <c r="J13" s="67">
        <v>297191683</v>
      </c>
      <c r="K13" s="67">
        <v>40507166</v>
      </c>
      <c r="L13" s="67">
        <v>106395429</v>
      </c>
      <c r="M13" s="67">
        <v>16492369</v>
      </c>
      <c r="N13" s="67">
        <v>5693179</v>
      </c>
      <c r="O13" s="67">
        <v>1889407</v>
      </c>
      <c r="P13" s="67">
        <v>1527413</v>
      </c>
      <c r="Q13" s="67">
        <v>1322319</v>
      </c>
      <c r="R13" s="67">
        <v>101718332</v>
      </c>
      <c r="S13" s="67">
        <v>6555545</v>
      </c>
      <c r="T13" s="67">
        <v>0</v>
      </c>
      <c r="U13" s="67">
        <v>14475504</v>
      </c>
      <c r="V13" s="67">
        <v>615020</v>
      </c>
      <c r="W13" s="67">
        <v>270487231</v>
      </c>
      <c r="X13" s="67">
        <v>34754948</v>
      </c>
      <c r="Y13" s="67">
        <v>96134962</v>
      </c>
      <c r="Z13" s="67">
        <v>14535248</v>
      </c>
      <c r="AA13" s="67">
        <v>4676011</v>
      </c>
      <c r="AB13" s="67">
        <v>1682276</v>
      </c>
      <c r="AC13" s="67">
        <v>1863166</v>
      </c>
      <c r="AD13" s="67">
        <v>946813</v>
      </c>
      <c r="AE13" s="67">
        <v>94257009</v>
      </c>
      <c r="AF13" s="67">
        <v>5992380</v>
      </c>
      <c r="AG13" s="67">
        <v>0</v>
      </c>
      <c r="AH13" s="67">
        <v>15019946</v>
      </c>
      <c r="AI13" s="67">
        <v>624472</v>
      </c>
    </row>
    <row r="14" spans="1:35" x14ac:dyDescent="0.25">
      <c r="A14" s="61" t="s">
        <v>722</v>
      </c>
      <c r="B14" s="353">
        <v>79</v>
      </c>
      <c r="C14" s="61" t="s">
        <v>1524</v>
      </c>
      <c r="D14" s="2" t="s">
        <v>1520</v>
      </c>
      <c r="E14" s="61">
        <v>187</v>
      </c>
      <c r="F14" s="61">
        <v>187</v>
      </c>
      <c r="G14" s="61">
        <v>187</v>
      </c>
      <c r="H14" s="354">
        <v>0.82140000000000002</v>
      </c>
      <c r="I14" s="62">
        <v>1363.04</v>
      </c>
      <c r="J14" s="67">
        <v>810047217</v>
      </c>
      <c r="K14" s="67">
        <v>103002035</v>
      </c>
      <c r="L14" s="67">
        <v>357956841</v>
      </c>
      <c r="M14" s="67">
        <v>68180943</v>
      </c>
      <c r="N14" s="67">
        <v>18887213</v>
      </c>
      <c r="O14" s="67">
        <v>5882559</v>
      </c>
      <c r="P14" s="67">
        <v>5972459</v>
      </c>
      <c r="Q14" s="67">
        <v>11984939</v>
      </c>
      <c r="R14" s="67">
        <v>200372947</v>
      </c>
      <c r="S14" s="67">
        <v>7194309</v>
      </c>
      <c r="T14" s="67">
        <v>0</v>
      </c>
      <c r="U14" s="67">
        <v>29867744</v>
      </c>
      <c r="V14" s="67">
        <v>745228</v>
      </c>
      <c r="W14" s="67">
        <v>748289224</v>
      </c>
      <c r="X14" s="67">
        <v>87067888</v>
      </c>
      <c r="Y14" s="67">
        <v>337628834</v>
      </c>
      <c r="Z14" s="67">
        <v>62462243</v>
      </c>
      <c r="AA14" s="67">
        <v>13817726</v>
      </c>
      <c r="AB14" s="67">
        <v>5250640</v>
      </c>
      <c r="AC14" s="67">
        <v>6770525</v>
      </c>
      <c r="AD14" s="67">
        <v>11610141</v>
      </c>
      <c r="AE14" s="67">
        <v>216994585</v>
      </c>
      <c r="AF14" s="67">
        <v>5420643</v>
      </c>
      <c r="AG14" s="67">
        <v>0</v>
      </c>
      <c r="AH14" s="67">
        <v>0</v>
      </c>
      <c r="AI14" s="67">
        <v>1265999</v>
      </c>
    </row>
    <row r="15" spans="1:35" x14ac:dyDescent="0.25">
      <c r="A15" s="61" t="s">
        <v>723</v>
      </c>
      <c r="B15" s="353">
        <v>8702</v>
      </c>
      <c r="C15" s="61" t="s">
        <v>1524</v>
      </c>
      <c r="D15" s="2" t="s">
        <v>1560</v>
      </c>
      <c r="E15" s="61">
        <v>807</v>
      </c>
      <c r="F15" s="61">
        <v>807</v>
      </c>
      <c r="G15" s="61">
        <v>799</v>
      </c>
      <c r="H15" s="354">
        <v>0.83810000000000007</v>
      </c>
      <c r="I15" s="62">
        <v>8065.16</v>
      </c>
      <c r="J15" s="67">
        <v>3829641370</v>
      </c>
      <c r="K15" s="67">
        <v>568284822</v>
      </c>
      <c r="L15" s="67">
        <v>1199383432</v>
      </c>
      <c r="M15" s="67">
        <v>301657975</v>
      </c>
      <c r="N15" s="67">
        <v>214627463</v>
      </c>
      <c r="O15" s="67">
        <v>13159503</v>
      </c>
      <c r="P15" s="67">
        <v>17954381</v>
      </c>
      <c r="Q15" s="67">
        <v>27883480</v>
      </c>
      <c r="R15" s="67">
        <v>1193805491</v>
      </c>
      <c r="S15" s="67">
        <v>104863659</v>
      </c>
      <c r="T15" s="67">
        <v>26612709</v>
      </c>
      <c r="U15" s="67">
        <v>138311066</v>
      </c>
      <c r="V15" s="67">
        <v>23097389</v>
      </c>
      <c r="W15" s="67">
        <v>3445231276</v>
      </c>
      <c r="X15" s="67">
        <v>441127257</v>
      </c>
      <c r="Y15" s="67">
        <v>1054765029</v>
      </c>
      <c r="Z15" s="67">
        <v>276381757</v>
      </c>
      <c r="AA15" s="67">
        <v>193524047</v>
      </c>
      <c r="AB15" s="67">
        <v>10286934</v>
      </c>
      <c r="AC15" s="67">
        <v>37410403</v>
      </c>
      <c r="AD15" s="67">
        <v>16547402</v>
      </c>
      <c r="AE15" s="67">
        <v>1214756864</v>
      </c>
      <c r="AF15" s="67">
        <v>32655299</v>
      </c>
      <c r="AG15" s="67">
        <v>5522165</v>
      </c>
      <c r="AH15" s="67">
        <v>155449759</v>
      </c>
      <c r="AI15" s="67">
        <v>6804360</v>
      </c>
    </row>
    <row r="16" spans="1:35" x14ac:dyDescent="0.25">
      <c r="A16" s="61" t="s">
        <v>724</v>
      </c>
      <c r="B16" s="353">
        <v>46</v>
      </c>
      <c r="C16" s="61" t="s">
        <v>1568</v>
      </c>
      <c r="D16" s="2" t="s">
        <v>1565</v>
      </c>
      <c r="E16" s="61">
        <v>485</v>
      </c>
      <c r="F16" s="61">
        <v>485</v>
      </c>
      <c r="G16" s="61">
        <v>485</v>
      </c>
      <c r="H16" s="354">
        <v>0.73370000000000002</v>
      </c>
      <c r="I16" s="62">
        <v>9234.42</v>
      </c>
      <c r="J16" s="67">
        <v>3166453224</v>
      </c>
      <c r="K16" s="67">
        <v>0</v>
      </c>
      <c r="L16" s="67">
        <v>29967226</v>
      </c>
      <c r="M16" s="67">
        <v>582633563</v>
      </c>
      <c r="N16" s="67">
        <v>356519919</v>
      </c>
      <c r="O16" s="67">
        <v>0</v>
      </c>
      <c r="P16" s="67">
        <v>5487302</v>
      </c>
      <c r="Q16" s="67">
        <v>338235179</v>
      </c>
      <c r="R16" s="67">
        <v>921209883</v>
      </c>
      <c r="S16" s="67">
        <v>925671304</v>
      </c>
      <c r="T16" s="67">
        <v>0</v>
      </c>
      <c r="U16" s="67">
        <v>137386</v>
      </c>
      <c r="V16" s="67">
        <v>6591462</v>
      </c>
      <c r="W16" s="67">
        <v>2841946496</v>
      </c>
      <c r="X16" s="67">
        <v>0</v>
      </c>
      <c r="Y16" s="67">
        <v>35746580</v>
      </c>
      <c r="Z16" s="67">
        <v>455413867</v>
      </c>
      <c r="AA16" s="67">
        <v>311966280</v>
      </c>
      <c r="AB16" s="67">
        <v>0</v>
      </c>
      <c r="AC16" s="67">
        <v>3960930</v>
      </c>
      <c r="AD16" s="67">
        <v>307425208</v>
      </c>
      <c r="AE16" s="67">
        <v>854488257</v>
      </c>
      <c r="AF16" s="67">
        <v>861083776</v>
      </c>
      <c r="AG16" s="67">
        <v>0</v>
      </c>
      <c r="AH16" s="67">
        <v>394983</v>
      </c>
      <c r="AI16" s="67">
        <v>11466615</v>
      </c>
    </row>
    <row r="17" spans="1:35" x14ac:dyDescent="0.25">
      <c r="A17" s="61" t="s">
        <v>725</v>
      </c>
      <c r="B17" s="353">
        <v>3107</v>
      </c>
      <c r="C17" s="61" t="s">
        <v>1571</v>
      </c>
      <c r="D17" s="2" t="s">
        <v>1560</v>
      </c>
      <c r="E17" s="61">
        <v>461</v>
      </c>
      <c r="F17" s="61">
        <v>461</v>
      </c>
      <c r="G17" s="61">
        <v>461</v>
      </c>
      <c r="H17" s="354">
        <v>0.91299999999999992</v>
      </c>
      <c r="I17" s="62">
        <v>8901</v>
      </c>
      <c r="J17" s="67">
        <v>3908112511</v>
      </c>
      <c r="K17" s="67">
        <v>552025029</v>
      </c>
      <c r="L17" s="67">
        <v>559710879</v>
      </c>
      <c r="M17" s="67">
        <v>1114845397</v>
      </c>
      <c r="N17" s="67">
        <v>485266998</v>
      </c>
      <c r="O17" s="67">
        <v>20039849</v>
      </c>
      <c r="P17" s="67">
        <v>41175610</v>
      </c>
      <c r="Q17" s="67">
        <v>20803004</v>
      </c>
      <c r="R17" s="67">
        <v>430726271</v>
      </c>
      <c r="S17" s="67">
        <v>273334174</v>
      </c>
      <c r="T17" s="67">
        <v>0</v>
      </c>
      <c r="U17" s="67">
        <v>169644173</v>
      </c>
      <c r="V17" s="67">
        <v>240541127</v>
      </c>
      <c r="W17" s="67">
        <v>3679073538</v>
      </c>
      <c r="X17" s="67">
        <v>481051215</v>
      </c>
      <c r="Y17" s="67">
        <v>581751372</v>
      </c>
      <c r="Z17" s="67">
        <v>1011009818</v>
      </c>
      <c r="AA17" s="67">
        <v>415956229</v>
      </c>
      <c r="AB17" s="67">
        <v>19216178</v>
      </c>
      <c r="AC17" s="67">
        <v>40203557</v>
      </c>
      <c r="AD17" s="67">
        <v>24024566</v>
      </c>
      <c r="AE17" s="67">
        <v>421932682</v>
      </c>
      <c r="AF17" s="67">
        <v>274065954</v>
      </c>
      <c r="AG17" s="67">
        <v>0</v>
      </c>
      <c r="AH17" s="67">
        <v>187718047</v>
      </c>
      <c r="AI17" s="67">
        <v>222143920</v>
      </c>
    </row>
    <row r="18" spans="1:35" x14ac:dyDescent="0.25">
      <c r="A18" s="61" t="s">
        <v>726</v>
      </c>
      <c r="B18" s="353">
        <v>59</v>
      </c>
      <c r="C18" s="61" t="s">
        <v>1573</v>
      </c>
      <c r="D18" s="2" t="s">
        <v>1553</v>
      </c>
      <c r="E18" s="61">
        <v>171</v>
      </c>
      <c r="F18" s="61">
        <v>171</v>
      </c>
      <c r="G18" s="61">
        <v>171</v>
      </c>
      <c r="H18" s="354">
        <v>0.70930000000000004</v>
      </c>
      <c r="I18" s="62">
        <v>1265.8399999999999</v>
      </c>
      <c r="J18" s="67">
        <v>1017975687</v>
      </c>
      <c r="K18" s="67">
        <v>119207975</v>
      </c>
      <c r="L18" s="67">
        <v>345167425</v>
      </c>
      <c r="M18" s="67">
        <v>40356169</v>
      </c>
      <c r="N18" s="67">
        <v>104610486</v>
      </c>
      <c r="O18" s="67">
        <v>4505619</v>
      </c>
      <c r="P18" s="67">
        <v>11537190</v>
      </c>
      <c r="Q18" s="67">
        <v>36100972</v>
      </c>
      <c r="R18" s="67">
        <v>319600757</v>
      </c>
      <c r="S18" s="67">
        <v>30955054</v>
      </c>
      <c r="T18" s="67">
        <v>0</v>
      </c>
      <c r="U18" s="67">
        <v>4697106</v>
      </c>
      <c r="V18" s="67">
        <v>1236934</v>
      </c>
      <c r="W18" s="67">
        <v>996070554</v>
      </c>
      <c r="X18" s="67">
        <v>101334435</v>
      </c>
      <c r="Y18" s="67">
        <v>328408707</v>
      </c>
      <c r="Z18" s="67">
        <v>39391767</v>
      </c>
      <c r="AA18" s="67">
        <v>100596725</v>
      </c>
      <c r="AB18" s="67">
        <v>5544508</v>
      </c>
      <c r="AC18" s="67">
        <v>8506222</v>
      </c>
      <c r="AD18" s="67">
        <v>40161795</v>
      </c>
      <c r="AE18" s="67">
        <v>290069377</v>
      </c>
      <c r="AF18" s="67">
        <v>75077842</v>
      </c>
      <c r="AG18" s="67">
        <v>0</v>
      </c>
      <c r="AH18" s="67">
        <v>5027241</v>
      </c>
      <c r="AI18" s="67">
        <v>1951935</v>
      </c>
    </row>
    <row r="19" spans="1:35" x14ac:dyDescent="0.25">
      <c r="A19" s="61" t="s">
        <v>727</v>
      </c>
      <c r="B19" s="353">
        <v>22</v>
      </c>
      <c r="C19" s="61" t="s">
        <v>1573</v>
      </c>
      <c r="D19" s="2" t="s">
        <v>1560</v>
      </c>
      <c r="E19" s="61">
        <v>909</v>
      </c>
      <c r="F19" s="61">
        <v>909</v>
      </c>
      <c r="G19" s="61">
        <v>909</v>
      </c>
      <c r="H19" s="354">
        <v>0.91930000000000012</v>
      </c>
      <c r="I19" s="62">
        <v>9827</v>
      </c>
      <c r="J19" s="67">
        <v>8709347631</v>
      </c>
      <c r="K19" s="67">
        <v>861098883</v>
      </c>
      <c r="L19" s="67">
        <v>2695305839</v>
      </c>
      <c r="M19" s="67">
        <v>251283520</v>
      </c>
      <c r="N19" s="67">
        <v>760104400</v>
      </c>
      <c r="O19" s="67">
        <v>27311158</v>
      </c>
      <c r="P19" s="67">
        <v>108573246</v>
      </c>
      <c r="Q19" s="67">
        <v>342484896</v>
      </c>
      <c r="R19" s="67">
        <v>3192542232</v>
      </c>
      <c r="S19" s="67">
        <v>430836815</v>
      </c>
      <c r="T19" s="67">
        <v>0</v>
      </c>
      <c r="U19" s="67">
        <v>32748972</v>
      </c>
      <c r="V19" s="67">
        <v>7057670</v>
      </c>
      <c r="W19" s="67">
        <v>8230834386</v>
      </c>
      <c r="X19" s="67">
        <v>705838706</v>
      </c>
      <c r="Y19" s="67">
        <v>2620467955</v>
      </c>
      <c r="Z19" s="67">
        <v>222005061</v>
      </c>
      <c r="AA19" s="67">
        <v>672932638</v>
      </c>
      <c r="AB19" s="67">
        <v>28964034</v>
      </c>
      <c r="AC19" s="67">
        <v>108037384</v>
      </c>
      <c r="AD19" s="67">
        <v>362803695</v>
      </c>
      <c r="AE19" s="67">
        <v>2608364187</v>
      </c>
      <c r="AF19" s="67">
        <v>868480284</v>
      </c>
      <c r="AG19" s="67">
        <v>0</v>
      </c>
      <c r="AH19" s="67">
        <v>24246654</v>
      </c>
      <c r="AI19" s="67">
        <v>8693788</v>
      </c>
    </row>
    <row r="20" spans="1:35" x14ac:dyDescent="0.25">
      <c r="A20" s="61" t="s">
        <v>728</v>
      </c>
      <c r="B20" s="353">
        <v>3108</v>
      </c>
      <c r="C20" s="61" t="s">
        <v>728</v>
      </c>
      <c r="D20" s="2" t="s">
        <v>1538</v>
      </c>
      <c r="E20" s="61">
        <v>391</v>
      </c>
      <c r="F20" s="61">
        <v>272</v>
      </c>
      <c r="G20" s="61">
        <v>272</v>
      </c>
      <c r="H20" s="354">
        <v>0.60299999999999998</v>
      </c>
      <c r="I20" s="62">
        <v>3792.97</v>
      </c>
      <c r="J20" s="67">
        <v>914534640</v>
      </c>
      <c r="K20" s="67">
        <v>94227556</v>
      </c>
      <c r="L20" s="67">
        <v>110672522</v>
      </c>
      <c r="M20" s="67">
        <v>224696624</v>
      </c>
      <c r="N20" s="67">
        <v>185715314</v>
      </c>
      <c r="O20" s="67">
        <v>4502631</v>
      </c>
      <c r="P20" s="67">
        <v>12086065</v>
      </c>
      <c r="Q20" s="67">
        <v>3127327</v>
      </c>
      <c r="R20" s="67">
        <v>174084343</v>
      </c>
      <c r="S20" s="67">
        <v>26297997</v>
      </c>
      <c r="T20" s="67">
        <v>0</v>
      </c>
      <c r="U20" s="67">
        <v>48526197</v>
      </c>
      <c r="V20" s="67">
        <v>30598064</v>
      </c>
      <c r="W20" s="67">
        <v>866149647</v>
      </c>
      <c r="X20" s="67">
        <v>83953407</v>
      </c>
      <c r="Y20" s="67">
        <v>115224758</v>
      </c>
      <c r="Z20" s="67">
        <v>205726120</v>
      </c>
      <c r="AA20" s="67">
        <v>151008208</v>
      </c>
      <c r="AB20" s="67">
        <v>3896595</v>
      </c>
      <c r="AC20" s="67">
        <v>10586216</v>
      </c>
      <c r="AD20" s="67">
        <v>9876112</v>
      </c>
      <c r="AE20" s="67">
        <v>170569641</v>
      </c>
      <c r="AF20" s="67">
        <v>29987660</v>
      </c>
      <c r="AG20" s="67">
        <v>0</v>
      </c>
      <c r="AH20" s="67">
        <v>54494964</v>
      </c>
      <c r="AI20" s="67">
        <v>30825966</v>
      </c>
    </row>
    <row r="21" spans="1:35" x14ac:dyDescent="0.25">
      <c r="A21" s="61" t="s">
        <v>729</v>
      </c>
      <c r="B21" s="353">
        <v>39</v>
      </c>
      <c r="C21" s="61" t="s">
        <v>1581</v>
      </c>
      <c r="D21" s="2" t="s">
        <v>1520</v>
      </c>
      <c r="E21" s="61">
        <v>269</v>
      </c>
      <c r="F21" s="61">
        <v>269</v>
      </c>
      <c r="G21" s="61">
        <v>269</v>
      </c>
      <c r="H21" s="354">
        <v>0.80200000000000005</v>
      </c>
      <c r="I21" s="62">
        <v>1945.32</v>
      </c>
      <c r="J21" s="67">
        <v>1536253958</v>
      </c>
      <c r="K21" s="67">
        <v>188066183</v>
      </c>
      <c r="L21" s="67">
        <v>739053652</v>
      </c>
      <c r="M21" s="67">
        <v>137966490</v>
      </c>
      <c r="N21" s="67">
        <v>61449861</v>
      </c>
      <c r="O21" s="67">
        <v>7313466</v>
      </c>
      <c r="P21" s="67">
        <v>9236169</v>
      </c>
      <c r="Q21" s="67">
        <v>31469872</v>
      </c>
      <c r="R21" s="67">
        <v>241763071</v>
      </c>
      <c r="S21" s="67">
        <v>60194799</v>
      </c>
      <c r="T21" s="67">
        <v>15653</v>
      </c>
      <c r="U21" s="67">
        <v>50771776</v>
      </c>
      <c r="V21" s="67">
        <v>8952966</v>
      </c>
      <c r="W21" s="67">
        <v>1405103953</v>
      </c>
      <c r="X21" s="67">
        <v>153916473</v>
      </c>
      <c r="Y21" s="67">
        <v>682874418</v>
      </c>
      <c r="Z21" s="67">
        <v>116843891</v>
      </c>
      <c r="AA21" s="67">
        <v>54051049</v>
      </c>
      <c r="AB21" s="67">
        <v>6387197</v>
      </c>
      <c r="AC21" s="67">
        <v>16190663</v>
      </c>
      <c r="AD21" s="67">
        <v>35642697</v>
      </c>
      <c r="AE21" s="67">
        <v>252203079</v>
      </c>
      <c r="AF21" s="67">
        <v>25603402</v>
      </c>
      <c r="AG21" s="67">
        <v>1561840</v>
      </c>
      <c r="AH21" s="67">
        <v>53810325</v>
      </c>
      <c r="AI21" s="67">
        <v>6018919</v>
      </c>
    </row>
    <row r="22" spans="1:35" x14ac:dyDescent="0.25">
      <c r="A22" s="61" t="s">
        <v>869</v>
      </c>
      <c r="B22" s="353">
        <v>50</v>
      </c>
      <c r="C22" s="61" t="s">
        <v>1573</v>
      </c>
      <c r="D22" s="2" t="s">
        <v>1520</v>
      </c>
      <c r="E22" s="61">
        <v>151</v>
      </c>
      <c r="F22" s="61">
        <v>151</v>
      </c>
      <c r="G22" s="61">
        <v>151</v>
      </c>
      <c r="H22" s="354">
        <v>0.5837</v>
      </c>
      <c r="I22" s="62">
        <v>972.58</v>
      </c>
      <c r="J22" s="67">
        <v>658739123</v>
      </c>
      <c r="K22" s="67">
        <v>88964779</v>
      </c>
      <c r="L22" s="67">
        <v>242856943</v>
      </c>
      <c r="M22" s="67">
        <v>18280255</v>
      </c>
      <c r="N22" s="67">
        <v>61781442</v>
      </c>
      <c r="O22" s="67">
        <v>3270137</v>
      </c>
      <c r="P22" s="67">
        <v>2819195</v>
      </c>
      <c r="Q22" s="67">
        <v>57289774</v>
      </c>
      <c r="R22" s="67">
        <v>134068351</v>
      </c>
      <c r="S22" s="67">
        <v>37846787</v>
      </c>
      <c r="T22" s="67">
        <v>0</v>
      </c>
      <c r="U22" s="67">
        <v>11126230</v>
      </c>
      <c r="V22" s="67">
        <v>435230</v>
      </c>
      <c r="W22" s="67">
        <v>610010847</v>
      </c>
      <c r="X22" s="67">
        <v>74223679</v>
      </c>
      <c r="Y22" s="67">
        <v>226220952</v>
      </c>
      <c r="Z22" s="67">
        <v>15709876</v>
      </c>
      <c r="AA22" s="67">
        <v>59538722</v>
      </c>
      <c r="AB22" s="67">
        <v>2830333</v>
      </c>
      <c r="AC22" s="67">
        <v>3035395</v>
      </c>
      <c r="AD22" s="67">
        <v>51401841</v>
      </c>
      <c r="AE22" s="67">
        <v>130754396</v>
      </c>
      <c r="AF22" s="67">
        <v>30778299</v>
      </c>
      <c r="AG22" s="67">
        <v>0</v>
      </c>
      <c r="AH22" s="67">
        <v>13327723</v>
      </c>
      <c r="AI22" s="67">
        <v>2189631</v>
      </c>
    </row>
    <row r="23" spans="1:35" x14ac:dyDescent="0.25">
      <c r="A23" s="61" t="s">
        <v>731</v>
      </c>
      <c r="B23" s="353">
        <v>51</v>
      </c>
      <c r="C23" s="61" t="s">
        <v>1586</v>
      </c>
      <c r="D23" s="2" t="s">
        <v>1565</v>
      </c>
      <c r="E23" s="61">
        <v>30</v>
      </c>
      <c r="F23" s="61">
        <v>30</v>
      </c>
      <c r="G23" s="61">
        <v>30</v>
      </c>
      <c r="H23" s="354">
        <v>0.87749999999999995</v>
      </c>
      <c r="I23" s="62">
        <v>5249.32</v>
      </c>
      <c r="J23" s="67">
        <v>4990148762</v>
      </c>
      <c r="K23" s="67">
        <v>556048551</v>
      </c>
      <c r="L23" s="67">
        <v>1740506368</v>
      </c>
      <c r="M23" s="67">
        <v>298123878</v>
      </c>
      <c r="N23" s="67">
        <v>46560430</v>
      </c>
      <c r="O23" s="67">
        <v>2079080</v>
      </c>
      <c r="P23" s="67">
        <v>11453840</v>
      </c>
      <c r="Q23" s="67">
        <v>26750449</v>
      </c>
      <c r="R23" s="67">
        <v>2028966022</v>
      </c>
      <c r="S23" s="67">
        <v>215575399</v>
      </c>
      <c r="T23" s="67">
        <v>0</v>
      </c>
      <c r="U23" s="67">
        <v>31319863</v>
      </c>
      <c r="V23" s="67">
        <v>32764882</v>
      </c>
      <c r="W23" s="67">
        <v>4269474629</v>
      </c>
      <c r="X23" s="67">
        <v>426855129</v>
      </c>
      <c r="Y23" s="67">
        <v>1565996983</v>
      </c>
      <c r="Z23" s="67">
        <v>141770085</v>
      </c>
      <c r="AA23" s="67">
        <v>135985487</v>
      </c>
      <c r="AB23" s="67">
        <v>653473</v>
      </c>
      <c r="AC23" s="67">
        <v>8849169</v>
      </c>
      <c r="AD23" s="67">
        <v>20909288</v>
      </c>
      <c r="AE23" s="67">
        <v>1762000811</v>
      </c>
      <c r="AF23" s="67">
        <v>164632757</v>
      </c>
      <c r="AG23" s="67">
        <v>0</v>
      </c>
      <c r="AH23" s="67">
        <v>21178461</v>
      </c>
      <c r="AI23" s="67">
        <v>20642986</v>
      </c>
    </row>
    <row r="24" spans="1:35" x14ac:dyDescent="0.25">
      <c r="A24" s="61" t="s">
        <v>732</v>
      </c>
      <c r="B24" s="353">
        <v>57</v>
      </c>
      <c r="C24" s="61" t="s">
        <v>1589</v>
      </c>
      <c r="D24" s="2" t="s">
        <v>1553</v>
      </c>
      <c r="E24" s="61">
        <v>199</v>
      </c>
      <c r="F24" s="61">
        <v>199</v>
      </c>
      <c r="G24" s="61">
        <v>199</v>
      </c>
      <c r="H24" s="354">
        <v>0.50979999999999992</v>
      </c>
      <c r="I24" s="62">
        <v>1512.9</v>
      </c>
      <c r="J24" s="67">
        <v>841142448</v>
      </c>
      <c r="K24" s="67">
        <v>101455658</v>
      </c>
      <c r="L24" s="67">
        <v>240498974</v>
      </c>
      <c r="M24" s="67">
        <v>14479916</v>
      </c>
      <c r="N24" s="67">
        <v>38210028</v>
      </c>
      <c r="O24" s="67">
        <v>4774963</v>
      </c>
      <c r="P24" s="67">
        <v>13601591</v>
      </c>
      <c r="Q24" s="67">
        <v>15051161</v>
      </c>
      <c r="R24" s="67">
        <v>308143708</v>
      </c>
      <c r="S24" s="67">
        <v>86438723</v>
      </c>
      <c r="T24" s="67">
        <v>0</v>
      </c>
      <c r="U24" s="67">
        <v>17757088</v>
      </c>
      <c r="V24" s="67">
        <v>730638</v>
      </c>
      <c r="W24" s="67">
        <v>773353469</v>
      </c>
      <c r="X24" s="67">
        <v>84313791</v>
      </c>
      <c r="Y24" s="67">
        <v>235136008</v>
      </c>
      <c r="Z24" s="67">
        <v>17693768</v>
      </c>
      <c r="AA24" s="67">
        <v>33358603</v>
      </c>
      <c r="AB24" s="67">
        <v>4007813</v>
      </c>
      <c r="AC24" s="67">
        <v>9448855</v>
      </c>
      <c r="AD24" s="67">
        <v>13486365</v>
      </c>
      <c r="AE24" s="67">
        <v>277668322</v>
      </c>
      <c r="AF24" s="67">
        <v>75519326</v>
      </c>
      <c r="AG24" s="67">
        <v>0</v>
      </c>
      <c r="AH24" s="67">
        <v>21738439</v>
      </c>
      <c r="AI24" s="67">
        <v>982179</v>
      </c>
    </row>
    <row r="25" spans="1:35" x14ac:dyDescent="0.25">
      <c r="A25" s="61" t="s">
        <v>733</v>
      </c>
      <c r="B25" s="353">
        <v>8</v>
      </c>
      <c r="C25" s="61" t="s">
        <v>1550</v>
      </c>
      <c r="D25" s="2" t="s">
        <v>1520</v>
      </c>
      <c r="E25" s="61">
        <v>29</v>
      </c>
      <c r="F25" s="61">
        <v>29</v>
      </c>
      <c r="G25" s="61">
        <v>28</v>
      </c>
      <c r="H25" s="354">
        <v>0.35710000000000003</v>
      </c>
      <c r="I25" s="62">
        <v>349.7</v>
      </c>
      <c r="J25" s="67">
        <v>141389595</v>
      </c>
      <c r="K25" s="67">
        <v>10857356</v>
      </c>
      <c r="L25" s="67">
        <v>61724863</v>
      </c>
      <c r="M25" s="67">
        <v>15704667</v>
      </c>
      <c r="N25" s="67">
        <v>3071794</v>
      </c>
      <c r="O25" s="67">
        <v>980240</v>
      </c>
      <c r="P25" s="67">
        <v>2315263</v>
      </c>
      <c r="Q25" s="67">
        <v>4358664</v>
      </c>
      <c r="R25" s="67">
        <v>24988479</v>
      </c>
      <c r="S25" s="67">
        <v>13142089</v>
      </c>
      <c r="T25" s="67">
        <v>0</v>
      </c>
      <c r="U25" s="67">
        <v>4028990</v>
      </c>
      <c r="V25" s="67">
        <v>217190</v>
      </c>
      <c r="W25" s="67">
        <v>125091656</v>
      </c>
      <c r="X25" s="67">
        <v>8002268</v>
      </c>
      <c r="Y25" s="67">
        <v>55913313</v>
      </c>
      <c r="Z25" s="67">
        <v>13694994</v>
      </c>
      <c r="AA25" s="67">
        <v>2535011</v>
      </c>
      <c r="AB25" s="67">
        <v>870118</v>
      </c>
      <c r="AC25" s="67">
        <v>2221160</v>
      </c>
      <c r="AD25" s="67">
        <v>3415728</v>
      </c>
      <c r="AE25" s="67">
        <v>22465874</v>
      </c>
      <c r="AF25" s="67">
        <v>11528169</v>
      </c>
      <c r="AG25" s="67">
        <v>0</v>
      </c>
      <c r="AH25" s="67">
        <v>4251533</v>
      </c>
      <c r="AI25" s="67">
        <v>193488</v>
      </c>
    </row>
    <row r="26" spans="1:35" x14ac:dyDescent="0.25">
      <c r="A26" s="61" t="s">
        <v>734</v>
      </c>
      <c r="B26" s="353">
        <v>40</v>
      </c>
      <c r="C26" s="61" t="s">
        <v>1581</v>
      </c>
      <c r="D26" s="2" t="s">
        <v>1520</v>
      </c>
      <c r="E26" s="61">
        <v>81</v>
      </c>
      <c r="F26" s="61">
        <v>81</v>
      </c>
      <c r="G26" s="61">
        <v>81</v>
      </c>
      <c r="H26" s="354">
        <v>0.72199999999999998</v>
      </c>
      <c r="I26" s="62">
        <v>643.66999999999996</v>
      </c>
      <c r="J26" s="67">
        <v>481999114</v>
      </c>
      <c r="K26" s="67">
        <v>51018331</v>
      </c>
      <c r="L26" s="67">
        <v>226895794</v>
      </c>
      <c r="M26" s="67">
        <v>31408742</v>
      </c>
      <c r="N26" s="67">
        <v>29253661</v>
      </c>
      <c r="O26" s="67">
        <v>3350911</v>
      </c>
      <c r="P26" s="67">
        <v>3311005</v>
      </c>
      <c r="Q26" s="67">
        <v>13653209</v>
      </c>
      <c r="R26" s="67">
        <v>83612517</v>
      </c>
      <c r="S26" s="67">
        <v>22442929</v>
      </c>
      <c r="T26" s="67">
        <v>675</v>
      </c>
      <c r="U26" s="67">
        <v>14548658</v>
      </c>
      <c r="V26" s="67">
        <v>2502682</v>
      </c>
      <c r="W26" s="67">
        <v>439627618</v>
      </c>
      <c r="X26" s="67">
        <v>39202341</v>
      </c>
      <c r="Y26" s="67">
        <v>209561821</v>
      </c>
      <c r="Z26" s="67">
        <v>23503471</v>
      </c>
      <c r="AA26" s="67">
        <v>26086762</v>
      </c>
      <c r="AB26" s="67">
        <v>2858008</v>
      </c>
      <c r="AC26" s="67">
        <v>4388562</v>
      </c>
      <c r="AD26" s="67">
        <v>15485816</v>
      </c>
      <c r="AE26" s="67">
        <v>90880518</v>
      </c>
      <c r="AF26" s="67">
        <v>8075895</v>
      </c>
      <c r="AG26" s="67">
        <v>294584</v>
      </c>
      <c r="AH26" s="67">
        <v>17433017</v>
      </c>
      <c r="AI26" s="67">
        <v>1856823</v>
      </c>
    </row>
    <row r="27" spans="1:35" x14ac:dyDescent="0.25">
      <c r="A27" s="61" t="s">
        <v>735</v>
      </c>
      <c r="B27" s="353">
        <v>68</v>
      </c>
      <c r="C27" s="61" t="s">
        <v>1596</v>
      </c>
      <c r="D27" s="2" t="s">
        <v>1520</v>
      </c>
      <c r="E27" s="61">
        <v>129</v>
      </c>
      <c r="F27" s="61">
        <v>129</v>
      </c>
      <c r="G27" s="61">
        <v>129</v>
      </c>
      <c r="H27" s="354">
        <v>0.60099999999999998</v>
      </c>
      <c r="I27" s="62">
        <v>971.53</v>
      </c>
      <c r="J27" s="67">
        <v>444911395</v>
      </c>
      <c r="K27" s="67">
        <v>95317041</v>
      </c>
      <c r="L27" s="67">
        <v>105500003</v>
      </c>
      <c r="M27" s="67">
        <v>72964319</v>
      </c>
      <c r="N27" s="67">
        <v>33312920</v>
      </c>
      <c r="O27" s="67">
        <v>4150010</v>
      </c>
      <c r="P27" s="67">
        <v>2947689</v>
      </c>
      <c r="Q27" s="67">
        <v>8880090</v>
      </c>
      <c r="R27" s="67">
        <v>99180653</v>
      </c>
      <c r="S27" s="67">
        <v>13147716</v>
      </c>
      <c r="T27" s="67">
        <v>0</v>
      </c>
      <c r="U27" s="67">
        <v>7636315</v>
      </c>
      <c r="V27" s="67">
        <v>1874639</v>
      </c>
      <c r="W27" s="67">
        <v>397663012</v>
      </c>
      <c r="X27" s="67">
        <v>80177170</v>
      </c>
      <c r="Y27" s="67">
        <v>93504055</v>
      </c>
      <c r="Z27" s="67">
        <v>62550977</v>
      </c>
      <c r="AA27" s="67">
        <v>27539068</v>
      </c>
      <c r="AB27" s="67">
        <v>3400759</v>
      </c>
      <c r="AC27" s="67">
        <v>4453763</v>
      </c>
      <c r="AD27" s="67">
        <v>8122115</v>
      </c>
      <c r="AE27" s="67">
        <v>93899369</v>
      </c>
      <c r="AF27" s="67">
        <v>13763975</v>
      </c>
      <c r="AG27" s="67">
        <v>0</v>
      </c>
      <c r="AH27" s="67">
        <v>8651855</v>
      </c>
      <c r="AI27" s="67">
        <v>1599906</v>
      </c>
    </row>
    <row r="28" spans="1:35" x14ac:dyDescent="0.25">
      <c r="A28" s="61" t="s">
        <v>871</v>
      </c>
      <c r="B28" s="353">
        <v>14496</v>
      </c>
      <c r="C28" s="61" t="s">
        <v>1596</v>
      </c>
      <c r="D28" s="2" t="s">
        <v>1520</v>
      </c>
      <c r="E28" s="61">
        <v>173</v>
      </c>
      <c r="F28" s="61">
        <v>173</v>
      </c>
      <c r="G28" s="61">
        <v>116</v>
      </c>
      <c r="H28" s="354">
        <v>0.92200000000000004</v>
      </c>
      <c r="I28" s="62">
        <v>835.39</v>
      </c>
      <c r="J28" s="67">
        <v>698863550</v>
      </c>
      <c r="K28" s="67">
        <v>158400954</v>
      </c>
      <c r="L28" s="67">
        <v>199016331</v>
      </c>
      <c r="M28" s="67">
        <v>42756940</v>
      </c>
      <c r="N28" s="67">
        <v>98606939</v>
      </c>
      <c r="O28" s="67">
        <v>4406277</v>
      </c>
      <c r="P28" s="67">
        <v>1475316</v>
      </c>
      <c r="Q28" s="67">
        <v>15004772</v>
      </c>
      <c r="R28" s="67">
        <v>152996192</v>
      </c>
      <c r="S28" s="67">
        <v>8756242</v>
      </c>
      <c r="T28" s="67">
        <v>0</v>
      </c>
      <c r="U28" s="67">
        <v>12942404</v>
      </c>
      <c r="V28" s="67">
        <v>4501183</v>
      </c>
      <c r="W28" s="67">
        <v>685843664</v>
      </c>
      <c r="X28" s="67">
        <v>139584262</v>
      </c>
      <c r="Y28" s="67">
        <v>202890930</v>
      </c>
      <c r="Z28" s="67">
        <v>42803075</v>
      </c>
      <c r="AA28" s="67">
        <v>94520010</v>
      </c>
      <c r="AB28" s="67">
        <v>3784949</v>
      </c>
      <c r="AC28" s="67">
        <v>1760187</v>
      </c>
      <c r="AD28" s="67">
        <v>15759746</v>
      </c>
      <c r="AE28" s="67">
        <v>155703757</v>
      </c>
      <c r="AF28" s="67">
        <v>9054048</v>
      </c>
      <c r="AG28" s="67">
        <v>0</v>
      </c>
      <c r="AH28" s="67">
        <v>15927266</v>
      </c>
      <c r="AI28" s="67">
        <v>4055434</v>
      </c>
    </row>
    <row r="29" spans="1:35" x14ac:dyDescent="0.25">
      <c r="A29" s="61" t="s">
        <v>737</v>
      </c>
      <c r="B29" s="353">
        <v>73</v>
      </c>
      <c r="C29" s="61" t="s">
        <v>1533</v>
      </c>
      <c r="D29" s="2" t="s">
        <v>1520</v>
      </c>
      <c r="E29" s="61">
        <v>147</v>
      </c>
      <c r="F29" s="61">
        <v>147</v>
      </c>
      <c r="G29" s="61">
        <v>147</v>
      </c>
      <c r="H29" s="354">
        <v>0.41810000000000003</v>
      </c>
      <c r="I29" s="62">
        <v>749.74</v>
      </c>
      <c r="J29" s="67">
        <v>334795625</v>
      </c>
      <c r="K29" s="67">
        <v>63241393</v>
      </c>
      <c r="L29" s="67">
        <v>86656584</v>
      </c>
      <c r="M29" s="67">
        <v>25898096</v>
      </c>
      <c r="N29" s="67">
        <v>37554410</v>
      </c>
      <c r="O29" s="67">
        <v>1487592</v>
      </c>
      <c r="P29" s="67">
        <v>4322487</v>
      </c>
      <c r="Q29" s="67">
        <v>6450167</v>
      </c>
      <c r="R29" s="67">
        <v>93462458</v>
      </c>
      <c r="S29" s="67">
        <v>10513546</v>
      </c>
      <c r="T29" s="67">
        <v>0</v>
      </c>
      <c r="U29" s="67">
        <v>4596962</v>
      </c>
      <c r="V29" s="67">
        <v>611930</v>
      </c>
      <c r="W29" s="67">
        <v>302904703</v>
      </c>
      <c r="X29" s="67">
        <v>56845434</v>
      </c>
      <c r="Y29" s="67">
        <v>82374221</v>
      </c>
      <c r="Z29" s="67">
        <v>25615980</v>
      </c>
      <c r="AA29" s="67">
        <v>30947542</v>
      </c>
      <c r="AB29" s="67">
        <v>1408076</v>
      </c>
      <c r="AC29" s="67">
        <v>5244938</v>
      </c>
      <c r="AD29" s="67">
        <v>5939986</v>
      </c>
      <c r="AE29" s="67">
        <v>84430806</v>
      </c>
      <c r="AF29" s="67">
        <v>4996578</v>
      </c>
      <c r="AG29" s="67">
        <v>0</v>
      </c>
      <c r="AH29" s="67">
        <v>4470155</v>
      </c>
      <c r="AI29" s="67">
        <v>630987</v>
      </c>
    </row>
    <row r="30" spans="1:35" x14ac:dyDescent="0.25">
      <c r="A30" s="61" t="s">
        <v>738</v>
      </c>
      <c r="B30" s="353">
        <v>77</v>
      </c>
      <c r="C30" s="61" t="s">
        <v>1604</v>
      </c>
      <c r="D30" s="2" t="s">
        <v>1520</v>
      </c>
      <c r="E30" s="61">
        <v>219</v>
      </c>
      <c r="F30" s="61">
        <v>219</v>
      </c>
      <c r="G30" s="61">
        <v>213</v>
      </c>
      <c r="H30" s="354">
        <v>0.49099999999999999</v>
      </c>
      <c r="I30" s="62">
        <v>1190</v>
      </c>
      <c r="J30" s="67">
        <v>530568230</v>
      </c>
      <c r="K30" s="67">
        <v>108951908</v>
      </c>
      <c r="L30" s="67">
        <v>140404643</v>
      </c>
      <c r="M30" s="67">
        <v>93355639</v>
      </c>
      <c r="N30" s="67">
        <v>68482979</v>
      </c>
      <c r="O30" s="67">
        <v>5162144</v>
      </c>
      <c r="P30" s="67">
        <v>3358132</v>
      </c>
      <c r="Q30" s="67">
        <v>15376139</v>
      </c>
      <c r="R30" s="67">
        <v>82399448</v>
      </c>
      <c r="S30" s="67">
        <v>11978786</v>
      </c>
      <c r="T30" s="67">
        <v>0</v>
      </c>
      <c r="U30" s="67">
        <v>517435</v>
      </c>
      <c r="V30" s="67">
        <v>580977</v>
      </c>
      <c r="W30" s="67">
        <v>404233575</v>
      </c>
      <c r="X30" s="67">
        <v>80532718</v>
      </c>
      <c r="Y30" s="67">
        <v>108074665</v>
      </c>
      <c r="Z30" s="67">
        <v>71706615</v>
      </c>
      <c r="AA30" s="67">
        <v>48020861</v>
      </c>
      <c r="AB30" s="67">
        <v>5138034</v>
      </c>
      <c r="AC30" s="67">
        <v>5244040</v>
      </c>
      <c r="AD30" s="67">
        <v>13269716</v>
      </c>
      <c r="AE30" s="67">
        <v>60515536</v>
      </c>
      <c r="AF30" s="67">
        <v>10139425</v>
      </c>
      <c r="AG30" s="67">
        <v>0</v>
      </c>
      <c r="AH30" s="67">
        <v>698872</v>
      </c>
      <c r="AI30" s="67">
        <v>893093</v>
      </c>
    </row>
    <row r="31" spans="1:35" x14ac:dyDescent="0.25">
      <c r="A31" s="61" t="s">
        <v>875</v>
      </c>
      <c r="B31" s="353">
        <v>6546</v>
      </c>
      <c r="C31" s="61" t="s">
        <v>1524</v>
      </c>
      <c r="D31" s="2" t="s">
        <v>1538</v>
      </c>
      <c r="E31" s="61">
        <v>345</v>
      </c>
      <c r="F31" s="61">
        <v>345</v>
      </c>
      <c r="G31" s="61">
        <v>345</v>
      </c>
      <c r="H31" s="354">
        <v>0.94059999999999999</v>
      </c>
      <c r="I31" s="62">
        <v>3841.97</v>
      </c>
      <c r="J31" s="67">
        <v>2270962538</v>
      </c>
      <c r="K31" s="67">
        <v>397594686</v>
      </c>
      <c r="L31" s="67">
        <v>812559684</v>
      </c>
      <c r="M31" s="67">
        <v>115954844</v>
      </c>
      <c r="N31" s="67">
        <v>70231206</v>
      </c>
      <c r="O31" s="67">
        <v>11641465</v>
      </c>
      <c r="P31" s="67">
        <v>17115218</v>
      </c>
      <c r="Q31" s="67">
        <v>37894155</v>
      </c>
      <c r="R31" s="67">
        <v>646391662</v>
      </c>
      <c r="S31" s="67">
        <v>110122370</v>
      </c>
      <c r="T31" s="67">
        <v>0</v>
      </c>
      <c r="U31" s="67">
        <v>48429054</v>
      </c>
      <c r="V31" s="67">
        <v>3028194</v>
      </c>
      <c r="W31" s="67">
        <v>2386551962</v>
      </c>
      <c r="X31" s="67">
        <v>384505145</v>
      </c>
      <c r="Y31" s="67">
        <v>858311712</v>
      </c>
      <c r="Z31" s="67">
        <v>121882349</v>
      </c>
      <c r="AA31" s="67">
        <v>65544736</v>
      </c>
      <c r="AB31" s="67">
        <v>12286496</v>
      </c>
      <c r="AC31" s="67">
        <v>10852206</v>
      </c>
      <c r="AD31" s="67">
        <v>43790379</v>
      </c>
      <c r="AE31" s="67">
        <v>686494018</v>
      </c>
      <c r="AF31" s="67">
        <v>141162039</v>
      </c>
      <c r="AG31" s="67">
        <v>0</v>
      </c>
      <c r="AH31" s="67">
        <v>57340394</v>
      </c>
      <c r="AI31" s="67">
        <v>4382488</v>
      </c>
    </row>
    <row r="32" spans="1:35" x14ac:dyDescent="0.25">
      <c r="A32" s="61" t="s">
        <v>740</v>
      </c>
      <c r="B32" s="353">
        <v>83</v>
      </c>
      <c r="C32" s="61" t="s">
        <v>1609</v>
      </c>
      <c r="D32" s="2" t="s">
        <v>1520</v>
      </c>
      <c r="E32" s="61">
        <v>227</v>
      </c>
      <c r="F32" s="61">
        <v>227</v>
      </c>
      <c r="G32" s="61">
        <v>227</v>
      </c>
      <c r="H32" s="354">
        <v>0.55679999999999996</v>
      </c>
      <c r="I32" s="62">
        <v>1436.34</v>
      </c>
      <c r="J32" s="67">
        <v>672637242</v>
      </c>
      <c r="K32" s="67">
        <v>101421541</v>
      </c>
      <c r="L32" s="67">
        <v>158033516</v>
      </c>
      <c r="M32" s="67">
        <v>125620167</v>
      </c>
      <c r="N32" s="67">
        <v>78848689</v>
      </c>
      <c r="O32" s="67">
        <v>4215324</v>
      </c>
      <c r="P32" s="67">
        <v>6680495</v>
      </c>
      <c r="Q32" s="67">
        <v>26368046</v>
      </c>
      <c r="R32" s="67">
        <v>115422880</v>
      </c>
      <c r="S32" s="67">
        <v>23370100</v>
      </c>
      <c r="T32" s="67">
        <v>0</v>
      </c>
      <c r="U32" s="67">
        <v>21942974</v>
      </c>
      <c r="V32" s="67">
        <v>10713510</v>
      </c>
      <c r="W32" s="67">
        <v>668377159</v>
      </c>
      <c r="X32" s="67">
        <v>88821929</v>
      </c>
      <c r="Y32" s="67">
        <v>154908753</v>
      </c>
      <c r="Z32" s="67">
        <v>113590006</v>
      </c>
      <c r="AA32" s="67">
        <v>72850259</v>
      </c>
      <c r="AB32" s="67">
        <v>4326663</v>
      </c>
      <c r="AC32" s="67">
        <v>2515275</v>
      </c>
      <c r="AD32" s="67">
        <v>64744964</v>
      </c>
      <c r="AE32" s="67">
        <v>114639752</v>
      </c>
      <c r="AF32" s="67">
        <v>14620491</v>
      </c>
      <c r="AG32" s="67">
        <v>0</v>
      </c>
      <c r="AH32" s="67">
        <v>25914168</v>
      </c>
      <c r="AI32" s="67">
        <v>11444899</v>
      </c>
    </row>
    <row r="33" spans="1:35" x14ac:dyDescent="0.25">
      <c r="A33" s="61" t="s">
        <v>741</v>
      </c>
      <c r="B33" s="353">
        <v>85</v>
      </c>
      <c r="C33" s="61" t="s">
        <v>1612</v>
      </c>
      <c r="D33" s="2" t="s">
        <v>1520</v>
      </c>
      <c r="E33" s="61">
        <v>428</v>
      </c>
      <c r="F33" s="61">
        <v>428</v>
      </c>
      <c r="G33" s="61">
        <v>352</v>
      </c>
      <c r="H33" s="354">
        <v>0.69599999999999995</v>
      </c>
      <c r="I33" s="62">
        <v>2374.6799999999998</v>
      </c>
      <c r="J33" s="67">
        <v>1317115332</v>
      </c>
      <c r="K33" s="67">
        <v>247481890</v>
      </c>
      <c r="L33" s="67">
        <v>352438714</v>
      </c>
      <c r="M33" s="67">
        <v>202861755</v>
      </c>
      <c r="N33" s="67">
        <v>71750506</v>
      </c>
      <c r="O33" s="67">
        <v>5435721</v>
      </c>
      <c r="P33" s="67">
        <v>9674854</v>
      </c>
      <c r="Q33" s="67">
        <v>10787602</v>
      </c>
      <c r="R33" s="67">
        <v>303208994</v>
      </c>
      <c r="S33" s="67">
        <v>69800808</v>
      </c>
      <c r="T33" s="67">
        <v>0</v>
      </c>
      <c r="U33" s="67">
        <v>34890908</v>
      </c>
      <c r="V33" s="67">
        <v>8783580</v>
      </c>
      <c r="W33" s="67">
        <v>1329041971</v>
      </c>
      <c r="X33" s="67">
        <v>231922145</v>
      </c>
      <c r="Y33" s="67">
        <v>368960156</v>
      </c>
      <c r="Z33" s="67">
        <v>206049112</v>
      </c>
      <c r="AA33" s="67">
        <v>55427308</v>
      </c>
      <c r="AB33" s="67">
        <v>6964895</v>
      </c>
      <c r="AC33" s="67">
        <v>9908826</v>
      </c>
      <c r="AD33" s="67">
        <v>11248103</v>
      </c>
      <c r="AE33" s="67">
        <v>345450973</v>
      </c>
      <c r="AF33" s="67">
        <v>44232632</v>
      </c>
      <c r="AG33" s="67">
        <v>0</v>
      </c>
      <c r="AH33" s="67">
        <v>38518816</v>
      </c>
      <c r="AI33" s="67">
        <v>10359005</v>
      </c>
    </row>
    <row r="34" spans="1:35" x14ac:dyDescent="0.25">
      <c r="A34" s="61" t="s">
        <v>742</v>
      </c>
      <c r="B34" s="353">
        <v>133</v>
      </c>
      <c r="C34" s="61" t="s">
        <v>1596</v>
      </c>
      <c r="D34" s="2" t="s">
        <v>1520</v>
      </c>
      <c r="E34" s="61">
        <v>79</v>
      </c>
      <c r="F34" s="61">
        <v>67</v>
      </c>
      <c r="G34" s="61">
        <v>67</v>
      </c>
      <c r="H34" s="354">
        <v>0.76459999999999995</v>
      </c>
      <c r="I34" s="62">
        <v>404.9</v>
      </c>
      <c r="J34" s="67">
        <v>346715337</v>
      </c>
      <c r="K34" s="67">
        <v>65107278</v>
      </c>
      <c r="L34" s="67">
        <v>94943439</v>
      </c>
      <c r="M34" s="67">
        <v>20111537</v>
      </c>
      <c r="N34" s="67">
        <v>49297280</v>
      </c>
      <c r="O34" s="67">
        <v>3028274</v>
      </c>
      <c r="P34" s="67">
        <v>5034298</v>
      </c>
      <c r="Q34" s="67">
        <v>4834688</v>
      </c>
      <c r="R34" s="67">
        <v>91287379</v>
      </c>
      <c r="S34" s="67">
        <v>4039025</v>
      </c>
      <c r="T34" s="67">
        <v>0</v>
      </c>
      <c r="U34" s="67">
        <v>5823498</v>
      </c>
      <c r="V34" s="67">
        <v>3208641</v>
      </c>
      <c r="W34" s="67">
        <v>317009551</v>
      </c>
      <c r="X34" s="67">
        <v>51137360</v>
      </c>
      <c r="Y34" s="67">
        <v>90430242</v>
      </c>
      <c r="Z34" s="67">
        <v>17504336</v>
      </c>
      <c r="AA34" s="67">
        <v>42299604</v>
      </c>
      <c r="AB34" s="67">
        <v>3103845</v>
      </c>
      <c r="AC34" s="67">
        <v>4605540</v>
      </c>
      <c r="AD34" s="67">
        <v>5397329</v>
      </c>
      <c r="AE34" s="67">
        <v>88795362</v>
      </c>
      <c r="AF34" s="67">
        <v>2908708</v>
      </c>
      <c r="AG34" s="67">
        <v>0</v>
      </c>
      <c r="AH34" s="67">
        <v>7905110</v>
      </c>
      <c r="AI34" s="67">
        <v>2922115</v>
      </c>
    </row>
    <row r="35" spans="1:35" x14ac:dyDescent="0.25">
      <c r="A35" s="61" t="s">
        <v>743</v>
      </c>
      <c r="B35" s="353">
        <v>88</v>
      </c>
      <c r="C35" s="61" t="s">
        <v>1573</v>
      </c>
      <c r="D35" s="2" t="s">
        <v>1553</v>
      </c>
      <c r="E35" s="61">
        <v>31</v>
      </c>
      <c r="F35" s="61">
        <v>31</v>
      </c>
      <c r="G35" s="61">
        <v>31</v>
      </c>
      <c r="H35" s="354">
        <v>0.37450000000000006</v>
      </c>
      <c r="I35" s="62">
        <v>401.38</v>
      </c>
      <c r="J35" s="67">
        <v>227419739</v>
      </c>
      <c r="K35" s="67">
        <v>6571096</v>
      </c>
      <c r="L35" s="67">
        <v>96999985</v>
      </c>
      <c r="M35" s="67">
        <v>21478283</v>
      </c>
      <c r="N35" s="67">
        <v>19538041</v>
      </c>
      <c r="O35" s="67">
        <v>1381076</v>
      </c>
      <c r="P35" s="67">
        <v>937467</v>
      </c>
      <c r="Q35" s="67">
        <v>4893058</v>
      </c>
      <c r="R35" s="67">
        <v>54559875</v>
      </c>
      <c r="S35" s="67">
        <v>13033450</v>
      </c>
      <c r="T35" s="67">
        <v>0</v>
      </c>
      <c r="U35" s="67">
        <v>6454885</v>
      </c>
      <c r="V35" s="67">
        <v>1572523</v>
      </c>
      <c r="W35" s="67">
        <v>214719638</v>
      </c>
      <c r="X35" s="67">
        <v>633280</v>
      </c>
      <c r="Y35" s="67">
        <v>90581604</v>
      </c>
      <c r="Z35" s="67">
        <v>589056</v>
      </c>
      <c r="AA35" s="67">
        <v>33915133</v>
      </c>
      <c r="AB35" s="67">
        <v>724426</v>
      </c>
      <c r="AC35" s="67">
        <v>5101514</v>
      </c>
      <c r="AD35" s="67">
        <v>1619991</v>
      </c>
      <c r="AE35" s="67">
        <v>28808221</v>
      </c>
      <c r="AF35" s="67">
        <v>51579881</v>
      </c>
      <c r="AG35" s="67">
        <v>0</v>
      </c>
      <c r="AH35" s="67">
        <v>0</v>
      </c>
      <c r="AI35" s="67">
        <v>1166532</v>
      </c>
    </row>
    <row r="36" spans="1:35" x14ac:dyDescent="0.25">
      <c r="A36" s="61" t="s">
        <v>744</v>
      </c>
      <c r="B36" s="353">
        <v>89</v>
      </c>
      <c r="C36" s="61" t="s">
        <v>1573</v>
      </c>
      <c r="D36" s="2" t="s">
        <v>1565</v>
      </c>
      <c r="E36" s="61">
        <v>41</v>
      </c>
      <c r="F36" s="61">
        <v>41</v>
      </c>
      <c r="G36" s="61">
        <v>41</v>
      </c>
      <c r="H36" s="354">
        <v>0.30809999999999998</v>
      </c>
      <c r="I36" s="62">
        <v>869.43</v>
      </c>
      <c r="J36" s="67">
        <v>582952085</v>
      </c>
      <c r="K36" s="67">
        <v>65709242</v>
      </c>
      <c r="L36" s="67">
        <v>166691788</v>
      </c>
      <c r="M36" s="67">
        <v>37370117</v>
      </c>
      <c r="N36" s="67">
        <v>19958754</v>
      </c>
      <c r="O36" s="67">
        <v>0</v>
      </c>
      <c r="P36" s="67">
        <v>15298169</v>
      </c>
      <c r="Q36" s="67">
        <v>11903368</v>
      </c>
      <c r="R36" s="67">
        <v>180413709</v>
      </c>
      <c r="S36" s="67">
        <v>78883624</v>
      </c>
      <c r="T36" s="67">
        <v>0</v>
      </c>
      <c r="U36" s="67">
        <v>5761579</v>
      </c>
      <c r="V36" s="67">
        <v>961735</v>
      </c>
      <c r="W36" s="67">
        <v>552617887</v>
      </c>
      <c r="X36" s="67">
        <v>54090578</v>
      </c>
      <c r="Y36" s="67">
        <v>155603261</v>
      </c>
      <c r="Z36" s="67">
        <v>22278733</v>
      </c>
      <c r="AA36" s="67">
        <v>35609185</v>
      </c>
      <c r="AB36" s="67">
        <v>2033780</v>
      </c>
      <c r="AC36" s="67">
        <v>14151370</v>
      </c>
      <c r="AD36" s="67">
        <v>7669886</v>
      </c>
      <c r="AE36" s="67">
        <v>178251360</v>
      </c>
      <c r="AF36" s="67">
        <v>74990683</v>
      </c>
      <c r="AG36" s="67">
        <v>0</v>
      </c>
      <c r="AH36" s="67">
        <v>6826366</v>
      </c>
      <c r="AI36" s="67">
        <v>1112685</v>
      </c>
    </row>
    <row r="37" spans="1:35" x14ac:dyDescent="0.25">
      <c r="A37" s="61" t="s">
        <v>745</v>
      </c>
      <c r="B37" s="353">
        <v>91</v>
      </c>
      <c r="C37" s="61" t="s">
        <v>1573</v>
      </c>
      <c r="D37" s="2" t="s">
        <v>1560</v>
      </c>
      <c r="E37" s="61">
        <v>1064</v>
      </c>
      <c r="F37" s="61">
        <v>1064</v>
      </c>
      <c r="G37" s="61">
        <v>1064</v>
      </c>
      <c r="H37" s="354">
        <v>0.89200000000000002</v>
      </c>
      <c r="I37" s="62">
        <v>13062.38</v>
      </c>
      <c r="J37" s="67">
        <v>11820692825</v>
      </c>
      <c r="K37" s="67">
        <v>1163852803</v>
      </c>
      <c r="L37" s="67">
        <v>3777192880</v>
      </c>
      <c r="M37" s="67">
        <v>373252880</v>
      </c>
      <c r="N37" s="67">
        <v>1336138684</v>
      </c>
      <c r="O37" s="67">
        <v>50526420</v>
      </c>
      <c r="P37" s="67">
        <v>153668824</v>
      </c>
      <c r="Q37" s="67">
        <v>563809670</v>
      </c>
      <c r="R37" s="67">
        <v>3776922196</v>
      </c>
      <c r="S37" s="67">
        <v>560138245</v>
      </c>
      <c r="T37" s="67">
        <v>0</v>
      </c>
      <c r="U37" s="67">
        <v>53450276</v>
      </c>
      <c r="V37" s="67">
        <v>11739947</v>
      </c>
      <c r="W37" s="67">
        <v>11124258010</v>
      </c>
      <c r="X37" s="67">
        <v>976408393</v>
      </c>
      <c r="Y37" s="67">
        <v>3635380703</v>
      </c>
      <c r="Z37" s="67">
        <v>323241026</v>
      </c>
      <c r="AA37" s="67">
        <v>1193059083</v>
      </c>
      <c r="AB37" s="67">
        <v>60388972</v>
      </c>
      <c r="AC37" s="67">
        <v>120172950</v>
      </c>
      <c r="AD37" s="67">
        <v>561261486</v>
      </c>
      <c r="AE37" s="67">
        <v>3076347104</v>
      </c>
      <c r="AF37" s="67">
        <v>1100424302</v>
      </c>
      <c r="AG37" s="67">
        <v>0</v>
      </c>
      <c r="AH37" s="67">
        <v>58327976</v>
      </c>
      <c r="AI37" s="67">
        <v>19246015</v>
      </c>
    </row>
    <row r="38" spans="1:35" x14ac:dyDescent="0.25">
      <c r="A38" s="61" t="s">
        <v>1020</v>
      </c>
      <c r="B38" s="353">
        <v>3111</v>
      </c>
      <c r="C38" s="61" t="s">
        <v>1612</v>
      </c>
      <c r="D38" s="2" t="s">
        <v>1520</v>
      </c>
      <c r="E38" s="61">
        <v>232</v>
      </c>
      <c r="F38" s="61">
        <v>230</v>
      </c>
      <c r="G38" s="61">
        <v>172</v>
      </c>
      <c r="H38" s="354">
        <v>0.82180000000000009</v>
      </c>
      <c r="I38" s="62">
        <v>1128.24</v>
      </c>
      <c r="J38" s="67">
        <v>497143900</v>
      </c>
      <c r="K38" s="67">
        <v>83754347</v>
      </c>
      <c r="L38" s="67">
        <v>165187285</v>
      </c>
      <c r="M38" s="67">
        <v>17341608</v>
      </c>
      <c r="N38" s="67">
        <v>58318191</v>
      </c>
      <c r="O38" s="67">
        <v>2155974</v>
      </c>
      <c r="P38" s="67">
        <v>3861426</v>
      </c>
      <c r="Q38" s="67">
        <v>2686371</v>
      </c>
      <c r="R38" s="67">
        <v>142906650</v>
      </c>
      <c r="S38" s="67">
        <v>13145995</v>
      </c>
      <c r="T38" s="67">
        <v>0</v>
      </c>
      <c r="U38" s="67">
        <v>7062628</v>
      </c>
      <c r="V38" s="67">
        <v>723425</v>
      </c>
      <c r="W38" s="67">
        <v>506875281</v>
      </c>
      <c r="X38" s="67">
        <v>77523992</v>
      </c>
      <c r="Y38" s="67">
        <v>167429352</v>
      </c>
      <c r="Z38" s="67">
        <v>73726557</v>
      </c>
      <c r="AA38" s="67">
        <v>8635956</v>
      </c>
      <c r="AB38" s="67">
        <v>3062701</v>
      </c>
      <c r="AC38" s="67">
        <v>3697529</v>
      </c>
      <c r="AD38" s="67">
        <v>1483540</v>
      </c>
      <c r="AE38" s="67">
        <v>157328013</v>
      </c>
      <c r="AF38" s="67">
        <v>13093125</v>
      </c>
      <c r="AG38" s="67">
        <v>0</v>
      </c>
      <c r="AH38" s="67">
        <v>0</v>
      </c>
      <c r="AI38" s="67">
        <v>894516</v>
      </c>
    </row>
    <row r="39" spans="1:35" x14ac:dyDescent="0.25">
      <c r="A39" s="61" t="s">
        <v>747</v>
      </c>
      <c r="B39" s="353">
        <v>6547</v>
      </c>
      <c r="C39" s="61" t="s">
        <v>1626</v>
      </c>
      <c r="D39" s="2" t="s">
        <v>1520</v>
      </c>
      <c r="E39" s="61">
        <v>321</v>
      </c>
      <c r="F39" s="61">
        <v>291</v>
      </c>
      <c r="G39" s="61">
        <v>291</v>
      </c>
      <c r="H39" s="354">
        <v>0.38659999999999994</v>
      </c>
      <c r="I39" s="62">
        <v>1036</v>
      </c>
      <c r="J39" s="67">
        <v>647791832</v>
      </c>
      <c r="K39" s="67">
        <v>169007637</v>
      </c>
      <c r="L39" s="67">
        <v>169875066</v>
      </c>
      <c r="M39" s="67">
        <v>124671290</v>
      </c>
      <c r="N39" s="67">
        <v>35348766</v>
      </c>
      <c r="O39" s="67">
        <v>2307479</v>
      </c>
      <c r="P39" s="67">
        <v>3510827</v>
      </c>
      <c r="Q39" s="67">
        <v>11479931</v>
      </c>
      <c r="R39" s="67">
        <v>103654398</v>
      </c>
      <c r="S39" s="67">
        <v>25235573</v>
      </c>
      <c r="T39" s="67">
        <v>0</v>
      </c>
      <c r="U39" s="67">
        <v>369578</v>
      </c>
      <c r="V39" s="67">
        <v>2331287</v>
      </c>
      <c r="W39" s="67">
        <v>670968158</v>
      </c>
      <c r="X39" s="67">
        <v>162097163</v>
      </c>
      <c r="Y39" s="67">
        <v>173359663</v>
      </c>
      <c r="Z39" s="67">
        <v>136365333</v>
      </c>
      <c r="AA39" s="67">
        <v>30379241</v>
      </c>
      <c r="AB39" s="67">
        <v>3553143</v>
      </c>
      <c r="AC39" s="67">
        <v>6836590</v>
      </c>
      <c r="AD39" s="67">
        <v>12715361</v>
      </c>
      <c r="AE39" s="67">
        <v>116352960</v>
      </c>
      <c r="AF39" s="67">
        <v>26545091</v>
      </c>
      <c r="AG39" s="67">
        <v>92382</v>
      </c>
      <c r="AH39" s="67">
        <v>299694</v>
      </c>
      <c r="AI39" s="67">
        <v>2371537</v>
      </c>
    </row>
    <row r="40" spans="1:35" x14ac:dyDescent="0.25">
      <c r="A40" s="61" t="s">
        <v>748</v>
      </c>
      <c r="B40" s="353">
        <v>3110</v>
      </c>
      <c r="C40" s="61" t="s">
        <v>1629</v>
      </c>
      <c r="D40" s="2" t="s">
        <v>1520</v>
      </c>
      <c r="E40" s="61">
        <v>275</v>
      </c>
      <c r="F40" s="61">
        <v>275</v>
      </c>
      <c r="G40" s="61">
        <v>275</v>
      </c>
      <c r="H40" s="354">
        <v>0.58320000000000005</v>
      </c>
      <c r="I40" s="62">
        <v>1033.3</v>
      </c>
      <c r="J40" s="67">
        <v>1198528732</v>
      </c>
      <c r="K40" s="67">
        <v>188518432</v>
      </c>
      <c r="L40" s="67">
        <v>346663898</v>
      </c>
      <c r="M40" s="67">
        <v>129744061</v>
      </c>
      <c r="N40" s="67">
        <v>138966062</v>
      </c>
      <c r="O40" s="67">
        <v>3922357</v>
      </c>
      <c r="P40" s="67">
        <v>14676346</v>
      </c>
      <c r="Q40" s="67">
        <v>2742715</v>
      </c>
      <c r="R40" s="67">
        <v>280264074</v>
      </c>
      <c r="S40" s="67">
        <v>46952725</v>
      </c>
      <c r="T40" s="67">
        <v>0</v>
      </c>
      <c r="U40" s="67">
        <v>41406054</v>
      </c>
      <c r="V40" s="67">
        <v>4672008</v>
      </c>
      <c r="W40" s="67">
        <v>1024367834</v>
      </c>
      <c r="X40" s="67">
        <v>151754361</v>
      </c>
      <c r="Y40" s="67">
        <v>307049078</v>
      </c>
      <c r="Z40" s="67">
        <v>113462270</v>
      </c>
      <c r="AA40" s="67">
        <v>101637926</v>
      </c>
      <c r="AB40" s="67">
        <v>5364449</v>
      </c>
      <c r="AC40" s="67">
        <v>10324396</v>
      </c>
      <c r="AD40" s="67">
        <v>2750993</v>
      </c>
      <c r="AE40" s="67">
        <v>254981732</v>
      </c>
      <c r="AF40" s="67">
        <v>43342233</v>
      </c>
      <c r="AG40" s="67">
        <v>0</v>
      </c>
      <c r="AH40" s="67">
        <v>28513123</v>
      </c>
      <c r="AI40" s="67">
        <v>5187273</v>
      </c>
    </row>
    <row r="41" spans="1:35" x14ac:dyDescent="0.25">
      <c r="A41" s="61" t="s">
        <v>749</v>
      </c>
      <c r="B41" s="353">
        <v>97</v>
      </c>
      <c r="C41" s="61" t="s">
        <v>1633</v>
      </c>
      <c r="D41" s="2" t="s">
        <v>1553</v>
      </c>
      <c r="E41" s="61">
        <v>157</v>
      </c>
      <c r="F41" s="61">
        <v>157</v>
      </c>
      <c r="G41" s="61">
        <v>157</v>
      </c>
      <c r="H41" s="354">
        <v>0.65969999999999995</v>
      </c>
      <c r="I41" s="62">
        <v>1259.1199999999999</v>
      </c>
      <c r="J41" s="67">
        <v>628090469</v>
      </c>
      <c r="K41" s="67">
        <v>86110547</v>
      </c>
      <c r="L41" s="67">
        <v>187832048</v>
      </c>
      <c r="M41" s="67">
        <v>18360439</v>
      </c>
      <c r="N41" s="67">
        <v>60085179</v>
      </c>
      <c r="O41" s="67">
        <v>3699028</v>
      </c>
      <c r="P41" s="67">
        <v>5545145</v>
      </c>
      <c r="Q41" s="67">
        <v>3753363</v>
      </c>
      <c r="R41" s="67">
        <v>128792876</v>
      </c>
      <c r="S41" s="67">
        <v>115553638</v>
      </c>
      <c r="T41" s="67">
        <v>0</v>
      </c>
      <c r="U41" s="67">
        <v>13211911</v>
      </c>
      <c r="V41" s="67">
        <v>5146295</v>
      </c>
      <c r="W41" s="67">
        <v>593630288</v>
      </c>
      <c r="X41" s="67">
        <v>73202921</v>
      </c>
      <c r="Y41" s="67">
        <v>182293419</v>
      </c>
      <c r="Z41" s="67">
        <v>14705807</v>
      </c>
      <c r="AA41" s="67">
        <v>52926268</v>
      </c>
      <c r="AB41" s="67">
        <v>3744243</v>
      </c>
      <c r="AC41" s="67">
        <v>6779680</v>
      </c>
      <c r="AD41" s="67">
        <v>3148669</v>
      </c>
      <c r="AE41" s="67">
        <v>140882444</v>
      </c>
      <c r="AF41" s="67">
        <v>95815267</v>
      </c>
      <c r="AG41" s="67">
        <v>0</v>
      </c>
      <c r="AH41" s="67">
        <v>14921815</v>
      </c>
      <c r="AI41" s="67">
        <v>5209755</v>
      </c>
    </row>
    <row r="42" spans="1:35" x14ac:dyDescent="0.25">
      <c r="A42" s="61" t="s">
        <v>1022</v>
      </c>
      <c r="B42" s="353">
        <v>99</v>
      </c>
      <c r="C42" s="61" t="s">
        <v>1637</v>
      </c>
      <c r="D42" s="2" t="s">
        <v>1520</v>
      </c>
      <c r="E42" s="61">
        <v>144</v>
      </c>
      <c r="F42" s="61">
        <v>149</v>
      </c>
      <c r="G42" s="61">
        <v>123</v>
      </c>
      <c r="H42" s="354">
        <v>0.83700000000000008</v>
      </c>
      <c r="I42" s="62">
        <v>772.02</v>
      </c>
      <c r="J42" s="67">
        <v>316674329</v>
      </c>
      <c r="K42" s="67">
        <v>40128889</v>
      </c>
      <c r="L42" s="67">
        <v>111881165</v>
      </c>
      <c r="M42" s="67">
        <v>31122634</v>
      </c>
      <c r="N42" s="67">
        <v>42054662</v>
      </c>
      <c r="O42" s="67">
        <v>4482036</v>
      </c>
      <c r="P42" s="67">
        <v>4532360</v>
      </c>
      <c r="Q42" s="67">
        <v>5184376</v>
      </c>
      <c r="R42" s="67">
        <v>66286715</v>
      </c>
      <c r="S42" s="67">
        <v>4260471</v>
      </c>
      <c r="T42" s="67">
        <v>0</v>
      </c>
      <c r="U42" s="67">
        <v>5892778</v>
      </c>
      <c r="V42" s="67">
        <v>848243</v>
      </c>
      <c r="W42" s="67">
        <v>292558676</v>
      </c>
      <c r="X42" s="67">
        <v>30079429</v>
      </c>
      <c r="Y42" s="67">
        <v>97146745</v>
      </c>
      <c r="Z42" s="67">
        <v>24390547</v>
      </c>
      <c r="AA42" s="67">
        <v>45112823</v>
      </c>
      <c r="AB42" s="67">
        <v>4544518</v>
      </c>
      <c r="AC42" s="67">
        <v>693538</v>
      </c>
      <c r="AD42" s="67">
        <v>3812531</v>
      </c>
      <c r="AE42" s="67">
        <v>71846632</v>
      </c>
      <c r="AF42" s="67">
        <v>4614644</v>
      </c>
      <c r="AG42" s="67">
        <v>0</v>
      </c>
      <c r="AH42" s="67">
        <v>9018464</v>
      </c>
      <c r="AI42" s="67">
        <v>1298805</v>
      </c>
    </row>
    <row r="43" spans="1:35" x14ac:dyDescent="0.25">
      <c r="A43" s="61" t="s">
        <v>751</v>
      </c>
      <c r="B43" s="353">
        <v>100</v>
      </c>
      <c r="C43" s="61" t="s">
        <v>1524</v>
      </c>
      <c r="D43" s="2" t="s">
        <v>1538</v>
      </c>
      <c r="E43" s="61">
        <v>252</v>
      </c>
      <c r="F43" s="61">
        <v>236</v>
      </c>
      <c r="G43" s="61">
        <v>236</v>
      </c>
      <c r="H43" s="354">
        <v>0.69730000000000003</v>
      </c>
      <c r="I43" s="62">
        <v>1453.98</v>
      </c>
      <c r="J43" s="67">
        <v>627397987</v>
      </c>
      <c r="K43" s="67">
        <v>94433438</v>
      </c>
      <c r="L43" s="67">
        <v>181095971</v>
      </c>
      <c r="M43" s="67">
        <v>42814580</v>
      </c>
      <c r="N43" s="67">
        <v>25419727</v>
      </c>
      <c r="O43" s="67">
        <v>1774475</v>
      </c>
      <c r="P43" s="67">
        <v>5506004</v>
      </c>
      <c r="Q43" s="67">
        <v>1643095</v>
      </c>
      <c r="R43" s="67">
        <v>238140216</v>
      </c>
      <c r="S43" s="67">
        <v>19069583</v>
      </c>
      <c r="T43" s="67">
        <v>0</v>
      </c>
      <c r="U43" s="67">
        <v>14919388</v>
      </c>
      <c r="V43" s="67">
        <v>2581510</v>
      </c>
      <c r="W43" s="67">
        <v>588563783</v>
      </c>
      <c r="X43" s="67">
        <v>79981695</v>
      </c>
      <c r="Y43" s="67">
        <v>175616044</v>
      </c>
      <c r="Z43" s="67">
        <v>27569975</v>
      </c>
      <c r="AA43" s="67">
        <v>34698734</v>
      </c>
      <c r="AB43" s="67">
        <v>2011453</v>
      </c>
      <c r="AC43" s="67">
        <v>3710725</v>
      </c>
      <c r="AD43" s="67">
        <v>2129138</v>
      </c>
      <c r="AE43" s="67">
        <v>197391329</v>
      </c>
      <c r="AF43" s="67">
        <v>38206795</v>
      </c>
      <c r="AG43" s="67">
        <v>1190171</v>
      </c>
      <c r="AH43" s="67">
        <v>20863590</v>
      </c>
      <c r="AI43" s="67">
        <v>5194134</v>
      </c>
    </row>
    <row r="44" spans="1:35" x14ac:dyDescent="0.25">
      <c r="A44" s="61" t="s">
        <v>752</v>
      </c>
      <c r="B44" s="353">
        <v>101</v>
      </c>
      <c r="C44" s="61" t="s">
        <v>1573</v>
      </c>
      <c r="D44" s="2" t="s">
        <v>1553</v>
      </c>
      <c r="E44" s="61">
        <v>18</v>
      </c>
      <c r="F44" s="61">
        <v>18</v>
      </c>
      <c r="G44" s="61">
        <v>18</v>
      </c>
      <c r="H44" s="354">
        <v>0.309</v>
      </c>
      <c r="I44" s="62">
        <v>244.58</v>
      </c>
      <c r="J44" s="67">
        <v>119264015</v>
      </c>
      <c r="K44" s="67">
        <v>1778069</v>
      </c>
      <c r="L44" s="67">
        <v>37228658</v>
      </c>
      <c r="M44" s="67">
        <v>603227</v>
      </c>
      <c r="N44" s="67">
        <v>22548175</v>
      </c>
      <c r="O44" s="67">
        <v>311039</v>
      </c>
      <c r="P44" s="67">
        <v>3290933</v>
      </c>
      <c r="Q44" s="67">
        <v>2259336</v>
      </c>
      <c r="R44" s="67">
        <v>29678549</v>
      </c>
      <c r="S44" s="67">
        <v>18203579</v>
      </c>
      <c r="T44" s="67">
        <v>0</v>
      </c>
      <c r="U44" s="67">
        <v>2365739</v>
      </c>
      <c r="V44" s="67">
        <v>996711</v>
      </c>
      <c r="W44" s="67">
        <v>118965349</v>
      </c>
      <c r="X44" s="67">
        <v>1565427</v>
      </c>
      <c r="Y44" s="67">
        <v>35868249</v>
      </c>
      <c r="Z44" s="67">
        <v>647388</v>
      </c>
      <c r="AA44" s="67">
        <v>19606508</v>
      </c>
      <c r="AB44" s="67">
        <v>250213</v>
      </c>
      <c r="AC44" s="67">
        <v>2517703</v>
      </c>
      <c r="AD44" s="67">
        <v>3552522</v>
      </c>
      <c r="AE44" s="67">
        <v>30593370</v>
      </c>
      <c r="AF44" s="67">
        <v>22175140</v>
      </c>
      <c r="AG44" s="67">
        <v>0</v>
      </c>
      <c r="AH44" s="67">
        <v>1150947</v>
      </c>
      <c r="AI44" s="67">
        <v>1037882</v>
      </c>
    </row>
    <row r="45" spans="1:35" x14ac:dyDescent="0.25">
      <c r="A45" s="61" t="s">
        <v>1643</v>
      </c>
      <c r="B45" s="353">
        <v>11467</v>
      </c>
      <c r="C45" s="61" t="s">
        <v>1645</v>
      </c>
      <c r="D45" s="2" t="s">
        <v>1520</v>
      </c>
      <c r="E45" s="61">
        <v>77</v>
      </c>
      <c r="F45" s="61">
        <v>46</v>
      </c>
      <c r="G45" s="61">
        <v>38</v>
      </c>
      <c r="H45" s="354">
        <v>0.84279999999999999</v>
      </c>
      <c r="I45" s="62">
        <v>323.69</v>
      </c>
      <c r="J45" s="67">
        <v>190230232</v>
      </c>
      <c r="K45" s="67">
        <v>32524097</v>
      </c>
      <c r="L45" s="67">
        <v>54842135</v>
      </c>
      <c r="M45" s="67">
        <v>7540251</v>
      </c>
      <c r="N45" s="67">
        <v>19244244</v>
      </c>
      <c r="O45" s="67">
        <v>2546153</v>
      </c>
      <c r="P45" s="67">
        <v>3267656</v>
      </c>
      <c r="Q45" s="67">
        <v>8688263</v>
      </c>
      <c r="R45" s="67">
        <v>54857604</v>
      </c>
      <c r="S45" s="67">
        <v>1796724</v>
      </c>
      <c r="T45" s="67">
        <v>0</v>
      </c>
      <c r="U45" s="67">
        <v>4474416</v>
      </c>
      <c r="V45" s="67">
        <v>448689</v>
      </c>
      <c r="W45" s="67">
        <v>168600021</v>
      </c>
      <c r="X45" s="67">
        <v>26099236</v>
      </c>
      <c r="Y45" s="67">
        <v>52052502</v>
      </c>
      <c r="Z45" s="67">
        <v>6017548</v>
      </c>
      <c r="AA45" s="67">
        <v>16082605</v>
      </c>
      <c r="AB45" s="67">
        <v>2304357</v>
      </c>
      <c r="AC45" s="67">
        <v>1976860</v>
      </c>
      <c r="AD45" s="67">
        <v>7161542</v>
      </c>
      <c r="AE45" s="67">
        <v>49088160</v>
      </c>
      <c r="AF45" s="67">
        <v>2145422</v>
      </c>
      <c r="AG45" s="67">
        <v>0</v>
      </c>
      <c r="AH45" s="67">
        <v>4751440</v>
      </c>
      <c r="AI45" s="67">
        <v>920349</v>
      </c>
    </row>
    <row r="46" spans="1:35" x14ac:dyDescent="0.25">
      <c r="A46" s="61" t="s">
        <v>754</v>
      </c>
      <c r="B46" s="353">
        <v>103</v>
      </c>
      <c r="C46" s="61" t="s">
        <v>1524</v>
      </c>
      <c r="D46" s="2" t="s">
        <v>1565</v>
      </c>
      <c r="E46" s="61">
        <v>118</v>
      </c>
      <c r="F46" s="61">
        <v>118</v>
      </c>
      <c r="G46" s="61">
        <v>75</v>
      </c>
      <c r="H46" s="354">
        <v>0.35830000000000001</v>
      </c>
      <c r="I46" s="62">
        <v>818.95</v>
      </c>
      <c r="J46" s="67">
        <v>391168370</v>
      </c>
      <c r="K46" s="67">
        <v>42200224</v>
      </c>
      <c r="L46" s="67">
        <v>155379369</v>
      </c>
      <c r="M46" s="67">
        <v>4882380</v>
      </c>
      <c r="N46" s="67">
        <v>3115959</v>
      </c>
      <c r="O46" s="67">
        <v>12169900</v>
      </c>
      <c r="P46" s="67">
        <v>654893</v>
      </c>
      <c r="Q46" s="67">
        <v>1055140</v>
      </c>
      <c r="R46" s="67">
        <v>154032402</v>
      </c>
      <c r="S46" s="67">
        <v>11001582</v>
      </c>
      <c r="T46" s="67">
        <v>0</v>
      </c>
      <c r="U46" s="67">
        <v>6650283</v>
      </c>
      <c r="V46" s="67">
        <v>26238</v>
      </c>
      <c r="W46" s="67">
        <v>380930337</v>
      </c>
      <c r="X46" s="67">
        <v>38836740</v>
      </c>
      <c r="Y46" s="67">
        <v>152689828</v>
      </c>
      <c r="Z46" s="67">
        <v>4374117</v>
      </c>
      <c r="AA46" s="67">
        <v>3384311</v>
      </c>
      <c r="AB46" s="67">
        <v>12014278</v>
      </c>
      <c r="AC46" s="67">
        <v>603473</v>
      </c>
      <c r="AD46" s="67">
        <v>746121</v>
      </c>
      <c r="AE46" s="67">
        <v>151007330</v>
      </c>
      <c r="AF46" s="67">
        <v>1025762</v>
      </c>
      <c r="AG46" s="67">
        <v>2615862</v>
      </c>
      <c r="AH46" s="67">
        <v>13565671</v>
      </c>
      <c r="AI46" s="67">
        <v>66844</v>
      </c>
    </row>
    <row r="47" spans="1:35" x14ac:dyDescent="0.25">
      <c r="A47" s="61" t="s">
        <v>755</v>
      </c>
      <c r="B47" s="353">
        <v>105</v>
      </c>
      <c r="C47" s="61" t="s">
        <v>1573</v>
      </c>
      <c r="D47" s="2" t="s">
        <v>1553</v>
      </c>
      <c r="E47" s="61">
        <v>330</v>
      </c>
      <c r="F47" s="61">
        <v>330</v>
      </c>
      <c r="G47" s="61">
        <v>330</v>
      </c>
      <c r="H47" s="354">
        <v>0.72840000000000005</v>
      </c>
      <c r="I47" s="62">
        <v>2318.33</v>
      </c>
      <c r="J47" s="67">
        <v>1847600493</v>
      </c>
      <c r="K47" s="67">
        <v>167135629</v>
      </c>
      <c r="L47" s="67">
        <v>562067616</v>
      </c>
      <c r="M47" s="67">
        <v>36279957</v>
      </c>
      <c r="N47" s="67">
        <v>94139092</v>
      </c>
      <c r="O47" s="67">
        <v>8390211</v>
      </c>
      <c r="P47" s="67">
        <v>13937310</v>
      </c>
      <c r="Q47" s="67">
        <v>54343724</v>
      </c>
      <c r="R47" s="67">
        <v>827218243</v>
      </c>
      <c r="S47" s="67">
        <v>76371608</v>
      </c>
      <c r="T47" s="67">
        <v>0</v>
      </c>
      <c r="U47" s="67">
        <v>6204196</v>
      </c>
      <c r="V47" s="67">
        <v>1512907</v>
      </c>
      <c r="W47" s="67">
        <v>1685963325</v>
      </c>
      <c r="X47" s="67">
        <v>137300594</v>
      </c>
      <c r="Y47" s="67">
        <v>512233063</v>
      </c>
      <c r="Z47" s="67">
        <v>32506745</v>
      </c>
      <c r="AA47" s="67">
        <v>74619170</v>
      </c>
      <c r="AB47" s="67">
        <v>8168212</v>
      </c>
      <c r="AC47" s="67">
        <v>10217326</v>
      </c>
      <c r="AD47" s="67">
        <v>50715888</v>
      </c>
      <c r="AE47" s="67">
        <v>680444480</v>
      </c>
      <c r="AF47" s="67">
        <v>171082154</v>
      </c>
      <c r="AG47" s="67">
        <v>0</v>
      </c>
      <c r="AH47" s="67">
        <v>6609629</v>
      </c>
      <c r="AI47" s="67">
        <v>2066064</v>
      </c>
    </row>
    <row r="48" spans="1:35" x14ac:dyDescent="0.25">
      <c r="A48" s="61" t="s">
        <v>756</v>
      </c>
      <c r="B48" s="353">
        <v>345</v>
      </c>
      <c r="C48" s="61" t="s">
        <v>1573</v>
      </c>
      <c r="D48" s="2" t="s">
        <v>1520</v>
      </c>
      <c r="E48" s="61">
        <v>397</v>
      </c>
      <c r="F48" s="61">
        <v>397</v>
      </c>
      <c r="G48" s="61">
        <v>397</v>
      </c>
      <c r="H48" s="354">
        <v>0.74280000000000002</v>
      </c>
      <c r="I48" s="62">
        <v>2257.94</v>
      </c>
      <c r="J48" s="67">
        <v>1674548634</v>
      </c>
      <c r="K48" s="67">
        <v>244360934</v>
      </c>
      <c r="L48" s="67">
        <v>499277324</v>
      </c>
      <c r="M48" s="67">
        <v>92315063</v>
      </c>
      <c r="N48" s="67">
        <v>281851060</v>
      </c>
      <c r="O48" s="67">
        <v>5504111</v>
      </c>
      <c r="P48" s="67">
        <v>15415378</v>
      </c>
      <c r="Q48" s="67">
        <v>59664882</v>
      </c>
      <c r="R48" s="67">
        <v>409806826</v>
      </c>
      <c r="S48" s="67">
        <v>37332810</v>
      </c>
      <c r="T48" s="67">
        <v>0</v>
      </c>
      <c r="U48" s="67">
        <v>23384540</v>
      </c>
      <c r="V48" s="67">
        <v>5635706</v>
      </c>
      <c r="W48" s="67">
        <v>1578998304</v>
      </c>
      <c r="X48" s="67">
        <v>210383894</v>
      </c>
      <c r="Y48" s="67">
        <v>487079671</v>
      </c>
      <c r="Z48" s="67">
        <v>87335761</v>
      </c>
      <c r="AA48" s="67">
        <v>252241062</v>
      </c>
      <c r="AB48" s="67">
        <v>4680543</v>
      </c>
      <c r="AC48" s="67">
        <v>15346311</v>
      </c>
      <c r="AD48" s="67">
        <v>62450480</v>
      </c>
      <c r="AE48" s="67">
        <v>353203462</v>
      </c>
      <c r="AF48" s="67">
        <v>73939356</v>
      </c>
      <c r="AG48" s="67">
        <v>0</v>
      </c>
      <c r="AH48" s="67">
        <v>26233213</v>
      </c>
      <c r="AI48" s="67">
        <v>6104551</v>
      </c>
    </row>
    <row r="49" spans="1:35" x14ac:dyDescent="0.25">
      <c r="A49" s="61" t="s">
        <v>757</v>
      </c>
      <c r="B49" s="353">
        <v>3112</v>
      </c>
      <c r="C49" s="61" t="s">
        <v>1524</v>
      </c>
      <c r="D49" s="2" t="s">
        <v>1520</v>
      </c>
      <c r="E49" s="61">
        <v>377</v>
      </c>
      <c r="F49" s="61">
        <v>377</v>
      </c>
      <c r="G49" s="61">
        <v>377</v>
      </c>
      <c r="H49" s="354">
        <v>0.69069999999999998</v>
      </c>
      <c r="I49" s="62">
        <v>1754.22</v>
      </c>
      <c r="J49" s="67">
        <v>999990795</v>
      </c>
      <c r="K49" s="67">
        <v>173092655</v>
      </c>
      <c r="L49" s="67">
        <v>341190991</v>
      </c>
      <c r="M49" s="67">
        <v>64676885</v>
      </c>
      <c r="N49" s="67">
        <v>75909160</v>
      </c>
      <c r="O49" s="67">
        <v>4143759</v>
      </c>
      <c r="P49" s="67">
        <v>6050419</v>
      </c>
      <c r="Q49" s="67">
        <v>9595483</v>
      </c>
      <c r="R49" s="67">
        <v>261517114</v>
      </c>
      <c r="S49" s="67">
        <v>40093701</v>
      </c>
      <c r="T49" s="67">
        <v>0</v>
      </c>
      <c r="U49" s="67">
        <v>21291981</v>
      </c>
      <c r="V49" s="67">
        <v>2428647</v>
      </c>
      <c r="W49" s="67">
        <v>946815808</v>
      </c>
      <c r="X49" s="67">
        <v>148146381</v>
      </c>
      <c r="Y49" s="67">
        <v>322929581</v>
      </c>
      <c r="Z49" s="67">
        <v>65978661</v>
      </c>
      <c r="AA49" s="67">
        <v>65902073</v>
      </c>
      <c r="AB49" s="67">
        <v>4285881</v>
      </c>
      <c r="AC49" s="67">
        <v>5910457</v>
      </c>
      <c r="AD49" s="67">
        <v>9646898</v>
      </c>
      <c r="AE49" s="67">
        <v>256319317</v>
      </c>
      <c r="AF49" s="67">
        <v>39612506</v>
      </c>
      <c r="AG49" s="67">
        <v>0</v>
      </c>
      <c r="AH49" s="67">
        <v>25399072</v>
      </c>
      <c r="AI49" s="67">
        <v>2684981</v>
      </c>
    </row>
    <row r="50" spans="1:35" x14ac:dyDescent="0.25">
      <c r="A50" s="61" t="s">
        <v>758</v>
      </c>
      <c r="B50" s="353">
        <v>127</v>
      </c>
      <c r="C50" s="61" t="s">
        <v>1629</v>
      </c>
      <c r="D50" s="2" t="s">
        <v>1538</v>
      </c>
      <c r="E50" s="61">
        <v>333</v>
      </c>
      <c r="F50" s="61">
        <v>333</v>
      </c>
      <c r="G50" s="61">
        <v>333</v>
      </c>
      <c r="H50" s="354">
        <v>0.54890000000000005</v>
      </c>
      <c r="I50" s="62">
        <v>1295.3</v>
      </c>
      <c r="J50" s="67">
        <v>2086114511</v>
      </c>
      <c r="K50" s="67">
        <v>587562150</v>
      </c>
      <c r="L50" s="67">
        <v>493071029</v>
      </c>
      <c r="M50" s="67">
        <v>147975225</v>
      </c>
      <c r="N50" s="67">
        <v>202628456</v>
      </c>
      <c r="O50" s="67">
        <v>8437935</v>
      </c>
      <c r="P50" s="67">
        <v>12528727</v>
      </c>
      <c r="Q50" s="67">
        <v>39072363</v>
      </c>
      <c r="R50" s="67">
        <v>467008324</v>
      </c>
      <c r="S50" s="67">
        <v>82139248</v>
      </c>
      <c r="T50" s="67">
        <v>0</v>
      </c>
      <c r="U50" s="67">
        <v>42423146</v>
      </c>
      <c r="V50" s="67">
        <v>3267908</v>
      </c>
      <c r="W50" s="67">
        <v>2037077308</v>
      </c>
      <c r="X50" s="67">
        <v>551537867</v>
      </c>
      <c r="Y50" s="67">
        <v>519834354</v>
      </c>
      <c r="Z50" s="67">
        <v>128037891</v>
      </c>
      <c r="AA50" s="67">
        <v>171300708</v>
      </c>
      <c r="AB50" s="67">
        <v>8431868</v>
      </c>
      <c r="AC50" s="67">
        <v>12316449</v>
      </c>
      <c r="AD50" s="67">
        <v>29534655</v>
      </c>
      <c r="AE50" s="67">
        <v>487355406</v>
      </c>
      <c r="AF50" s="67">
        <v>102139898</v>
      </c>
      <c r="AG50" s="67">
        <v>0</v>
      </c>
      <c r="AH50" s="67">
        <v>22870753</v>
      </c>
      <c r="AI50" s="67">
        <v>3717459</v>
      </c>
    </row>
    <row r="51" spans="1:35" x14ac:dyDescent="0.25">
      <c r="A51" s="61" t="s">
        <v>1027</v>
      </c>
      <c r="B51" s="353">
        <v>6963</v>
      </c>
      <c r="C51" s="61" t="s">
        <v>1656</v>
      </c>
      <c r="D51" s="2" t="s">
        <v>1565</v>
      </c>
      <c r="E51" s="61">
        <v>9</v>
      </c>
      <c r="F51" s="61">
        <v>9</v>
      </c>
      <c r="G51" s="61">
        <v>9</v>
      </c>
      <c r="H51" s="354">
        <v>0.25600000000000001</v>
      </c>
      <c r="I51" s="62">
        <v>146.84</v>
      </c>
      <c r="J51" s="67">
        <v>31118579</v>
      </c>
      <c r="K51" s="67">
        <v>0</v>
      </c>
      <c r="L51" s="67">
        <v>20669</v>
      </c>
      <c r="M51" s="67">
        <v>4457617</v>
      </c>
      <c r="N51" s="67">
        <v>3173518</v>
      </c>
      <c r="O51" s="67">
        <v>0</v>
      </c>
      <c r="P51" s="67">
        <v>12111304</v>
      </c>
      <c r="Q51" s="67">
        <v>1014217</v>
      </c>
      <c r="R51" s="67">
        <v>9985050</v>
      </c>
      <c r="S51" s="67">
        <v>0</v>
      </c>
      <c r="T51" s="67">
        <v>356204</v>
      </c>
      <c r="U51" s="67">
        <v>0</v>
      </c>
      <c r="V51" s="67">
        <v>0</v>
      </c>
      <c r="W51" s="67">
        <v>32518836</v>
      </c>
      <c r="X51" s="67">
        <v>0</v>
      </c>
      <c r="Y51" s="67">
        <v>0</v>
      </c>
      <c r="Z51" s="67">
        <v>7984385</v>
      </c>
      <c r="AA51" s="67">
        <v>5409361</v>
      </c>
      <c r="AB51" s="67">
        <v>0</v>
      </c>
      <c r="AC51" s="67">
        <v>8285413</v>
      </c>
      <c r="AD51" s="67">
        <v>0</v>
      </c>
      <c r="AE51" s="67">
        <v>10536176</v>
      </c>
      <c r="AF51" s="67">
        <v>0</v>
      </c>
      <c r="AG51" s="67">
        <v>303501</v>
      </c>
      <c r="AH51" s="67">
        <v>0</v>
      </c>
      <c r="AI51" s="67">
        <v>0</v>
      </c>
    </row>
    <row r="52" spans="1:35" x14ac:dyDescent="0.25">
      <c r="A52" s="61" t="s">
        <v>1442</v>
      </c>
      <c r="B52" s="353">
        <v>11718</v>
      </c>
      <c r="C52" s="61" t="s">
        <v>1656</v>
      </c>
      <c r="D52" s="2" t="s">
        <v>1565</v>
      </c>
      <c r="E52" s="61">
        <v>20</v>
      </c>
      <c r="F52" s="61">
        <v>20</v>
      </c>
      <c r="G52" s="61">
        <v>20</v>
      </c>
      <c r="H52" s="354">
        <v>7.3000000000000001E-3</v>
      </c>
      <c r="I52" s="62">
        <v>135.21</v>
      </c>
      <c r="J52" s="67">
        <v>26447528</v>
      </c>
      <c r="K52" s="67">
        <v>6775</v>
      </c>
      <c r="L52" s="67">
        <v>0</v>
      </c>
      <c r="M52" s="67">
        <v>11204637</v>
      </c>
      <c r="N52" s="67">
        <v>2581353</v>
      </c>
      <c r="O52" s="67">
        <v>0</v>
      </c>
      <c r="P52" s="67">
        <v>518832</v>
      </c>
      <c r="Q52" s="67">
        <v>1720902</v>
      </c>
      <c r="R52" s="67">
        <v>9942544</v>
      </c>
      <c r="S52" s="67">
        <v>0</v>
      </c>
      <c r="T52" s="67">
        <v>472485</v>
      </c>
      <c r="U52" s="67">
        <v>0</v>
      </c>
      <c r="V52" s="67">
        <v>0</v>
      </c>
      <c r="W52" s="67">
        <v>32847721</v>
      </c>
      <c r="X52" s="67">
        <v>0</v>
      </c>
      <c r="Y52" s="67">
        <v>0</v>
      </c>
      <c r="Z52" s="67">
        <v>11633312</v>
      </c>
      <c r="AA52" s="67">
        <v>6255531</v>
      </c>
      <c r="AB52" s="67">
        <v>0</v>
      </c>
      <c r="AC52" s="67">
        <v>1140523</v>
      </c>
      <c r="AD52" s="67">
        <v>0</v>
      </c>
      <c r="AE52" s="67">
        <v>13160974</v>
      </c>
      <c r="AF52" s="67">
        <v>130240</v>
      </c>
      <c r="AG52" s="67">
        <v>527141</v>
      </c>
      <c r="AH52" s="67">
        <v>0</v>
      </c>
      <c r="AI52" s="67">
        <v>0</v>
      </c>
    </row>
    <row r="53" spans="1:35" x14ac:dyDescent="0.25">
      <c r="A53" s="61" t="s">
        <v>761</v>
      </c>
      <c r="B53" s="353">
        <v>25</v>
      </c>
      <c r="C53" s="61" t="s">
        <v>1660</v>
      </c>
      <c r="D53" s="2" t="s">
        <v>1520</v>
      </c>
      <c r="E53" s="61">
        <v>216</v>
      </c>
      <c r="F53" s="61">
        <v>216</v>
      </c>
      <c r="G53" s="61">
        <v>216</v>
      </c>
      <c r="H53" s="354">
        <v>0.74890000000000001</v>
      </c>
      <c r="I53" s="62">
        <v>1595.71</v>
      </c>
      <c r="J53" s="67">
        <v>1024228479</v>
      </c>
      <c r="K53" s="67">
        <v>197797778</v>
      </c>
      <c r="L53" s="67">
        <v>270042609</v>
      </c>
      <c r="M53" s="67">
        <v>238949689</v>
      </c>
      <c r="N53" s="67">
        <v>57836767</v>
      </c>
      <c r="O53" s="67">
        <v>5139277</v>
      </c>
      <c r="P53" s="67">
        <v>3192089</v>
      </c>
      <c r="Q53" s="67">
        <v>14244580</v>
      </c>
      <c r="R53" s="67">
        <v>157753933</v>
      </c>
      <c r="S53" s="67">
        <v>42448200</v>
      </c>
      <c r="T53" s="67">
        <v>0</v>
      </c>
      <c r="U53" s="67">
        <v>32435818</v>
      </c>
      <c r="V53" s="67">
        <v>4387739</v>
      </c>
      <c r="W53" s="67">
        <v>903607731</v>
      </c>
      <c r="X53" s="67">
        <v>162026669</v>
      </c>
      <c r="Y53" s="67">
        <v>245432420</v>
      </c>
      <c r="Z53" s="67">
        <v>214064976</v>
      </c>
      <c r="AA53" s="67">
        <v>47162352</v>
      </c>
      <c r="AB53" s="67">
        <v>6191491</v>
      </c>
      <c r="AC53" s="67">
        <v>3065966</v>
      </c>
      <c r="AD53" s="67">
        <v>13419678</v>
      </c>
      <c r="AE53" s="67">
        <v>154270720</v>
      </c>
      <c r="AF53" s="67">
        <v>35781374</v>
      </c>
      <c r="AG53" s="67">
        <v>0</v>
      </c>
      <c r="AH53" s="67">
        <v>17633502</v>
      </c>
      <c r="AI53" s="67">
        <v>4558583</v>
      </c>
    </row>
    <row r="54" spans="1:35" x14ac:dyDescent="0.25">
      <c r="A54" s="61" t="s">
        <v>762</v>
      </c>
      <c r="B54" s="353">
        <v>122</v>
      </c>
      <c r="C54" s="61" t="s">
        <v>1665</v>
      </c>
      <c r="D54" s="2" t="s">
        <v>1553</v>
      </c>
      <c r="E54" s="61">
        <v>441</v>
      </c>
      <c r="F54" s="61">
        <v>441</v>
      </c>
      <c r="G54" s="61">
        <v>441</v>
      </c>
      <c r="H54" s="354">
        <v>0.82430000000000003</v>
      </c>
      <c r="I54" s="62">
        <v>3803</v>
      </c>
      <c r="J54" s="67">
        <v>1510597622</v>
      </c>
      <c r="K54" s="67">
        <v>196283524</v>
      </c>
      <c r="L54" s="67">
        <v>549051084</v>
      </c>
      <c r="M54" s="67">
        <v>47701316</v>
      </c>
      <c r="N54" s="67">
        <v>143028946</v>
      </c>
      <c r="O54" s="67">
        <v>12304264</v>
      </c>
      <c r="P54" s="67">
        <v>2938840</v>
      </c>
      <c r="Q54" s="67">
        <v>16206265</v>
      </c>
      <c r="R54" s="67">
        <v>459716122</v>
      </c>
      <c r="S54" s="67">
        <v>40063101</v>
      </c>
      <c r="T54" s="67">
        <v>20539461</v>
      </c>
      <c r="U54" s="67">
        <v>18299840</v>
      </c>
      <c r="V54" s="67">
        <v>4464859</v>
      </c>
      <c r="W54" s="67">
        <v>1443730163</v>
      </c>
      <c r="X54" s="67">
        <v>165495377</v>
      </c>
      <c r="Y54" s="67">
        <v>529269847</v>
      </c>
      <c r="Z54" s="67">
        <v>44203604</v>
      </c>
      <c r="AA54" s="67">
        <v>135741742</v>
      </c>
      <c r="AB54" s="67">
        <v>11522836</v>
      </c>
      <c r="AC54" s="67">
        <v>776011</v>
      </c>
      <c r="AD54" s="67">
        <v>14192297</v>
      </c>
      <c r="AE54" s="67">
        <v>460474964</v>
      </c>
      <c r="AF54" s="67">
        <v>36192269</v>
      </c>
      <c r="AG54" s="67">
        <v>20936735</v>
      </c>
      <c r="AH54" s="67">
        <v>19524757</v>
      </c>
      <c r="AI54" s="67">
        <v>5399724</v>
      </c>
    </row>
    <row r="55" spans="1:35" x14ac:dyDescent="0.25">
      <c r="A55" s="61" t="s">
        <v>763</v>
      </c>
      <c r="B55" s="353">
        <v>3113</v>
      </c>
      <c r="C55" s="61" t="s">
        <v>1668</v>
      </c>
      <c r="D55" s="2" t="s">
        <v>1520</v>
      </c>
      <c r="E55" s="61">
        <v>852</v>
      </c>
      <c r="F55" s="61">
        <v>717</v>
      </c>
      <c r="G55" s="61">
        <v>522</v>
      </c>
      <c r="H55" s="354">
        <v>0.87029999999999996</v>
      </c>
      <c r="I55" s="62">
        <v>4440.51</v>
      </c>
      <c r="J55" s="67">
        <v>2600712611</v>
      </c>
      <c r="K55" s="67">
        <v>447901289</v>
      </c>
      <c r="L55" s="67">
        <v>908957081</v>
      </c>
      <c r="M55" s="67">
        <v>473628314</v>
      </c>
      <c r="N55" s="67">
        <v>76967445</v>
      </c>
      <c r="O55" s="67">
        <v>18009442</v>
      </c>
      <c r="P55" s="67">
        <v>7277784</v>
      </c>
      <c r="Q55" s="67">
        <v>31833193</v>
      </c>
      <c r="R55" s="67">
        <v>540898177</v>
      </c>
      <c r="S55" s="67">
        <v>49590309</v>
      </c>
      <c r="T55" s="67">
        <v>0</v>
      </c>
      <c r="U55" s="67">
        <v>32081708</v>
      </c>
      <c r="V55" s="67">
        <v>13567869</v>
      </c>
      <c r="W55" s="67">
        <v>2413937303</v>
      </c>
      <c r="X55" s="67">
        <v>365839908</v>
      </c>
      <c r="Y55" s="67">
        <v>877160337</v>
      </c>
      <c r="Z55" s="67">
        <v>450075109</v>
      </c>
      <c r="AA55" s="67">
        <v>70984641</v>
      </c>
      <c r="AB55" s="67">
        <v>19342568</v>
      </c>
      <c r="AC55" s="67">
        <v>7774460</v>
      </c>
      <c r="AD55" s="67">
        <v>26159225</v>
      </c>
      <c r="AE55" s="67">
        <v>498196686</v>
      </c>
      <c r="AF55" s="67">
        <v>53834112</v>
      </c>
      <c r="AG55" s="67">
        <v>0</v>
      </c>
      <c r="AH55" s="67">
        <v>33231184</v>
      </c>
      <c r="AI55" s="67">
        <v>11339073</v>
      </c>
    </row>
    <row r="56" spans="1:35" x14ac:dyDescent="0.25">
      <c r="A56" s="61" t="s">
        <v>858</v>
      </c>
      <c r="B56" s="353">
        <v>42</v>
      </c>
      <c r="C56" s="61" t="s">
        <v>1637</v>
      </c>
      <c r="D56" s="2" t="s">
        <v>1538</v>
      </c>
      <c r="E56" s="61">
        <v>159</v>
      </c>
      <c r="F56" s="61">
        <v>122</v>
      </c>
      <c r="G56" s="61">
        <v>91</v>
      </c>
      <c r="H56" s="354">
        <v>0.7288</v>
      </c>
      <c r="I56" s="62">
        <v>587.66999999999996</v>
      </c>
      <c r="J56" s="67">
        <v>169404130</v>
      </c>
      <c r="K56" s="67">
        <v>30137384</v>
      </c>
      <c r="L56" s="67">
        <v>31862169</v>
      </c>
      <c r="M56" s="67">
        <v>35582363</v>
      </c>
      <c r="N56" s="67">
        <v>27758236</v>
      </c>
      <c r="O56" s="67">
        <v>1560084</v>
      </c>
      <c r="P56" s="67">
        <v>1148305</v>
      </c>
      <c r="Q56" s="67">
        <v>1580094</v>
      </c>
      <c r="R56" s="67">
        <v>31026041</v>
      </c>
      <c r="S56" s="67">
        <v>3370933</v>
      </c>
      <c r="T56" s="67">
        <v>0</v>
      </c>
      <c r="U56" s="67">
        <v>4796389</v>
      </c>
      <c r="V56" s="67">
        <v>582132</v>
      </c>
      <c r="W56" s="67">
        <v>167723327</v>
      </c>
      <c r="X56" s="67">
        <v>26425484</v>
      </c>
      <c r="Y56" s="67">
        <v>36016999</v>
      </c>
      <c r="Z56" s="67">
        <v>31571277</v>
      </c>
      <c r="AA56" s="67">
        <v>29546711</v>
      </c>
      <c r="AB56" s="67">
        <v>1559350</v>
      </c>
      <c r="AC56" s="67">
        <v>535689</v>
      </c>
      <c r="AD56" s="67">
        <v>1948318</v>
      </c>
      <c r="AE56" s="67">
        <v>30155658</v>
      </c>
      <c r="AF56" s="67">
        <v>3711204</v>
      </c>
      <c r="AG56" s="67">
        <v>0</v>
      </c>
      <c r="AH56" s="67">
        <v>5394022</v>
      </c>
      <c r="AI56" s="67">
        <v>858615</v>
      </c>
    </row>
    <row r="57" spans="1:35" x14ac:dyDescent="0.25">
      <c r="A57" s="61" t="s">
        <v>765</v>
      </c>
      <c r="B57" s="353">
        <v>8701</v>
      </c>
      <c r="C57" s="61" t="s">
        <v>1637</v>
      </c>
      <c r="D57" s="2" t="s">
        <v>1520</v>
      </c>
      <c r="E57" s="61">
        <v>237</v>
      </c>
      <c r="F57" s="61">
        <v>237</v>
      </c>
      <c r="G57" s="61">
        <v>192</v>
      </c>
      <c r="H57" s="354">
        <v>0.85540000000000005</v>
      </c>
      <c r="I57" s="62">
        <v>1117.51</v>
      </c>
      <c r="J57" s="67">
        <v>607984016</v>
      </c>
      <c r="K57" s="67">
        <v>100832525</v>
      </c>
      <c r="L57" s="67">
        <v>198614854</v>
      </c>
      <c r="M57" s="67">
        <v>30889893</v>
      </c>
      <c r="N57" s="67">
        <v>80209011</v>
      </c>
      <c r="O57" s="67">
        <v>10189799</v>
      </c>
      <c r="P57" s="67">
        <v>1709076</v>
      </c>
      <c r="Q57" s="67">
        <v>12817039</v>
      </c>
      <c r="R57" s="67">
        <v>143977990</v>
      </c>
      <c r="S57" s="67">
        <v>13474525</v>
      </c>
      <c r="T57" s="67">
        <v>0</v>
      </c>
      <c r="U57" s="67">
        <v>13800710</v>
      </c>
      <c r="V57" s="67">
        <v>1468594</v>
      </c>
      <c r="W57" s="67">
        <v>616488251</v>
      </c>
      <c r="X57" s="67">
        <v>92973443</v>
      </c>
      <c r="Y57" s="67">
        <v>208950102</v>
      </c>
      <c r="Z57" s="67">
        <v>35542988</v>
      </c>
      <c r="AA57" s="67">
        <v>79837580</v>
      </c>
      <c r="AB57" s="67">
        <v>9566520</v>
      </c>
      <c r="AC57" s="67">
        <v>1650758</v>
      </c>
      <c r="AD57" s="67">
        <v>10627254</v>
      </c>
      <c r="AE57" s="67">
        <v>144779106</v>
      </c>
      <c r="AF57" s="67">
        <v>13795559</v>
      </c>
      <c r="AG57" s="67">
        <v>0</v>
      </c>
      <c r="AH57" s="67">
        <v>16685219</v>
      </c>
      <c r="AI57" s="67">
        <v>2079722</v>
      </c>
    </row>
    <row r="58" spans="1:35" x14ac:dyDescent="0.25">
      <c r="A58" s="61" t="s">
        <v>861</v>
      </c>
      <c r="B58" s="353">
        <v>75</v>
      </c>
      <c r="C58" s="61" t="s">
        <v>1637</v>
      </c>
      <c r="D58" s="2" t="s">
        <v>1520</v>
      </c>
      <c r="E58" s="61">
        <v>348</v>
      </c>
      <c r="F58" s="61">
        <v>262</v>
      </c>
      <c r="G58" s="61">
        <v>182</v>
      </c>
      <c r="H58" s="354">
        <v>0.92159999999999997</v>
      </c>
      <c r="I58" s="62">
        <v>1179.3599999999999</v>
      </c>
      <c r="J58" s="67">
        <v>517555597</v>
      </c>
      <c r="K58" s="67">
        <v>78189708</v>
      </c>
      <c r="L58" s="67">
        <v>153676875</v>
      </c>
      <c r="M58" s="67">
        <v>67697043</v>
      </c>
      <c r="N58" s="67">
        <v>67373307</v>
      </c>
      <c r="O58" s="67">
        <v>3696152</v>
      </c>
      <c r="P58" s="67">
        <v>3522075</v>
      </c>
      <c r="Q58" s="67">
        <v>5443446</v>
      </c>
      <c r="R58" s="67">
        <v>118956994</v>
      </c>
      <c r="S58" s="67">
        <v>6042884</v>
      </c>
      <c r="T58" s="67">
        <v>0</v>
      </c>
      <c r="U58" s="67">
        <v>10915809</v>
      </c>
      <c r="V58" s="67">
        <v>2041304</v>
      </c>
      <c r="W58" s="67">
        <v>542289673</v>
      </c>
      <c r="X58" s="67">
        <v>72351458</v>
      </c>
      <c r="Y58" s="67">
        <v>155665347</v>
      </c>
      <c r="Z58" s="67">
        <v>64509714</v>
      </c>
      <c r="AA58" s="67">
        <v>76699887</v>
      </c>
      <c r="AB58" s="67">
        <v>4339597</v>
      </c>
      <c r="AC58" s="67">
        <v>3168869</v>
      </c>
      <c r="AD58" s="67">
        <v>5456812</v>
      </c>
      <c r="AE58" s="67">
        <v>135675997</v>
      </c>
      <c r="AF58" s="67">
        <v>7186418</v>
      </c>
      <c r="AG58" s="67">
        <v>0</v>
      </c>
      <c r="AH58" s="67">
        <v>14874089</v>
      </c>
      <c r="AI58" s="67">
        <v>2361485</v>
      </c>
    </row>
    <row r="59" spans="1:35" x14ac:dyDescent="0.25">
      <c r="A59" s="61" t="s">
        <v>862</v>
      </c>
      <c r="B59" s="353">
        <v>41</v>
      </c>
      <c r="C59" s="61" t="s">
        <v>1637</v>
      </c>
      <c r="D59" s="2" t="s">
        <v>1520</v>
      </c>
      <c r="E59" s="61">
        <v>231</v>
      </c>
      <c r="F59" s="61">
        <v>0</v>
      </c>
      <c r="G59" s="61">
        <v>0</v>
      </c>
      <c r="H59" s="354">
        <v>0</v>
      </c>
      <c r="I59" s="62">
        <v>89.21</v>
      </c>
      <c r="J59" s="67">
        <v>62402483</v>
      </c>
      <c r="K59" s="67">
        <v>8984978</v>
      </c>
      <c r="L59" s="67">
        <v>25279148</v>
      </c>
      <c r="M59" s="67">
        <v>582979</v>
      </c>
      <c r="N59" s="67">
        <v>5094127</v>
      </c>
      <c r="O59" s="67">
        <v>232059</v>
      </c>
      <c r="P59" s="67">
        <v>84970</v>
      </c>
      <c r="Q59" s="67">
        <v>292999</v>
      </c>
      <c r="R59" s="67">
        <v>18846117</v>
      </c>
      <c r="S59" s="67">
        <v>201025</v>
      </c>
      <c r="T59" s="67">
        <v>0</v>
      </c>
      <c r="U59" s="67">
        <v>2801404</v>
      </c>
      <c r="V59" s="67">
        <v>2677</v>
      </c>
      <c r="W59" s="67">
        <v>60844249</v>
      </c>
      <c r="X59" s="67">
        <v>7889118</v>
      </c>
      <c r="Y59" s="67">
        <v>26370263</v>
      </c>
      <c r="Z59" s="67">
        <v>1086133</v>
      </c>
      <c r="AA59" s="67">
        <v>4613543</v>
      </c>
      <c r="AB59" s="67">
        <v>249018</v>
      </c>
      <c r="AC59" s="67">
        <v>46583</v>
      </c>
      <c r="AD59" s="67">
        <v>522565</v>
      </c>
      <c r="AE59" s="67">
        <v>16894234</v>
      </c>
      <c r="AF59" s="67">
        <v>234495</v>
      </c>
      <c r="AG59" s="67">
        <v>0</v>
      </c>
      <c r="AH59" s="67">
        <v>2889534</v>
      </c>
      <c r="AI59" s="67">
        <v>48763</v>
      </c>
    </row>
    <row r="60" spans="1:35" x14ac:dyDescent="0.25">
      <c r="A60" s="61" t="s">
        <v>863</v>
      </c>
      <c r="B60" s="353">
        <v>114</v>
      </c>
      <c r="C60" s="61" t="s">
        <v>1637</v>
      </c>
      <c r="D60" s="2" t="s">
        <v>1520</v>
      </c>
      <c r="E60" s="61">
        <v>211</v>
      </c>
      <c r="F60" s="61">
        <v>206</v>
      </c>
      <c r="G60" s="61">
        <v>187</v>
      </c>
      <c r="H60" s="354">
        <v>0.70750000000000002</v>
      </c>
      <c r="I60" s="62">
        <v>1081.99</v>
      </c>
      <c r="J60" s="67">
        <v>794426239</v>
      </c>
      <c r="K60" s="67">
        <v>165195197</v>
      </c>
      <c r="L60" s="67">
        <v>268078009</v>
      </c>
      <c r="M60" s="67">
        <v>49760761</v>
      </c>
      <c r="N60" s="67">
        <v>91034508</v>
      </c>
      <c r="O60" s="67">
        <v>4645765</v>
      </c>
      <c r="P60" s="67">
        <v>1394654</v>
      </c>
      <c r="Q60" s="67">
        <v>6487486</v>
      </c>
      <c r="R60" s="67">
        <v>184705655</v>
      </c>
      <c r="S60" s="67">
        <v>7183938</v>
      </c>
      <c r="T60" s="67">
        <v>0</v>
      </c>
      <c r="U60" s="67">
        <v>14382924</v>
      </c>
      <c r="V60" s="67">
        <v>1557342</v>
      </c>
      <c r="W60" s="67">
        <v>786024187</v>
      </c>
      <c r="X60" s="67">
        <v>128336770</v>
      </c>
      <c r="Y60" s="67">
        <v>293152213</v>
      </c>
      <c r="Z60" s="67">
        <v>49914951</v>
      </c>
      <c r="AA60" s="67">
        <v>83838489</v>
      </c>
      <c r="AB60" s="67">
        <v>5804395</v>
      </c>
      <c r="AC60" s="67">
        <v>949676</v>
      </c>
      <c r="AD60" s="67">
        <v>6453652</v>
      </c>
      <c r="AE60" s="67">
        <v>190991141</v>
      </c>
      <c r="AF60" s="67">
        <v>7008081</v>
      </c>
      <c r="AG60" s="67">
        <v>0</v>
      </c>
      <c r="AH60" s="67">
        <v>18203019</v>
      </c>
      <c r="AI60" s="67">
        <v>1371800</v>
      </c>
    </row>
    <row r="61" spans="1:35" x14ac:dyDescent="0.25">
      <c r="A61" s="61" t="s">
        <v>864</v>
      </c>
      <c r="B61" s="353">
        <v>126</v>
      </c>
      <c r="C61" s="61" t="s">
        <v>1637</v>
      </c>
      <c r="D61" s="2" t="s">
        <v>1538</v>
      </c>
      <c r="E61" s="61">
        <v>326</v>
      </c>
      <c r="F61" s="61">
        <v>325</v>
      </c>
      <c r="G61" s="61">
        <v>234</v>
      </c>
      <c r="H61" s="354">
        <v>0.91680000000000006</v>
      </c>
      <c r="I61" s="62">
        <v>1706.77</v>
      </c>
      <c r="J61" s="67">
        <v>800918569</v>
      </c>
      <c r="K61" s="67">
        <v>123443830</v>
      </c>
      <c r="L61" s="67">
        <v>270866286</v>
      </c>
      <c r="M61" s="67">
        <v>53311078</v>
      </c>
      <c r="N61" s="67">
        <v>87379386</v>
      </c>
      <c r="O61" s="67">
        <v>3873524</v>
      </c>
      <c r="P61" s="67">
        <v>5148208</v>
      </c>
      <c r="Q61" s="67">
        <v>16266832</v>
      </c>
      <c r="R61" s="67">
        <v>214853097</v>
      </c>
      <c r="S61" s="67">
        <v>7357523</v>
      </c>
      <c r="T61" s="67">
        <v>0</v>
      </c>
      <c r="U61" s="67">
        <v>16504129</v>
      </c>
      <c r="V61" s="67">
        <v>1914676</v>
      </c>
      <c r="W61" s="67">
        <v>803584569</v>
      </c>
      <c r="X61" s="67">
        <v>112714774</v>
      </c>
      <c r="Y61" s="67">
        <v>266101870</v>
      </c>
      <c r="Z61" s="67">
        <v>48892602</v>
      </c>
      <c r="AA61" s="67">
        <v>94966678</v>
      </c>
      <c r="AB61" s="67">
        <v>4474400</v>
      </c>
      <c r="AC61" s="67">
        <v>2846566</v>
      </c>
      <c r="AD61" s="67">
        <v>19695229</v>
      </c>
      <c r="AE61" s="67">
        <v>220412925</v>
      </c>
      <c r="AF61" s="67">
        <v>8060957</v>
      </c>
      <c r="AG61" s="67">
        <v>0</v>
      </c>
      <c r="AH61" s="67">
        <v>23397142</v>
      </c>
      <c r="AI61" s="67">
        <v>2021426</v>
      </c>
    </row>
    <row r="62" spans="1:35" x14ac:dyDescent="0.25">
      <c r="A62" s="61" t="s">
        <v>770</v>
      </c>
      <c r="B62" s="353">
        <v>129</v>
      </c>
      <c r="C62" s="61" t="s">
        <v>1682</v>
      </c>
      <c r="D62" s="2" t="s">
        <v>1520</v>
      </c>
      <c r="E62" s="61">
        <v>153</v>
      </c>
      <c r="F62" s="61">
        <v>153</v>
      </c>
      <c r="G62" s="61">
        <v>153</v>
      </c>
      <c r="H62" s="354">
        <v>0.59430000000000005</v>
      </c>
      <c r="I62" s="62">
        <v>1156.98</v>
      </c>
      <c r="J62" s="67">
        <v>463322131</v>
      </c>
      <c r="K62" s="67">
        <v>62604054</v>
      </c>
      <c r="L62" s="67">
        <v>165300218</v>
      </c>
      <c r="M62" s="67">
        <v>48851200</v>
      </c>
      <c r="N62" s="67">
        <v>26213575</v>
      </c>
      <c r="O62" s="67">
        <v>3282469</v>
      </c>
      <c r="P62" s="67">
        <v>3892832</v>
      </c>
      <c r="Q62" s="67">
        <v>3280592</v>
      </c>
      <c r="R62" s="67">
        <v>43224741</v>
      </c>
      <c r="S62" s="67">
        <v>93854225</v>
      </c>
      <c r="T62" s="67">
        <v>0</v>
      </c>
      <c r="U62" s="67">
        <v>12374156</v>
      </c>
      <c r="V62" s="67">
        <v>444069</v>
      </c>
      <c r="W62" s="67">
        <v>442236330</v>
      </c>
      <c r="X62" s="67">
        <v>49464148</v>
      </c>
      <c r="Y62" s="67">
        <v>166614660</v>
      </c>
      <c r="Z62" s="67">
        <v>43571546</v>
      </c>
      <c r="AA62" s="67">
        <v>24157389</v>
      </c>
      <c r="AB62" s="67">
        <v>3324847</v>
      </c>
      <c r="AC62" s="67">
        <v>3609370</v>
      </c>
      <c r="AD62" s="67">
        <v>3025291</v>
      </c>
      <c r="AE62" s="67">
        <v>42329461</v>
      </c>
      <c r="AF62" s="67">
        <v>89915417</v>
      </c>
      <c r="AG62" s="67">
        <v>0</v>
      </c>
      <c r="AH62" s="67">
        <v>15669973</v>
      </c>
      <c r="AI62" s="67">
        <v>554228</v>
      </c>
    </row>
    <row r="63" spans="1:35" x14ac:dyDescent="0.25">
      <c r="A63" s="61" t="s">
        <v>771</v>
      </c>
      <c r="B63" s="353">
        <v>104</v>
      </c>
      <c r="C63" s="61" t="s">
        <v>1612</v>
      </c>
      <c r="D63" s="2" t="s">
        <v>1560</v>
      </c>
      <c r="E63" s="61">
        <v>439</v>
      </c>
      <c r="F63" s="61">
        <v>428</v>
      </c>
      <c r="G63" s="61">
        <v>288</v>
      </c>
      <c r="H63" s="354">
        <v>1.0082</v>
      </c>
      <c r="I63" s="62">
        <v>4778.47</v>
      </c>
      <c r="J63" s="67">
        <v>2410431536</v>
      </c>
      <c r="K63" s="67">
        <v>310943390</v>
      </c>
      <c r="L63" s="67">
        <v>611157717</v>
      </c>
      <c r="M63" s="67">
        <v>373158269</v>
      </c>
      <c r="N63" s="67">
        <v>186373158</v>
      </c>
      <c r="O63" s="67">
        <v>6966012</v>
      </c>
      <c r="P63" s="67">
        <v>26894267</v>
      </c>
      <c r="Q63" s="67">
        <v>33162013</v>
      </c>
      <c r="R63" s="67">
        <v>717729173</v>
      </c>
      <c r="S63" s="67">
        <v>68545189</v>
      </c>
      <c r="T63" s="67">
        <v>0</v>
      </c>
      <c r="U63" s="67">
        <v>54945287</v>
      </c>
      <c r="V63" s="67">
        <v>20557061</v>
      </c>
      <c r="W63" s="67">
        <v>2405725101</v>
      </c>
      <c r="X63" s="67">
        <v>266305334</v>
      </c>
      <c r="Y63" s="67">
        <v>585840066</v>
      </c>
      <c r="Z63" s="67">
        <v>461969434</v>
      </c>
      <c r="AA63" s="67">
        <v>122250153</v>
      </c>
      <c r="AB63" s="67">
        <v>9057030</v>
      </c>
      <c r="AC63" s="67">
        <v>17145495</v>
      </c>
      <c r="AD63" s="67">
        <v>39840565</v>
      </c>
      <c r="AE63" s="67">
        <v>764709822</v>
      </c>
      <c r="AF63" s="67">
        <v>52550625</v>
      </c>
      <c r="AG63" s="67">
        <v>0</v>
      </c>
      <c r="AH63" s="67">
        <v>53153096</v>
      </c>
      <c r="AI63" s="67">
        <v>32903481</v>
      </c>
    </row>
    <row r="64" spans="1:35" x14ac:dyDescent="0.25">
      <c r="A64" s="61" t="s">
        <v>772</v>
      </c>
      <c r="B64" s="353">
        <v>3115</v>
      </c>
      <c r="C64" s="61" t="s">
        <v>1596</v>
      </c>
      <c r="D64" s="2" t="s">
        <v>1560</v>
      </c>
      <c r="E64" s="61">
        <v>818</v>
      </c>
      <c r="F64" s="61">
        <v>818</v>
      </c>
      <c r="G64" s="61">
        <v>800</v>
      </c>
      <c r="H64" s="354">
        <v>0.88780000000000003</v>
      </c>
      <c r="I64" s="62">
        <v>7670.46</v>
      </c>
      <c r="J64" s="67">
        <v>6432731358</v>
      </c>
      <c r="K64" s="67">
        <v>969030749</v>
      </c>
      <c r="L64" s="67">
        <v>1737867999</v>
      </c>
      <c r="M64" s="67">
        <v>255400551</v>
      </c>
      <c r="N64" s="67">
        <v>1253323072</v>
      </c>
      <c r="O64" s="67">
        <v>24578362</v>
      </c>
      <c r="P64" s="67">
        <v>34224332</v>
      </c>
      <c r="Q64" s="67">
        <v>140706926</v>
      </c>
      <c r="R64" s="67">
        <v>1641015233</v>
      </c>
      <c r="S64" s="67">
        <v>248027661</v>
      </c>
      <c r="T64" s="67">
        <v>0</v>
      </c>
      <c r="U64" s="67">
        <v>100313430</v>
      </c>
      <c r="V64" s="67">
        <v>28243043</v>
      </c>
      <c r="W64" s="67">
        <v>5958411037</v>
      </c>
      <c r="X64" s="67">
        <v>837254337</v>
      </c>
      <c r="Y64" s="67">
        <v>1685909485</v>
      </c>
      <c r="Z64" s="67">
        <v>248015332</v>
      </c>
      <c r="AA64" s="67">
        <v>1059566774</v>
      </c>
      <c r="AB64" s="67">
        <v>22055242</v>
      </c>
      <c r="AC64" s="67">
        <v>40087469</v>
      </c>
      <c r="AD64" s="67">
        <v>117332388</v>
      </c>
      <c r="AE64" s="67">
        <v>1605879392</v>
      </c>
      <c r="AF64" s="67">
        <v>202859718</v>
      </c>
      <c r="AG64" s="67">
        <v>0</v>
      </c>
      <c r="AH64" s="67">
        <v>115898558</v>
      </c>
      <c r="AI64" s="67">
        <v>23552342</v>
      </c>
    </row>
    <row r="65" spans="1:35" x14ac:dyDescent="0.25">
      <c r="A65" s="61" t="s">
        <v>876</v>
      </c>
      <c r="B65" s="353">
        <v>138</v>
      </c>
      <c r="C65" s="61" t="s">
        <v>1524</v>
      </c>
      <c r="D65" s="2" t="s">
        <v>1553</v>
      </c>
      <c r="E65" s="61">
        <v>218</v>
      </c>
      <c r="F65" s="61">
        <v>218</v>
      </c>
      <c r="G65" s="61">
        <v>221</v>
      </c>
      <c r="H65" s="354">
        <v>0.69220000000000004</v>
      </c>
      <c r="I65" s="62">
        <v>1423.01</v>
      </c>
      <c r="J65" s="67">
        <v>698391203</v>
      </c>
      <c r="K65" s="67">
        <v>84844535</v>
      </c>
      <c r="L65" s="67">
        <v>197693305</v>
      </c>
      <c r="M65" s="67">
        <v>26252456</v>
      </c>
      <c r="N65" s="67">
        <v>21054744</v>
      </c>
      <c r="O65" s="67">
        <v>4021568</v>
      </c>
      <c r="P65" s="67">
        <v>5237734</v>
      </c>
      <c r="Q65" s="67">
        <v>3184493</v>
      </c>
      <c r="R65" s="67">
        <v>284731720</v>
      </c>
      <c r="S65" s="67">
        <v>45937936</v>
      </c>
      <c r="T65" s="67">
        <v>0</v>
      </c>
      <c r="U65" s="67">
        <v>23669454</v>
      </c>
      <c r="V65" s="67">
        <v>1763258</v>
      </c>
      <c r="W65" s="67">
        <v>658747702</v>
      </c>
      <c r="X65" s="67">
        <v>76228415</v>
      </c>
      <c r="Y65" s="67">
        <v>188167216</v>
      </c>
      <c r="Z65" s="67">
        <v>25815085</v>
      </c>
      <c r="AA65" s="67">
        <v>17504094</v>
      </c>
      <c r="AB65" s="67">
        <v>4370405</v>
      </c>
      <c r="AC65" s="67">
        <v>5016575</v>
      </c>
      <c r="AD65" s="67">
        <v>4181737</v>
      </c>
      <c r="AE65" s="67">
        <v>276557038</v>
      </c>
      <c r="AF65" s="67">
        <v>37905485</v>
      </c>
      <c r="AG65" s="67">
        <v>0</v>
      </c>
      <c r="AH65" s="67">
        <v>21656019</v>
      </c>
      <c r="AI65" s="67">
        <v>1345633</v>
      </c>
    </row>
    <row r="66" spans="1:35" x14ac:dyDescent="0.25">
      <c r="B66" s="61"/>
    </row>
    <row r="67" spans="1:35" x14ac:dyDescent="0.25">
      <c r="B67" s="61"/>
      <c r="G67" s="62" t="s">
        <v>19</v>
      </c>
      <c r="J67" s="67" t="s">
        <v>19</v>
      </c>
      <c r="K67" s="67" t="s">
        <v>19</v>
      </c>
      <c r="L67" s="67" t="s">
        <v>19</v>
      </c>
      <c r="M67" s="67" t="s">
        <v>19</v>
      </c>
      <c r="N67" s="67" t="s">
        <v>19</v>
      </c>
      <c r="O67" s="67" t="s">
        <v>19</v>
      </c>
      <c r="P67" s="67" t="s">
        <v>19</v>
      </c>
      <c r="Q67" s="67" t="s">
        <v>19</v>
      </c>
      <c r="R67" s="67" t="s">
        <v>19</v>
      </c>
      <c r="S67" s="67" t="s">
        <v>19</v>
      </c>
      <c r="T67" s="67" t="s">
        <v>19</v>
      </c>
      <c r="U67" s="67" t="s">
        <v>19</v>
      </c>
      <c r="V67" s="67" t="s">
        <v>19</v>
      </c>
      <c r="W67" s="67" t="s">
        <v>19</v>
      </c>
      <c r="X67" s="67" t="s">
        <v>19</v>
      </c>
      <c r="Y67" s="67" t="s">
        <v>19</v>
      </c>
      <c r="Z67" s="67" t="s">
        <v>19</v>
      </c>
      <c r="AA67" s="67" t="s">
        <v>19</v>
      </c>
      <c r="AB67" s="67" t="s">
        <v>19</v>
      </c>
      <c r="AC67" s="67" t="s">
        <v>19</v>
      </c>
      <c r="AD67" s="67" t="s">
        <v>19</v>
      </c>
      <c r="AE67" s="67" t="s">
        <v>19</v>
      </c>
      <c r="AF67" s="67" t="s">
        <v>19</v>
      </c>
      <c r="AG67" s="67" t="s">
        <v>19</v>
      </c>
      <c r="AH67" s="67" t="s">
        <v>19</v>
      </c>
      <c r="AI67" s="67" t="s">
        <v>19</v>
      </c>
    </row>
    <row r="68" spans="1:35" x14ac:dyDescent="0.25">
      <c r="B68" s="61"/>
    </row>
    <row r="69" spans="1:35" x14ac:dyDescent="0.25">
      <c r="B69" s="61"/>
    </row>
    <row r="70" spans="1:35" x14ac:dyDescent="0.25">
      <c r="B70" s="61"/>
    </row>
    <row r="71" spans="1:35" x14ac:dyDescent="0.25">
      <c r="B71" s="61"/>
    </row>
    <row r="72" spans="1:35" x14ac:dyDescent="0.25">
      <c r="B72" s="61"/>
    </row>
    <row r="73" spans="1:35" x14ac:dyDescent="0.25">
      <c r="B73" s="61"/>
    </row>
    <row r="74" spans="1:35" x14ac:dyDescent="0.25">
      <c r="B74" s="61"/>
    </row>
    <row r="75" spans="1:35" x14ac:dyDescent="0.25">
      <c r="B75" s="61"/>
    </row>
    <row r="76" spans="1:35" x14ac:dyDescent="0.25">
      <c r="B76" s="61"/>
    </row>
    <row r="77" spans="1:35" x14ac:dyDescent="0.25">
      <c r="B77" s="61"/>
    </row>
    <row r="78" spans="1:35" x14ac:dyDescent="0.25">
      <c r="B78" s="61"/>
    </row>
    <row r="79" spans="1:35" x14ac:dyDescent="0.25">
      <c r="B79" s="61"/>
    </row>
    <row r="80" spans="1:35" x14ac:dyDescent="0.25">
      <c r="B80" s="61"/>
    </row>
    <row r="81" spans="2:2" x14ac:dyDescent="0.25">
      <c r="B81" s="61"/>
    </row>
    <row r="82" spans="2:2" x14ac:dyDescent="0.25">
      <c r="B82" s="61"/>
    </row>
  </sheetData>
  <phoneticPr fontId="75" type="noConversion"/>
  <conditionalFormatting sqref="A1:XFD1048576">
    <cfRule type="containsBlanks" priority="2">
      <formula>LEN(TRIM(A1))=0</formula>
    </cfRule>
  </conditionalFormatting>
  <conditionalFormatting sqref="E5:AI65">
    <cfRule type="containsBlanks" dxfId="12" priority="1">
      <formula>LEN(TRIM(E5))=0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AH72"/>
  <sheetViews>
    <sheetView zoomScaleNormal="100" workbookViewId="0">
      <pane xSplit="4" ySplit="4" topLeftCell="E5" activePane="bottomRight" state="frozen"/>
      <selection pane="topRight" activeCell="E1" sqref="E1"/>
      <selection pane="bottomLeft" activeCell="A5" sqref="A5"/>
      <selection pane="bottomRight" activeCell="B15" sqref="B15"/>
    </sheetView>
  </sheetViews>
  <sheetFormatPr defaultColWidth="8.77734375" defaultRowHeight="13.8" x14ac:dyDescent="0.25"/>
  <cols>
    <col min="1" max="1" width="48.44140625" style="61" bestFit="1" customWidth="1"/>
    <col min="2" max="2" width="13.77734375" style="251" bestFit="1" customWidth="1"/>
    <col min="3" max="3" width="36.44140625" style="62" customWidth="1"/>
    <col min="4" max="4" width="25.5546875" style="61" customWidth="1"/>
    <col min="5" max="14" width="18.44140625" style="329" customWidth="1"/>
    <col min="15" max="29" width="18.44140625" style="67" customWidth="1"/>
    <col min="30" max="30" width="11.21875" style="64" customWidth="1"/>
    <col min="31" max="31" width="11.21875" style="64" bestFit="1" customWidth="1"/>
    <col min="32" max="32" width="13.77734375" style="64" bestFit="1" customWidth="1"/>
    <col min="33" max="34" width="11.5546875" style="64" bestFit="1" customWidth="1"/>
    <col min="35" max="35" width="28.77734375" style="62" bestFit="1" customWidth="1"/>
    <col min="36" max="16384" width="8.77734375" style="62"/>
  </cols>
  <sheetData>
    <row r="1" spans="1:34" x14ac:dyDescent="0.25">
      <c r="A1" s="322" t="s">
        <v>82</v>
      </c>
      <c r="D1" s="323"/>
      <c r="E1" s="328"/>
      <c r="F1" s="328"/>
      <c r="G1" s="328"/>
      <c r="H1" s="328"/>
      <c r="I1" s="328"/>
      <c r="J1" s="328"/>
      <c r="K1" s="328"/>
      <c r="L1" s="328"/>
      <c r="M1" s="328"/>
      <c r="N1" s="328"/>
    </row>
    <row r="2" spans="1:34" ht="14.4" thickBot="1" x14ac:dyDescent="0.3">
      <c r="A2" s="322" t="s">
        <v>110</v>
      </c>
      <c r="D2" s="62"/>
      <c r="E2" s="326"/>
      <c r="F2" s="326"/>
      <c r="G2" s="326"/>
      <c r="H2" s="326"/>
      <c r="I2" s="328"/>
      <c r="J2" s="326"/>
      <c r="K2" s="326"/>
      <c r="L2" s="326"/>
      <c r="M2" s="326"/>
      <c r="N2" s="328"/>
      <c r="O2" s="326"/>
      <c r="P2" s="326"/>
      <c r="Q2" s="326"/>
      <c r="R2" s="326"/>
      <c r="S2" s="328"/>
      <c r="T2" s="326"/>
      <c r="U2" s="326"/>
      <c r="V2" s="326"/>
      <c r="W2" s="326"/>
      <c r="X2" s="328"/>
      <c r="Y2" s="328"/>
      <c r="Z2" s="328"/>
      <c r="AA2" s="328"/>
      <c r="AB2" s="328"/>
      <c r="AC2" s="328"/>
    </row>
    <row r="3" spans="1:34" ht="14.4" thickBot="1" x14ac:dyDescent="0.3">
      <c r="D3" s="62"/>
      <c r="E3" s="377" t="s">
        <v>24</v>
      </c>
      <c r="F3" s="377"/>
      <c r="G3" s="377"/>
      <c r="H3" s="377"/>
      <c r="I3" s="377"/>
      <c r="J3" s="377" t="s">
        <v>25</v>
      </c>
      <c r="K3" s="377"/>
      <c r="L3" s="377"/>
      <c r="M3" s="377"/>
      <c r="N3" s="377"/>
      <c r="O3" s="377" t="s">
        <v>27</v>
      </c>
      <c r="P3" s="377"/>
      <c r="Q3" s="377"/>
      <c r="R3" s="377"/>
      <c r="S3" s="377"/>
      <c r="T3" s="377" t="s">
        <v>28</v>
      </c>
      <c r="U3" s="377"/>
      <c r="V3" s="377"/>
      <c r="W3" s="377"/>
      <c r="X3" s="377"/>
      <c r="Y3" s="378" t="s">
        <v>2717</v>
      </c>
      <c r="Z3" s="378"/>
      <c r="AA3" s="378"/>
      <c r="AB3" s="378"/>
      <c r="AC3" s="378"/>
      <c r="AD3" s="376" t="s">
        <v>29</v>
      </c>
      <c r="AE3" s="376"/>
      <c r="AF3" s="376"/>
      <c r="AG3" s="376"/>
      <c r="AH3" s="376"/>
    </row>
    <row r="4" spans="1:34" ht="14.4" thickBot="1" x14ac:dyDescent="0.3">
      <c r="A4" s="322" t="s">
        <v>108</v>
      </c>
      <c r="B4" s="324" t="s">
        <v>109</v>
      </c>
      <c r="C4" s="132" t="s">
        <v>12</v>
      </c>
      <c r="D4" s="322" t="s">
        <v>7</v>
      </c>
      <c r="E4" s="351" t="s">
        <v>2631</v>
      </c>
      <c r="F4" s="351" t="s">
        <v>2737</v>
      </c>
      <c r="G4" s="351" t="s">
        <v>2738</v>
      </c>
      <c r="H4" s="351" t="s">
        <v>2736</v>
      </c>
      <c r="I4" s="351" t="s">
        <v>2735</v>
      </c>
      <c r="J4" s="351" t="s">
        <v>2631</v>
      </c>
      <c r="K4" s="351" t="s">
        <v>2737</v>
      </c>
      <c r="L4" s="351" t="s">
        <v>2738</v>
      </c>
      <c r="M4" s="351" t="s">
        <v>2736</v>
      </c>
      <c r="N4" s="351" t="s">
        <v>2735</v>
      </c>
      <c r="O4" s="351" t="s">
        <v>2631</v>
      </c>
      <c r="P4" s="351" t="s">
        <v>2737</v>
      </c>
      <c r="Q4" s="351" t="s">
        <v>2738</v>
      </c>
      <c r="R4" s="351" t="s">
        <v>2736</v>
      </c>
      <c r="S4" s="351" t="s">
        <v>2735</v>
      </c>
      <c r="T4" s="351" t="s">
        <v>2631</v>
      </c>
      <c r="U4" s="351" t="s">
        <v>2737</v>
      </c>
      <c r="V4" s="351" t="s">
        <v>2738</v>
      </c>
      <c r="W4" s="351" t="s">
        <v>2736</v>
      </c>
      <c r="X4" s="351" t="s">
        <v>2735</v>
      </c>
      <c r="Y4" s="351" t="s">
        <v>2631</v>
      </c>
      <c r="Z4" s="351" t="s">
        <v>2737</v>
      </c>
      <c r="AA4" s="351" t="s">
        <v>2738</v>
      </c>
      <c r="AB4" s="351" t="s">
        <v>2736</v>
      </c>
      <c r="AC4" s="351" t="s">
        <v>2735</v>
      </c>
      <c r="AD4" s="352" t="s">
        <v>2631</v>
      </c>
      <c r="AE4" s="352" t="s">
        <v>2737</v>
      </c>
      <c r="AF4" s="352" t="s">
        <v>2738</v>
      </c>
      <c r="AG4" s="352" t="s">
        <v>2736</v>
      </c>
      <c r="AH4" s="352" t="s">
        <v>2735</v>
      </c>
    </row>
    <row r="5" spans="1:34" x14ac:dyDescent="0.25">
      <c r="A5" s="61" t="s">
        <v>713</v>
      </c>
      <c r="B5" s="353">
        <v>1</v>
      </c>
      <c r="C5" s="61" t="s">
        <v>1524</v>
      </c>
      <c r="D5" s="2" t="s">
        <v>1553</v>
      </c>
      <c r="E5" s="329">
        <v>73914492</v>
      </c>
      <c r="F5" s="67">
        <v>79088754</v>
      </c>
      <c r="G5" s="67">
        <v>70272477</v>
      </c>
      <c r="H5" s="67">
        <v>73874499</v>
      </c>
      <c r="I5" s="67">
        <v>74989842</v>
      </c>
      <c r="J5" s="329">
        <v>196268498</v>
      </c>
      <c r="K5" s="67">
        <v>214965870</v>
      </c>
      <c r="L5" s="67">
        <v>182781588</v>
      </c>
      <c r="M5" s="67">
        <v>219797173</v>
      </c>
      <c r="N5" s="67">
        <v>211071957</v>
      </c>
      <c r="O5" s="67">
        <v>48045629</v>
      </c>
      <c r="P5" s="67">
        <v>48123500</v>
      </c>
      <c r="Q5" s="67">
        <v>45507367</v>
      </c>
      <c r="R5" s="67">
        <v>48707355</v>
      </c>
      <c r="S5" s="67">
        <v>49167423</v>
      </c>
      <c r="T5" s="67">
        <v>80882522</v>
      </c>
      <c r="U5" s="67">
        <v>84963618</v>
      </c>
      <c r="V5" s="67">
        <v>69645618</v>
      </c>
      <c r="W5" s="67">
        <v>82794284</v>
      </c>
      <c r="X5" s="67">
        <v>80307460</v>
      </c>
      <c r="Y5" s="67">
        <v>0</v>
      </c>
      <c r="Z5" s="67">
        <v>0</v>
      </c>
      <c r="AA5" s="67">
        <v>0</v>
      </c>
      <c r="AB5" s="67">
        <v>722841</v>
      </c>
      <c r="AC5" s="67">
        <v>609741</v>
      </c>
      <c r="AD5" s="64">
        <v>5777.7856973452035</v>
      </c>
      <c r="AE5" s="64">
        <v>5810.0235456194823</v>
      </c>
      <c r="AF5" s="327">
        <v>5177.7768516517708</v>
      </c>
      <c r="AG5" s="64">
        <v>5449.1014999999788</v>
      </c>
      <c r="AH5" s="64">
        <v>5663.3890325127204</v>
      </c>
    </row>
    <row r="6" spans="1:34" x14ac:dyDescent="0.25">
      <c r="A6" s="61" t="s">
        <v>930</v>
      </c>
      <c r="B6" s="353">
        <v>2</v>
      </c>
      <c r="C6" s="61" t="s">
        <v>1533</v>
      </c>
      <c r="D6" s="2" t="s">
        <v>1520</v>
      </c>
      <c r="E6" s="329">
        <v>8679094</v>
      </c>
      <c r="F6" s="67">
        <v>7611833</v>
      </c>
      <c r="G6" s="67">
        <v>6956807</v>
      </c>
      <c r="H6" s="67">
        <v>7385926</v>
      </c>
      <c r="I6" s="67">
        <v>7435846</v>
      </c>
      <c r="J6" s="329">
        <v>66156891</v>
      </c>
      <c r="K6" s="67">
        <v>75792511</v>
      </c>
      <c r="L6" s="67">
        <v>75898947</v>
      </c>
      <c r="M6" s="67">
        <v>86053735</v>
      </c>
      <c r="N6" s="67">
        <v>79656689</v>
      </c>
      <c r="O6" s="67">
        <v>5011469</v>
      </c>
      <c r="P6" s="67">
        <v>5232050</v>
      </c>
      <c r="Q6" s="67">
        <v>6964290</v>
      </c>
      <c r="R6" s="67">
        <v>5935919</v>
      </c>
      <c r="S6" s="67">
        <v>4517236</v>
      </c>
      <c r="T6" s="67">
        <v>21284977</v>
      </c>
      <c r="U6" s="67">
        <v>23948026</v>
      </c>
      <c r="V6" s="67">
        <v>26388318</v>
      </c>
      <c r="W6" s="67">
        <v>32171624</v>
      </c>
      <c r="X6" s="67">
        <v>25763906</v>
      </c>
      <c r="Y6" s="67">
        <v>0</v>
      </c>
      <c r="Z6" s="67">
        <v>0</v>
      </c>
      <c r="AA6" s="67">
        <v>0</v>
      </c>
      <c r="AB6" s="67">
        <v>613029</v>
      </c>
      <c r="AC6" s="67">
        <v>668883</v>
      </c>
      <c r="AD6" s="64">
        <v>464.19387598116214</v>
      </c>
      <c r="AE6" s="64">
        <v>411.12187474747509</v>
      </c>
      <c r="AF6" s="327">
        <v>429.91669011857766</v>
      </c>
      <c r="AG6" s="64">
        <v>419.77262774566458</v>
      </c>
      <c r="AH6" s="64">
        <v>469.38802295719887</v>
      </c>
    </row>
    <row r="7" spans="1:34" x14ac:dyDescent="0.25">
      <c r="A7" s="61" t="s">
        <v>715</v>
      </c>
      <c r="B7" s="353">
        <v>5</v>
      </c>
      <c r="C7" s="61" t="s">
        <v>1536</v>
      </c>
      <c r="D7" s="2" t="s">
        <v>1520</v>
      </c>
      <c r="E7" s="329">
        <v>67822887</v>
      </c>
      <c r="F7" s="67">
        <v>69572788</v>
      </c>
      <c r="G7" s="67">
        <v>61261873</v>
      </c>
      <c r="H7" s="67">
        <v>66953155</v>
      </c>
      <c r="I7" s="67">
        <v>73538207</v>
      </c>
      <c r="J7" s="329">
        <v>178833689</v>
      </c>
      <c r="K7" s="67">
        <v>198374572</v>
      </c>
      <c r="L7" s="67">
        <v>181983536</v>
      </c>
      <c r="M7" s="67">
        <v>202163262</v>
      </c>
      <c r="N7" s="67">
        <v>222631567</v>
      </c>
      <c r="O7" s="67">
        <v>37746339</v>
      </c>
      <c r="P7" s="67">
        <v>39700081</v>
      </c>
      <c r="Q7" s="67">
        <v>34591226</v>
      </c>
      <c r="R7" s="67">
        <v>36150574</v>
      </c>
      <c r="S7" s="67">
        <v>38748905</v>
      </c>
      <c r="T7" s="67">
        <v>56111816</v>
      </c>
      <c r="U7" s="67">
        <v>59507261</v>
      </c>
      <c r="V7" s="67">
        <v>51215908</v>
      </c>
      <c r="W7" s="67">
        <v>58676820</v>
      </c>
      <c r="X7" s="67">
        <v>59356517</v>
      </c>
      <c r="Y7" s="67">
        <v>0</v>
      </c>
      <c r="Z7" s="67">
        <v>0</v>
      </c>
      <c r="AA7" s="67">
        <v>0</v>
      </c>
      <c r="AB7" s="67">
        <v>1796292</v>
      </c>
      <c r="AC7" s="67">
        <v>1884739</v>
      </c>
      <c r="AD7" s="64">
        <v>4131.9222044153839</v>
      </c>
      <c r="AE7" s="64">
        <v>4228.239290386975</v>
      </c>
      <c r="AF7" s="327">
        <v>3704.0871276958051</v>
      </c>
      <c r="AG7" s="64">
        <v>3931.5818822427741</v>
      </c>
      <c r="AH7" s="64">
        <v>3902.8046724913315</v>
      </c>
    </row>
    <row r="8" spans="1:34" x14ac:dyDescent="0.25">
      <c r="A8" s="61" t="s">
        <v>716</v>
      </c>
      <c r="B8" s="353">
        <v>4</v>
      </c>
      <c r="C8" s="61" t="s">
        <v>1536</v>
      </c>
      <c r="D8" s="2" t="s">
        <v>1538</v>
      </c>
      <c r="E8" s="329">
        <v>1042756075</v>
      </c>
      <c r="F8" s="67">
        <v>1180434867</v>
      </c>
      <c r="G8" s="67">
        <v>1186473379</v>
      </c>
      <c r="H8" s="67">
        <v>1354032652</v>
      </c>
      <c r="I8" s="67">
        <v>1378785025</v>
      </c>
      <c r="J8" s="329">
        <v>1364274000</v>
      </c>
      <c r="K8" s="67">
        <v>1485022623</v>
      </c>
      <c r="L8" s="67">
        <v>1489915048</v>
      </c>
      <c r="M8" s="67">
        <v>1683568283</v>
      </c>
      <c r="N8" s="67">
        <v>1868739501</v>
      </c>
      <c r="O8" s="67">
        <v>581764249</v>
      </c>
      <c r="P8" s="67">
        <v>646179548</v>
      </c>
      <c r="Q8" s="67">
        <v>618882084</v>
      </c>
      <c r="R8" s="67">
        <v>683838289</v>
      </c>
      <c r="S8" s="67">
        <v>670563873</v>
      </c>
      <c r="T8" s="67">
        <v>562945032</v>
      </c>
      <c r="U8" s="67">
        <v>588838661</v>
      </c>
      <c r="V8" s="67">
        <v>597255431</v>
      </c>
      <c r="W8" s="67">
        <v>690052990</v>
      </c>
      <c r="X8" s="67">
        <v>752387412</v>
      </c>
      <c r="Y8" s="67">
        <v>0</v>
      </c>
      <c r="Z8" s="67">
        <v>0</v>
      </c>
      <c r="AA8" s="67">
        <v>0</v>
      </c>
      <c r="AB8" s="67">
        <v>20687548</v>
      </c>
      <c r="AC8" s="67">
        <v>20551933</v>
      </c>
      <c r="AD8" s="64">
        <v>52867.027296770306</v>
      </c>
      <c r="AE8" s="64">
        <v>55100.677245080384</v>
      </c>
      <c r="AF8" s="327">
        <v>53787.899983905219</v>
      </c>
      <c r="AG8" s="64">
        <v>58412.053895146026</v>
      </c>
      <c r="AH8" s="64">
        <v>57894.839443112447</v>
      </c>
    </row>
    <row r="9" spans="1:34" x14ac:dyDescent="0.25">
      <c r="A9" s="61" t="s">
        <v>717</v>
      </c>
      <c r="B9" s="353">
        <v>106</v>
      </c>
      <c r="C9" s="61" t="s">
        <v>1536</v>
      </c>
      <c r="D9" s="2" t="s">
        <v>1520</v>
      </c>
      <c r="E9" s="329">
        <v>51717999</v>
      </c>
      <c r="F9" s="67">
        <v>47104633</v>
      </c>
      <c r="G9" s="67">
        <v>40196461</v>
      </c>
      <c r="H9" s="67">
        <v>53147051</v>
      </c>
      <c r="I9" s="67">
        <v>58773861</v>
      </c>
      <c r="J9" s="329">
        <v>98511044</v>
      </c>
      <c r="K9" s="67">
        <v>93350890</v>
      </c>
      <c r="L9" s="67">
        <v>89380305</v>
      </c>
      <c r="M9" s="67">
        <v>122000287</v>
      </c>
      <c r="N9" s="67">
        <v>142945232</v>
      </c>
      <c r="O9" s="67">
        <v>27318648</v>
      </c>
      <c r="P9" s="67">
        <v>24229519</v>
      </c>
      <c r="Q9" s="67">
        <v>24657533</v>
      </c>
      <c r="R9" s="67">
        <v>30813579</v>
      </c>
      <c r="S9" s="67">
        <v>33596139</v>
      </c>
      <c r="T9" s="67">
        <v>27946416</v>
      </c>
      <c r="U9" s="67">
        <v>28149143</v>
      </c>
      <c r="V9" s="67">
        <v>22512739</v>
      </c>
      <c r="W9" s="67">
        <v>31758221</v>
      </c>
      <c r="X9" s="67">
        <v>36077245</v>
      </c>
      <c r="Y9" s="67">
        <v>0</v>
      </c>
      <c r="Z9" s="67">
        <v>0</v>
      </c>
      <c r="AA9" s="67">
        <v>0</v>
      </c>
      <c r="AB9" s="67">
        <v>754433</v>
      </c>
      <c r="AC9" s="67">
        <v>1040213</v>
      </c>
      <c r="AD9" s="64">
        <v>2837.8037735384783</v>
      </c>
      <c r="AE9" s="64">
        <v>2536.5546358497936</v>
      </c>
      <c r="AF9" s="327">
        <v>2349.5123489298007</v>
      </c>
      <c r="AG9" s="64">
        <v>2851.3956220598056</v>
      </c>
      <c r="AH9" s="64">
        <v>3090.885456760027</v>
      </c>
    </row>
    <row r="10" spans="1:34" x14ac:dyDescent="0.25">
      <c r="A10" s="61" t="s">
        <v>718</v>
      </c>
      <c r="B10" s="353">
        <v>14495</v>
      </c>
      <c r="C10" s="61" t="s">
        <v>1536</v>
      </c>
      <c r="D10" s="2" t="s">
        <v>1520</v>
      </c>
      <c r="E10" s="329">
        <v>55521537</v>
      </c>
      <c r="F10" s="67">
        <v>55084747</v>
      </c>
      <c r="G10" s="67">
        <v>57059099</v>
      </c>
      <c r="H10" s="67">
        <v>68989001</v>
      </c>
      <c r="I10" s="67">
        <v>76158516</v>
      </c>
      <c r="J10" s="329">
        <v>140297100</v>
      </c>
      <c r="K10" s="67">
        <v>154196337</v>
      </c>
      <c r="L10" s="67">
        <v>146719171</v>
      </c>
      <c r="M10" s="67">
        <v>154753161</v>
      </c>
      <c r="N10" s="67">
        <v>178436993</v>
      </c>
      <c r="O10" s="67">
        <v>30396854</v>
      </c>
      <c r="P10" s="67">
        <v>32518501</v>
      </c>
      <c r="Q10" s="67">
        <v>33425151</v>
      </c>
      <c r="R10" s="67">
        <v>41140510</v>
      </c>
      <c r="S10" s="67">
        <v>40684365</v>
      </c>
      <c r="T10" s="67">
        <v>49899230</v>
      </c>
      <c r="U10" s="67">
        <v>50112446</v>
      </c>
      <c r="V10" s="67">
        <v>45282449</v>
      </c>
      <c r="W10" s="67">
        <v>46875278</v>
      </c>
      <c r="X10" s="67">
        <v>50756270</v>
      </c>
      <c r="Y10" s="67">
        <v>0</v>
      </c>
      <c r="Z10" s="67">
        <v>0</v>
      </c>
      <c r="AA10" s="67">
        <v>0</v>
      </c>
      <c r="AB10" s="67">
        <v>968375</v>
      </c>
      <c r="AC10" s="67">
        <v>871060</v>
      </c>
      <c r="AD10" s="64">
        <v>3265.0886701266886</v>
      </c>
      <c r="AE10" s="64">
        <v>3246.6649441141649</v>
      </c>
      <c r="AF10" s="327">
        <v>3258.3166991041221</v>
      </c>
      <c r="AG10" s="64">
        <v>3699.0636976097931</v>
      </c>
      <c r="AH10" s="64">
        <v>3622.0830900875344</v>
      </c>
    </row>
    <row r="11" spans="1:34" x14ac:dyDescent="0.25">
      <c r="A11" s="61" t="s">
        <v>719</v>
      </c>
      <c r="B11" s="353">
        <v>6309</v>
      </c>
      <c r="C11" s="61" t="s">
        <v>1550</v>
      </c>
      <c r="D11" s="2" t="s">
        <v>1520</v>
      </c>
      <c r="E11" s="329">
        <v>329874137</v>
      </c>
      <c r="F11" s="67">
        <v>329816591</v>
      </c>
      <c r="G11" s="67">
        <v>314699859</v>
      </c>
      <c r="H11" s="67">
        <v>322699589</v>
      </c>
      <c r="I11" s="67">
        <v>328667639</v>
      </c>
      <c r="J11" s="329">
        <v>687957755</v>
      </c>
      <c r="K11" s="67">
        <v>718814988</v>
      </c>
      <c r="L11" s="67">
        <v>677551131</v>
      </c>
      <c r="M11" s="67">
        <v>810314399</v>
      </c>
      <c r="N11" s="67">
        <v>856836966</v>
      </c>
      <c r="O11" s="67">
        <v>173827694</v>
      </c>
      <c r="P11" s="67">
        <v>178413756</v>
      </c>
      <c r="Q11" s="67">
        <v>164353520</v>
      </c>
      <c r="R11" s="67">
        <v>169771867</v>
      </c>
      <c r="S11" s="67">
        <v>170605097</v>
      </c>
      <c r="T11" s="67">
        <v>285247777</v>
      </c>
      <c r="U11" s="67">
        <v>281387201</v>
      </c>
      <c r="V11" s="67">
        <v>261005061</v>
      </c>
      <c r="W11" s="67">
        <v>315545726</v>
      </c>
      <c r="X11" s="67">
        <v>336665698</v>
      </c>
      <c r="Y11" s="67">
        <v>0</v>
      </c>
      <c r="Z11" s="67">
        <v>0</v>
      </c>
      <c r="AA11" s="67">
        <v>0</v>
      </c>
      <c r="AB11" s="67">
        <v>7955893.4400000004</v>
      </c>
      <c r="AC11" s="67">
        <v>8171675.1100000003</v>
      </c>
      <c r="AD11" s="64">
        <v>14854.382904586071</v>
      </c>
      <c r="AE11" s="64">
        <v>15137.946458509359</v>
      </c>
      <c r="AF11" s="327">
        <v>13998.400536835579</v>
      </c>
      <c r="AG11" s="64">
        <v>13881.212406936729</v>
      </c>
      <c r="AH11" s="64">
        <v>14152.648160444107</v>
      </c>
    </row>
    <row r="12" spans="1:34" x14ac:dyDescent="0.25">
      <c r="A12" s="61" t="s">
        <v>720</v>
      </c>
      <c r="B12" s="353">
        <v>98</v>
      </c>
      <c r="C12" s="61" t="s">
        <v>1524</v>
      </c>
      <c r="D12" s="2" t="s">
        <v>1553</v>
      </c>
      <c r="E12" s="329">
        <v>109744953</v>
      </c>
      <c r="F12" s="67">
        <v>109177175</v>
      </c>
      <c r="G12" s="67">
        <v>101836073</v>
      </c>
      <c r="H12" s="67">
        <v>113961711</v>
      </c>
      <c r="I12" s="67">
        <v>111106069</v>
      </c>
      <c r="J12" s="329">
        <v>169022062</v>
      </c>
      <c r="K12" s="67">
        <v>163515134</v>
      </c>
      <c r="L12" s="67">
        <v>145609345</v>
      </c>
      <c r="M12" s="67">
        <v>189253777</v>
      </c>
      <c r="N12" s="67">
        <v>199780747</v>
      </c>
      <c r="O12" s="67">
        <v>60760994</v>
      </c>
      <c r="P12" s="67">
        <v>67826853</v>
      </c>
      <c r="Q12" s="67">
        <v>65987761</v>
      </c>
      <c r="R12" s="67">
        <v>71236020</v>
      </c>
      <c r="S12" s="67">
        <v>67054541</v>
      </c>
      <c r="T12" s="67">
        <v>53278361</v>
      </c>
      <c r="U12" s="67">
        <v>54780151</v>
      </c>
      <c r="V12" s="67">
        <v>49018553</v>
      </c>
      <c r="W12" s="67">
        <v>64003835</v>
      </c>
      <c r="X12" s="67">
        <v>67249409</v>
      </c>
      <c r="Y12" s="67">
        <v>0</v>
      </c>
      <c r="Z12" s="67">
        <v>0</v>
      </c>
      <c r="AA12" s="67">
        <v>0</v>
      </c>
      <c r="AB12" s="67">
        <v>489882</v>
      </c>
      <c r="AC12" s="67">
        <v>512305</v>
      </c>
      <c r="AD12" s="64">
        <v>6021.36676053674</v>
      </c>
      <c r="AE12" s="64">
        <v>6349.8743004263879</v>
      </c>
      <c r="AF12" s="327">
        <v>6319.7837688123072</v>
      </c>
      <c r="AG12" s="64">
        <v>6506.6564141232921</v>
      </c>
      <c r="AH12" s="64">
        <v>6173.1256989499352</v>
      </c>
    </row>
    <row r="13" spans="1:34" x14ac:dyDescent="0.25">
      <c r="A13" s="61" t="s">
        <v>721</v>
      </c>
      <c r="B13" s="353">
        <v>53</v>
      </c>
      <c r="C13" s="61" t="s">
        <v>1524</v>
      </c>
      <c r="D13" s="2" t="s">
        <v>1553</v>
      </c>
      <c r="E13" s="329">
        <v>35809342</v>
      </c>
      <c r="F13" s="67">
        <v>38897794</v>
      </c>
      <c r="G13" s="67">
        <v>45986282</v>
      </c>
      <c r="H13" s="67">
        <v>62107383</v>
      </c>
      <c r="I13" s="67">
        <v>73181914</v>
      </c>
      <c r="J13" s="329">
        <v>166368041</v>
      </c>
      <c r="K13" s="67">
        <v>177735093</v>
      </c>
      <c r="L13" s="67">
        <v>156057385</v>
      </c>
      <c r="M13" s="67">
        <v>208379848</v>
      </c>
      <c r="N13" s="67">
        <v>224009769</v>
      </c>
      <c r="O13" s="67">
        <v>26173021</v>
      </c>
      <c r="P13" s="67">
        <v>31510939</v>
      </c>
      <c r="Q13" s="67">
        <v>29066008</v>
      </c>
      <c r="R13" s="67">
        <v>37930267</v>
      </c>
      <c r="S13" s="67">
        <v>42976467</v>
      </c>
      <c r="T13" s="67">
        <v>67732118</v>
      </c>
      <c r="U13" s="67">
        <v>68497170</v>
      </c>
      <c r="V13" s="67">
        <v>62268301</v>
      </c>
      <c r="W13" s="67">
        <v>80260624</v>
      </c>
      <c r="X13" s="67">
        <v>88631021</v>
      </c>
      <c r="Y13" s="67">
        <v>0</v>
      </c>
      <c r="Z13" s="67">
        <v>0</v>
      </c>
      <c r="AA13" s="67">
        <v>0</v>
      </c>
      <c r="AB13" s="67">
        <v>241624</v>
      </c>
      <c r="AC13" s="67">
        <v>243347</v>
      </c>
      <c r="AD13" s="64">
        <v>2896.6800257326649</v>
      </c>
      <c r="AE13" s="64">
        <v>2811.4498197262128</v>
      </c>
      <c r="AF13" s="327">
        <v>3028.1689101796355</v>
      </c>
      <c r="AG13" s="64">
        <v>3869.554092167356</v>
      </c>
      <c r="AH13" s="64">
        <v>4362.8968619130292</v>
      </c>
    </row>
    <row r="14" spans="1:34" x14ac:dyDescent="0.25">
      <c r="A14" s="61" t="s">
        <v>722</v>
      </c>
      <c r="B14" s="353">
        <v>79</v>
      </c>
      <c r="C14" s="61" t="s">
        <v>1524</v>
      </c>
      <c r="D14" s="2" t="s">
        <v>1520</v>
      </c>
      <c r="E14" s="329">
        <v>207059116</v>
      </c>
      <c r="F14" s="67">
        <v>244046189</v>
      </c>
      <c r="G14" s="67">
        <v>234241647</v>
      </c>
      <c r="H14" s="67">
        <v>237747192</v>
      </c>
      <c r="I14" s="67">
        <v>255392045</v>
      </c>
      <c r="J14" s="329">
        <v>420175849</v>
      </c>
      <c r="K14" s="67">
        <v>463001190</v>
      </c>
      <c r="L14" s="67">
        <v>438652535</v>
      </c>
      <c r="M14" s="67">
        <v>510542032</v>
      </c>
      <c r="N14" s="67">
        <v>554655172</v>
      </c>
      <c r="O14" s="67">
        <v>124072646</v>
      </c>
      <c r="P14" s="67">
        <v>137049087</v>
      </c>
      <c r="Q14" s="67">
        <v>134860433</v>
      </c>
      <c r="R14" s="67">
        <v>142132348</v>
      </c>
      <c r="S14" s="67">
        <v>143927644</v>
      </c>
      <c r="T14" s="67">
        <v>142037154</v>
      </c>
      <c r="U14" s="67">
        <v>149429488</v>
      </c>
      <c r="V14" s="67">
        <v>143107005</v>
      </c>
      <c r="W14" s="67">
        <v>168463977</v>
      </c>
      <c r="X14" s="67">
        <v>181312807</v>
      </c>
      <c r="Y14" s="67">
        <v>0</v>
      </c>
      <c r="Z14" s="67">
        <v>0</v>
      </c>
      <c r="AA14" s="67">
        <v>0</v>
      </c>
      <c r="AB14" s="67">
        <v>2818752</v>
      </c>
      <c r="AC14" s="67">
        <v>2224770</v>
      </c>
      <c r="AD14" s="64">
        <v>11753.286249671191</v>
      </c>
      <c r="AE14" s="64">
        <v>11592.943885958377</v>
      </c>
      <c r="AF14" s="327">
        <v>12239.654960265561</v>
      </c>
      <c r="AG14" s="64">
        <v>12797.734855580198</v>
      </c>
      <c r="AH14" s="64">
        <v>13689.338103629538</v>
      </c>
    </row>
    <row r="15" spans="1:34" x14ac:dyDescent="0.25">
      <c r="A15" s="61" t="s">
        <v>723</v>
      </c>
      <c r="B15" s="353">
        <v>8702</v>
      </c>
      <c r="C15" s="61" t="s">
        <v>1524</v>
      </c>
      <c r="D15" s="2" t="s">
        <v>1560</v>
      </c>
      <c r="E15" s="329">
        <v>1199280022</v>
      </c>
      <c r="F15" s="67">
        <v>1215605833</v>
      </c>
      <c r="G15" s="67">
        <v>1186027965</v>
      </c>
      <c r="H15" s="67">
        <v>1371689869</v>
      </c>
      <c r="I15" s="67">
        <v>1337457270</v>
      </c>
      <c r="J15" s="329">
        <v>1773623377</v>
      </c>
      <c r="K15" s="67">
        <v>1898762445</v>
      </c>
      <c r="L15" s="67">
        <v>1759146458</v>
      </c>
      <c r="M15" s="67">
        <v>2073541407</v>
      </c>
      <c r="N15" s="67">
        <v>2492184100</v>
      </c>
      <c r="O15" s="67">
        <v>802793896</v>
      </c>
      <c r="P15" s="67">
        <v>797568388</v>
      </c>
      <c r="Q15" s="67">
        <v>755109525</v>
      </c>
      <c r="R15" s="67">
        <v>853429631</v>
      </c>
      <c r="S15" s="67">
        <v>852586897</v>
      </c>
      <c r="T15" s="67">
        <v>587848554</v>
      </c>
      <c r="U15" s="67">
        <v>637244152</v>
      </c>
      <c r="V15" s="67">
        <v>577496861</v>
      </c>
      <c r="W15" s="67">
        <v>692261690</v>
      </c>
      <c r="X15" s="67">
        <v>813833328</v>
      </c>
      <c r="Y15" s="67">
        <v>0</v>
      </c>
      <c r="Z15" s="67">
        <v>0</v>
      </c>
      <c r="AA15" s="67">
        <v>0</v>
      </c>
      <c r="AB15" s="67">
        <v>8416494</v>
      </c>
      <c r="AC15" s="67">
        <v>7628229</v>
      </c>
      <c r="AD15" s="327">
        <v>57915.531108650059</v>
      </c>
      <c r="AE15" s="327">
        <v>58596.49559099906</v>
      </c>
      <c r="AF15" s="327">
        <v>55846.794736977761</v>
      </c>
      <c r="AG15" s="64">
        <v>60680.369102307639</v>
      </c>
      <c r="AH15" s="64">
        <v>62119.445643812542</v>
      </c>
    </row>
    <row r="16" spans="1:34" x14ac:dyDescent="0.25">
      <c r="A16" s="61" t="s">
        <v>724</v>
      </c>
      <c r="B16" s="353">
        <v>46</v>
      </c>
      <c r="C16" s="61" t="s">
        <v>1568</v>
      </c>
      <c r="D16" s="2" t="s">
        <v>1565</v>
      </c>
      <c r="E16" s="329">
        <v>1139195785</v>
      </c>
      <c r="F16" s="67">
        <v>1245493235</v>
      </c>
      <c r="G16" s="67">
        <v>1240917461</v>
      </c>
      <c r="H16" s="67">
        <v>1426186860</v>
      </c>
      <c r="I16" s="67">
        <v>1639490786</v>
      </c>
      <c r="J16" s="329">
        <v>1098421263</v>
      </c>
      <c r="K16" s="67">
        <v>1205740482</v>
      </c>
      <c r="L16" s="67">
        <v>1125612058</v>
      </c>
      <c r="M16" s="67">
        <v>1415759636</v>
      </c>
      <c r="N16" s="67">
        <v>1526962438</v>
      </c>
      <c r="O16" s="67">
        <v>713635164</v>
      </c>
      <c r="P16" s="67">
        <v>785533059</v>
      </c>
      <c r="Q16" s="67">
        <v>713340050</v>
      </c>
      <c r="R16" s="67">
        <v>792410300</v>
      </c>
      <c r="S16" s="67">
        <v>877562813</v>
      </c>
      <c r="T16" s="67">
        <v>585895509</v>
      </c>
      <c r="U16" s="67">
        <v>611452234</v>
      </c>
      <c r="V16" s="67">
        <v>552899069</v>
      </c>
      <c r="W16" s="67">
        <v>674169187</v>
      </c>
      <c r="X16" s="67">
        <v>705538215</v>
      </c>
      <c r="Y16" s="67">
        <v>0</v>
      </c>
      <c r="Z16" s="67">
        <v>0</v>
      </c>
      <c r="AA16" s="67">
        <v>0</v>
      </c>
      <c r="AB16" s="67">
        <v>18583308</v>
      </c>
      <c r="AC16" s="67">
        <v>19825577</v>
      </c>
      <c r="AD16" s="64">
        <v>29784.961969242861</v>
      </c>
      <c r="AE16" s="64">
        <v>34297.362452212874</v>
      </c>
      <c r="AF16" s="327">
        <v>26907.119604978168</v>
      </c>
      <c r="AG16" s="64">
        <v>29549.822744284487</v>
      </c>
      <c r="AH16" s="64">
        <v>31021.919652242937</v>
      </c>
    </row>
    <row r="17" spans="1:34" x14ac:dyDescent="0.25">
      <c r="A17" s="61" t="s">
        <v>725</v>
      </c>
      <c r="B17" s="353">
        <v>3107</v>
      </c>
      <c r="C17" s="61" t="s">
        <v>1571</v>
      </c>
      <c r="D17" s="2" t="s">
        <v>1560</v>
      </c>
      <c r="E17" s="329">
        <v>941603308</v>
      </c>
      <c r="F17" s="67">
        <v>959033476</v>
      </c>
      <c r="G17" s="67">
        <v>931742140</v>
      </c>
      <c r="H17" s="67">
        <v>1036840024</v>
      </c>
      <c r="I17" s="67">
        <v>1029253324</v>
      </c>
      <c r="J17" s="329">
        <v>2450008587</v>
      </c>
      <c r="K17" s="67">
        <v>2584685974</v>
      </c>
      <c r="L17" s="67">
        <v>2304278066</v>
      </c>
      <c r="M17" s="67">
        <v>2642233514</v>
      </c>
      <c r="N17" s="67">
        <v>2878859187</v>
      </c>
      <c r="O17" s="67">
        <v>453242712</v>
      </c>
      <c r="P17" s="67">
        <v>473687909</v>
      </c>
      <c r="Q17" s="67">
        <v>482168596</v>
      </c>
      <c r="R17" s="67">
        <v>540059615</v>
      </c>
      <c r="S17" s="67">
        <v>512875317</v>
      </c>
      <c r="T17" s="67">
        <v>781570362</v>
      </c>
      <c r="U17" s="67">
        <v>832048920</v>
      </c>
      <c r="V17" s="67">
        <v>661922762</v>
      </c>
      <c r="W17" s="67">
        <v>775118664</v>
      </c>
      <c r="X17" s="67">
        <v>834813437</v>
      </c>
      <c r="Y17" s="67">
        <v>0</v>
      </c>
      <c r="Z17" s="67">
        <v>0</v>
      </c>
      <c r="AA17" s="67">
        <v>0</v>
      </c>
      <c r="AB17" s="67">
        <v>199780095.43000001</v>
      </c>
      <c r="AC17" s="67">
        <v>216592319</v>
      </c>
      <c r="AD17" s="64">
        <v>32964.443813673577</v>
      </c>
      <c r="AE17" s="64">
        <v>33277.944867967512</v>
      </c>
      <c r="AF17" s="327">
        <v>29613.10642804726</v>
      </c>
      <c r="AG17" s="64">
        <v>33333.865543388165</v>
      </c>
      <c r="AH17" s="64">
        <v>30508.68688297884</v>
      </c>
    </row>
    <row r="18" spans="1:34" x14ac:dyDescent="0.25">
      <c r="A18" s="61" t="s">
        <v>726</v>
      </c>
      <c r="B18" s="353">
        <v>59</v>
      </c>
      <c r="C18" s="61" t="s">
        <v>1573</v>
      </c>
      <c r="D18" s="2" t="s">
        <v>1553</v>
      </c>
      <c r="E18" s="329">
        <v>308277904</v>
      </c>
      <c r="F18" s="67">
        <v>318400847</v>
      </c>
      <c r="G18" s="67">
        <v>277013643</v>
      </c>
      <c r="H18" s="67">
        <v>295998139</v>
      </c>
      <c r="I18" s="67">
        <v>290139129</v>
      </c>
      <c r="J18" s="329">
        <v>489705401</v>
      </c>
      <c r="K18" s="67">
        <v>551408992</v>
      </c>
      <c r="L18" s="67">
        <v>549091043</v>
      </c>
      <c r="M18" s="67">
        <v>700072415</v>
      </c>
      <c r="N18" s="67">
        <v>727836558</v>
      </c>
      <c r="O18" s="67">
        <v>127188163</v>
      </c>
      <c r="P18" s="67">
        <v>120502948</v>
      </c>
      <c r="Q18" s="67">
        <v>123116983</v>
      </c>
      <c r="R18" s="67">
        <v>124769436</v>
      </c>
      <c r="S18" s="67">
        <v>114735593</v>
      </c>
      <c r="T18" s="67">
        <v>143574397</v>
      </c>
      <c r="U18" s="67">
        <v>161618126</v>
      </c>
      <c r="V18" s="67">
        <v>154125831</v>
      </c>
      <c r="W18" s="67">
        <v>192499460</v>
      </c>
      <c r="X18" s="67">
        <v>201596347</v>
      </c>
      <c r="Y18" s="67">
        <v>0</v>
      </c>
      <c r="Z18" s="67">
        <v>0</v>
      </c>
      <c r="AA18" s="67">
        <v>0</v>
      </c>
      <c r="AB18" s="67">
        <v>0</v>
      </c>
      <c r="AC18" s="67">
        <v>0</v>
      </c>
      <c r="AD18" s="64">
        <v>9732.055370692864</v>
      </c>
      <c r="AE18" s="64">
        <v>9837.1447814848107</v>
      </c>
      <c r="AF18" s="327">
        <v>9365.9392622979813</v>
      </c>
      <c r="AG18" s="64">
        <v>9240.1978805995313</v>
      </c>
      <c r="AH18" s="64">
        <v>8787.3384320964615</v>
      </c>
    </row>
    <row r="19" spans="1:34" x14ac:dyDescent="0.25">
      <c r="A19" s="61" t="s">
        <v>727</v>
      </c>
      <c r="B19" s="353">
        <v>22</v>
      </c>
      <c r="C19" s="61" t="s">
        <v>1573</v>
      </c>
      <c r="D19" s="2" t="s">
        <v>1560</v>
      </c>
      <c r="E19" s="329">
        <v>3855080895</v>
      </c>
      <c r="F19" s="67">
        <v>4193231548</v>
      </c>
      <c r="G19" s="67">
        <v>3919288166</v>
      </c>
      <c r="H19" s="67">
        <v>4453812761</v>
      </c>
      <c r="I19" s="67">
        <v>4534767821</v>
      </c>
      <c r="J19" s="329">
        <v>2859917951</v>
      </c>
      <c r="K19" s="67">
        <v>3080847173</v>
      </c>
      <c r="L19" s="67">
        <v>3033974723</v>
      </c>
      <c r="M19" s="67">
        <v>3777021625</v>
      </c>
      <c r="N19" s="67">
        <v>4174579810</v>
      </c>
      <c r="O19" s="67">
        <v>1327345908</v>
      </c>
      <c r="P19" s="67">
        <v>1436568208</v>
      </c>
      <c r="Q19" s="67">
        <v>1384724810</v>
      </c>
      <c r="R19" s="67">
        <v>1592224130</v>
      </c>
      <c r="S19" s="67">
        <v>1628683400</v>
      </c>
      <c r="T19" s="67">
        <v>829450454</v>
      </c>
      <c r="U19" s="67">
        <v>937155561</v>
      </c>
      <c r="V19" s="67">
        <v>835684461</v>
      </c>
      <c r="W19" s="67">
        <v>1002997730</v>
      </c>
      <c r="X19" s="67">
        <v>1080760914</v>
      </c>
      <c r="Y19" s="67">
        <v>0</v>
      </c>
      <c r="Z19" s="67">
        <v>0</v>
      </c>
      <c r="AA19" s="67">
        <v>0</v>
      </c>
      <c r="AB19" s="67">
        <v>0</v>
      </c>
      <c r="AC19" s="67">
        <v>0</v>
      </c>
      <c r="AD19" s="64">
        <v>76243.164456077109</v>
      </c>
      <c r="AE19" s="64">
        <v>79686.316475783751</v>
      </c>
      <c r="AF19" s="327">
        <v>74489.098336373034</v>
      </c>
      <c r="AG19" s="64">
        <v>80118.63196497527</v>
      </c>
      <c r="AH19" s="64">
        <v>82835.572996297473</v>
      </c>
    </row>
    <row r="20" spans="1:34" x14ac:dyDescent="0.25">
      <c r="A20" s="61" t="s">
        <v>728</v>
      </c>
      <c r="B20" s="353">
        <v>3108</v>
      </c>
      <c r="C20" s="61" t="s">
        <v>728</v>
      </c>
      <c r="D20" s="2" t="s">
        <v>1538</v>
      </c>
      <c r="E20" s="329">
        <v>184438164</v>
      </c>
      <c r="F20" s="67">
        <v>189080571</v>
      </c>
      <c r="G20" s="67">
        <v>185297291</v>
      </c>
      <c r="H20" s="67">
        <v>199623853</v>
      </c>
      <c r="I20" s="67">
        <v>196319684</v>
      </c>
      <c r="J20" s="329">
        <v>686378159</v>
      </c>
      <c r="K20" s="67">
        <v>713960633</v>
      </c>
      <c r="L20" s="67">
        <v>641566942</v>
      </c>
      <c r="M20" s="67">
        <v>666525794</v>
      </c>
      <c r="N20" s="67">
        <v>718214956</v>
      </c>
      <c r="O20" s="67">
        <v>102735726</v>
      </c>
      <c r="P20" s="67">
        <v>120323518</v>
      </c>
      <c r="Q20" s="67">
        <v>114584536</v>
      </c>
      <c r="R20" s="67">
        <v>119593626</v>
      </c>
      <c r="S20" s="67">
        <v>117458792</v>
      </c>
      <c r="T20" s="67">
        <v>237182480</v>
      </c>
      <c r="U20" s="67">
        <v>220157223</v>
      </c>
      <c r="V20" s="67">
        <v>200780810</v>
      </c>
      <c r="W20" s="67">
        <v>239049461</v>
      </c>
      <c r="X20" s="67">
        <v>250048952</v>
      </c>
      <c r="Y20" s="67">
        <v>0</v>
      </c>
      <c r="Z20" s="67">
        <v>0</v>
      </c>
      <c r="AA20" s="67">
        <v>0</v>
      </c>
      <c r="AB20" s="67">
        <v>256364577</v>
      </c>
      <c r="AC20" s="67">
        <v>267993781.16999999</v>
      </c>
      <c r="AD20" s="64">
        <v>9065.4370801626137</v>
      </c>
      <c r="AE20" s="64">
        <v>8915.0433464879079</v>
      </c>
      <c r="AF20" s="327">
        <v>9161.8753565771694</v>
      </c>
      <c r="AG20" s="64">
        <v>8751.8657980201187</v>
      </c>
      <c r="AH20" s="64">
        <v>8291.5593304811882</v>
      </c>
    </row>
    <row r="21" spans="1:34" x14ac:dyDescent="0.25">
      <c r="A21" s="61" t="s">
        <v>729</v>
      </c>
      <c r="B21" s="353">
        <v>39</v>
      </c>
      <c r="C21" s="61" t="s">
        <v>1581</v>
      </c>
      <c r="D21" s="2" t="s">
        <v>1520</v>
      </c>
      <c r="E21" s="329">
        <v>470306402</v>
      </c>
      <c r="F21" s="67">
        <v>536987056</v>
      </c>
      <c r="G21" s="67">
        <v>495737274</v>
      </c>
      <c r="H21" s="67">
        <v>566996568</v>
      </c>
      <c r="I21" s="67">
        <v>580299892</v>
      </c>
      <c r="J21" s="329">
        <v>823145212</v>
      </c>
      <c r="K21" s="67">
        <v>812871441</v>
      </c>
      <c r="L21" s="67">
        <v>716838572</v>
      </c>
      <c r="M21" s="67">
        <v>838107385</v>
      </c>
      <c r="N21" s="67">
        <v>955954066</v>
      </c>
      <c r="O21" s="67">
        <v>256173915</v>
      </c>
      <c r="P21" s="67">
        <v>306780630</v>
      </c>
      <c r="Q21" s="67">
        <v>266812531</v>
      </c>
      <c r="R21" s="67">
        <v>319636033</v>
      </c>
      <c r="S21" s="67">
        <v>293290534</v>
      </c>
      <c r="T21" s="67">
        <v>303803600</v>
      </c>
      <c r="U21" s="67">
        <v>286979358</v>
      </c>
      <c r="V21" s="67">
        <v>253515183</v>
      </c>
      <c r="W21" s="67">
        <v>256502429</v>
      </c>
      <c r="X21" s="67">
        <v>323482162</v>
      </c>
      <c r="Y21" s="67">
        <v>0</v>
      </c>
      <c r="Z21" s="67">
        <v>0</v>
      </c>
      <c r="AA21" s="67">
        <v>0</v>
      </c>
      <c r="AB21" s="67">
        <v>7293922</v>
      </c>
      <c r="AC21" s="67">
        <v>8541329</v>
      </c>
      <c r="AD21" s="64">
        <v>19979.962314442793</v>
      </c>
      <c r="AE21" s="64">
        <v>20978.531373397778</v>
      </c>
      <c r="AF21" s="327">
        <v>19084.276551066188</v>
      </c>
      <c r="AG21" s="64">
        <v>20313.724318351284</v>
      </c>
      <c r="AH21" s="64">
        <v>20269.564070240642</v>
      </c>
    </row>
    <row r="22" spans="1:34" x14ac:dyDescent="0.25">
      <c r="A22" s="61" t="s">
        <v>869</v>
      </c>
      <c r="B22" s="353">
        <v>50</v>
      </c>
      <c r="C22" s="61" t="s">
        <v>1573</v>
      </c>
      <c r="D22" s="2" t="s">
        <v>1520</v>
      </c>
      <c r="E22" s="329">
        <v>149053474</v>
      </c>
      <c r="F22" s="67">
        <v>162846960</v>
      </c>
      <c r="G22" s="67">
        <v>136385903</v>
      </c>
      <c r="H22" s="67">
        <v>157484873</v>
      </c>
      <c r="I22" s="67">
        <v>158585249</v>
      </c>
      <c r="J22" s="329">
        <v>318667235</v>
      </c>
      <c r="K22" s="67">
        <v>356223249</v>
      </c>
      <c r="L22" s="67">
        <v>354918959</v>
      </c>
      <c r="M22" s="67">
        <v>452525974</v>
      </c>
      <c r="N22" s="67">
        <v>500153874</v>
      </c>
      <c r="O22" s="67">
        <v>66268171</v>
      </c>
      <c r="P22" s="67">
        <v>74021804</v>
      </c>
      <c r="Q22" s="67">
        <v>51558502</v>
      </c>
      <c r="R22" s="67">
        <v>58431346</v>
      </c>
      <c r="S22" s="67">
        <v>55468231</v>
      </c>
      <c r="T22" s="67">
        <v>114399469</v>
      </c>
      <c r="U22" s="67">
        <v>125743658</v>
      </c>
      <c r="V22" s="67">
        <v>133990633</v>
      </c>
      <c r="W22" s="67">
        <v>167899948</v>
      </c>
      <c r="X22" s="67">
        <v>174938405</v>
      </c>
      <c r="Y22" s="67">
        <v>0</v>
      </c>
      <c r="Z22" s="67">
        <v>0</v>
      </c>
      <c r="AA22" s="67">
        <v>0</v>
      </c>
      <c r="AB22" s="67">
        <v>0</v>
      </c>
      <c r="AC22" s="67">
        <v>0</v>
      </c>
      <c r="AD22" s="64">
        <v>6269.4353955854785</v>
      </c>
      <c r="AE22" s="64">
        <v>6527.0690249788377</v>
      </c>
      <c r="AF22" s="327">
        <v>6082.8208061770893</v>
      </c>
      <c r="AG22" s="64">
        <v>6385.5954515752128</v>
      </c>
      <c r="AH22" s="64">
        <v>6250.6834566560428</v>
      </c>
    </row>
    <row r="23" spans="1:34" x14ac:dyDescent="0.25">
      <c r="A23" s="61" t="s">
        <v>731</v>
      </c>
      <c r="B23" s="353">
        <v>51</v>
      </c>
      <c r="C23" s="61" t="s">
        <v>1586</v>
      </c>
      <c r="D23" s="2" t="s">
        <v>1565</v>
      </c>
      <c r="E23" s="329">
        <v>116968318</v>
      </c>
      <c r="F23" s="67">
        <v>109756561</v>
      </c>
      <c r="G23" s="67">
        <v>99356085</v>
      </c>
      <c r="H23" s="67">
        <v>110109101</v>
      </c>
      <c r="I23" s="67">
        <v>110565967</v>
      </c>
      <c r="J23" s="329">
        <v>3035844081</v>
      </c>
      <c r="K23" s="67">
        <v>3386696163</v>
      </c>
      <c r="L23" s="67">
        <v>3540781733</v>
      </c>
      <c r="M23" s="67">
        <v>4159365528</v>
      </c>
      <c r="N23" s="67">
        <v>4879582795</v>
      </c>
      <c r="O23" s="67">
        <v>48729650</v>
      </c>
      <c r="P23" s="67">
        <v>46669603</v>
      </c>
      <c r="Q23" s="67">
        <v>37023045</v>
      </c>
      <c r="R23" s="67">
        <v>39467550</v>
      </c>
      <c r="S23" s="67">
        <v>39137031</v>
      </c>
      <c r="T23" s="67">
        <v>993959059</v>
      </c>
      <c r="U23" s="67">
        <v>1135839801</v>
      </c>
      <c r="V23" s="67">
        <v>1126372561</v>
      </c>
      <c r="W23" s="67">
        <v>1346613003</v>
      </c>
      <c r="X23" s="67">
        <v>1564009614</v>
      </c>
      <c r="Y23" s="67">
        <v>0</v>
      </c>
      <c r="Z23" s="67">
        <v>0</v>
      </c>
      <c r="AA23" s="67">
        <v>0</v>
      </c>
      <c r="AB23" s="67">
        <v>15437357</v>
      </c>
      <c r="AC23" s="67">
        <v>3368528</v>
      </c>
      <c r="AD23" s="64">
        <v>4276.7287001531231</v>
      </c>
      <c r="AE23" s="64">
        <v>3215.4495270270381</v>
      </c>
      <c r="AF23" s="327">
        <v>2681.8896453201987</v>
      </c>
      <c r="AG23" s="64">
        <v>2617.6138999999971</v>
      </c>
      <c r="AH23" s="64">
        <v>3000.3422664092654</v>
      </c>
    </row>
    <row r="24" spans="1:34" x14ac:dyDescent="0.25">
      <c r="A24" s="61" t="s">
        <v>732</v>
      </c>
      <c r="B24" s="353">
        <v>57</v>
      </c>
      <c r="C24" s="61" t="s">
        <v>1589</v>
      </c>
      <c r="D24" s="2" t="s">
        <v>1553</v>
      </c>
      <c r="E24" s="329">
        <v>147007018</v>
      </c>
      <c r="F24" s="67">
        <v>157212264</v>
      </c>
      <c r="G24" s="67">
        <v>150307799</v>
      </c>
      <c r="H24" s="67">
        <v>162232348</v>
      </c>
      <c r="I24" s="67">
        <v>180918999</v>
      </c>
      <c r="J24" s="329">
        <v>494687989</v>
      </c>
      <c r="K24" s="67">
        <v>534219667</v>
      </c>
      <c r="L24" s="67">
        <v>488841997</v>
      </c>
      <c r="M24" s="67">
        <v>611121121</v>
      </c>
      <c r="N24" s="67">
        <v>660223449</v>
      </c>
      <c r="O24" s="67">
        <v>76488432</v>
      </c>
      <c r="P24" s="67">
        <v>85383708</v>
      </c>
      <c r="Q24" s="67">
        <v>80935130</v>
      </c>
      <c r="R24" s="67">
        <v>92906625</v>
      </c>
      <c r="S24" s="67">
        <v>93954261</v>
      </c>
      <c r="T24" s="67">
        <v>163879842</v>
      </c>
      <c r="U24" s="67">
        <v>178592643</v>
      </c>
      <c r="V24" s="67">
        <v>159463126</v>
      </c>
      <c r="W24" s="67">
        <v>208030317</v>
      </c>
      <c r="X24" s="67">
        <v>221184371</v>
      </c>
      <c r="Y24" s="67">
        <v>0</v>
      </c>
      <c r="Z24" s="67">
        <v>0</v>
      </c>
      <c r="AA24" s="67">
        <v>0</v>
      </c>
      <c r="AB24" s="67">
        <v>0</v>
      </c>
      <c r="AC24" s="67">
        <v>0</v>
      </c>
      <c r="AD24" s="64">
        <v>7344.2569119741711</v>
      </c>
      <c r="AE24" s="64">
        <v>7518.3953120698097</v>
      </c>
      <c r="AF24" s="327">
        <v>7335.7066365738401</v>
      </c>
      <c r="AG24" s="64">
        <v>7904.2136616187754</v>
      </c>
      <c r="AH24" s="64">
        <v>8056.0380559224377</v>
      </c>
    </row>
    <row r="25" spans="1:34" x14ac:dyDescent="0.25">
      <c r="A25" s="61" t="s">
        <v>733</v>
      </c>
      <c r="B25" s="353">
        <v>8</v>
      </c>
      <c r="C25" s="61" t="s">
        <v>1550</v>
      </c>
      <c r="D25" s="2" t="s">
        <v>1520</v>
      </c>
      <c r="E25" s="329">
        <v>17072712</v>
      </c>
      <c r="F25" s="67">
        <v>16929589</v>
      </c>
      <c r="G25" s="67">
        <v>15777860</v>
      </c>
      <c r="H25" s="67">
        <v>16485835</v>
      </c>
      <c r="I25" s="67">
        <v>17791197</v>
      </c>
      <c r="J25" s="329">
        <v>80278111</v>
      </c>
      <c r="K25" s="67">
        <v>89700746</v>
      </c>
      <c r="L25" s="67">
        <v>91397023</v>
      </c>
      <c r="M25" s="67">
        <v>108605821</v>
      </c>
      <c r="N25" s="67">
        <v>123598398</v>
      </c>
      <c r="O25" s="67">
        <v>13162760</v>
      </c>
      <c r="P25" s="67">
        <v>13831248</v>
      </c>
      <c r="Q25" s="67">
        <v>12430272</v>
      </c>
      <c r="R25" s="67">
        <v>13471134</v>
      </c>
      <c r="S25" s="67">
        <v>13851405</v>
      </c>
      <c r="T25" s="67">
        <v>39477275</v>
      </c>
      <c r="U25" s="67">
        <v>42848856</v>
      </c>
      <c r="V25" s="67">
        <v>46733995</v>
      </c>
      <c r="W25" s="67">
        <v>54650756</v>
      </c>
      <c r="X25" s="67">
        <v>62290782</v>
      </c>
      <c r="Y25" s="67">
        <v>0</v>
      </c>
      <c r="Z25" s="67">
        <v>0</v>
      </c>
      <c r="AA25" s="67">
        <v>0</v>
      </c>
      <c r="AB25" s="67">
        <v>313010</v>
      </c>
      <c r="AC25" s="67">
        <v>343883</v>
      </c>
      <c r="AD25" s="64">
        <v>787.75360814742646</v>
      </c>
      <c r="AE25" s="64">
        <v>797.83208357142598</v>
      </c>
      <c r="AF25" s="327">
        <v>709.90668503480117</v>
      </c>
      <c r="AG25" s="64">
        <v>799.37052892892586</v>
      </c>
      <c r="AH25" s="64">
        <v>829.28515146198663</v>
      </c>
    </row>
    <row r="26" spans="1:34" x14ac:dyDescent="0.25">
      <c r="A26" s="61" t="s">
        <v>734</v>
      </c>
      <c r="B26" s="353">
        <v>40</v>
      </c>
      <c r="C26" s="61" t="s">
        <v>1581</v>
      </c>
      <c r="D26" s="2" t="s">
        <v>1520</v>
      </c>
      <c r="E26" s="329">
        <v>120743728</v>
      </c>
      <c r="F26" s="67">
        <v>131738341</v>
      </c>
      <c r="G26" s="67">
        <v>129036763</v>
      </c>
      <c r="H26" s="67">
        <v>147256581</v>
      </c>
      <c r="I26" s="67">
        <v>148664837</v>
      </c>
      <c r="J26" s="329">
        <v>269601507</v>
      </c>
      <c r="K26" s="67">
        <v>291763439</v>
      </c>
      <c r="L26" s="67">
        <v>273958888</v>
      </c>
      <c r="M26" s="67">
        <v>292371037</v>
      </c>
      <c r="N26" s="67">
        <v>333334277</v>
      </c>
      <c r="O26" s="67">
        <v>70043102</v>
      </c>
      <c r="P26" s="67">
        <v>56987580</v>
      </c>
      <c r="Q26" s="67">
        <v>55660048</v>
      </c>
      <c r="R26" s="67">
        <v>70260303</v>
      </c>
      <c r="S26" s="67">
        <v>68202606</v>
      </c>
      <c r="T26" s="67">
        <v>91144897</v>
      </c>
      <c r="U26" s="67">
        <v>109900911</v>
      </c>
      <c r="V26" s="67">
        <v>97124357</v>
      </c>
      <c r="W26" s="67">
        <v>87786102</v>
      </c>
      <c r="X26" s="67">
        <v>103058914</v>
      </c>
      <c r="Y26" s="67">
        <v>0</v>
      </c>
      <c r="Z26" s="67">
        <v>0</v>
      </c>
      <c r="AA26" s="67">
        <v>0</v>
      </c>
      <c r="AB26" s="67">
        <v>2601442</v>
      </c>
      <c r="AC26" s="67">
        <v>2720486</v>
      </c>
      <c r="AD26" s="64">
        <v>6226.0217712840968</v>
      </c>
      <c r="AE26" s="64">
        <v>6378.4796371936591</v>
      </c>
      <c r="AF26" s="327">
        <v>5963.548062048395</v>
      </c>
      <c r="AG26" s="64">
        <v>5805.6294536496935</v>
      </c>
      <c r="AH26" s="64">
        <v>5444.0006149179135</v>
      </c>
    </row>
    <row r="27" spans="1:34" x14ac:dyDescent="0.25">
      <c r="A27" s="61" t="s">
        <v>735</v>
      </c>
      <c r="B27" s="353">
        <v>68</v>
      </c>
      <c r="C27" s="61" t="s">
        <v>1596</v>
      </c>
      <c r="D27" s="2" t="s">
        <v>1520</v>
      </c>
      <c r="E27" s="329">
        <v>65660397</v>
      </c>
      <c r="F27" s="67">
        <v>68130650</v>
      </c>
      <c r="G27" s="67">
        <v>75054404</v>
      </c>
      <c r="H27" s="67">
        <v>78786093</v>
      </c>
      <c r="I27" s="67">
        <v>95168108</v>
      </c>
      <c r="J27" s="329">
        <v>296090744</v>
      </c>
      <c r="K27" s="67">
        <v>311230871</v>
      </c>
      <c r="L27" s="67">
        <v>271429084</v>
      </c>
      <c r="M27" s="67">
        <v>318876919</v>
      </c>
      <c r="N27" s="67">
        <v>349743287</v>
      </c>
      <c r="O27" s="67">
        <v>29304100</v>
      </c>
      <c r="P27" s="67">
        <v>31282050</v>
      </c>
      <c r="Q27" s="67">
        <v>40951617</v>
      </c>
      <c r="R27" s="67">
        <v>36073149</v>
      </c>
      <c r="S27" s="67">
        <v>39876964</v>
      </c>
      <c r="T27" s="67">
        <v>104352814</v>
      </c>
      <c r="U27" s="67">
        <v>104176161</v>
      </c>
      <c r="V27" s="67">
        <v>81572226</v>
      </c>
      <c r="W27" s="67">
        <v>102570301</v>
      </c>
      <c r="X27" s="67">
        <v>110458954</v>
      </c>
      <c r="Y27" s="67">
        <v>0</v>
      </c>
      <c r="Z27" s="67">
        <v>0</v>
      </c>
      <c r="AA27" s="67">
        <v>0</v>
      </c>
      <c r="AB27" s="67">
        <v>3635715</v>
      </c>
      <c r="AC27" s="67">
        <v>3679597</v>
      </c>
      <c r="AD27" s="64">
        <v>3937.1260946232042</v>
      </c>
      <c r="AE27" s="64">
        <v>3970.2621067310338</v>
      </c>
      <c r="AF27" s="327">
        <v>3799.4659659319163</v>
      </c>
      <c r="AG27" s="64">
        <v>4294.2276322266252</v>
      </c>
      <c r="AH27" s="64">
        <v>4586.8396908061968</v>
      </c>
    </row>
    <row r="28" spans="1:34" x14ac:dyDescent="0.25">
      <c r="A28" s="61" t="s">
        <v>871</v>
      </c>
      <c r="B28" s="353">
        <v>14496</v>
      </c>
      <c r="C28" s="61" t="s">
        <v>1596</v>
      </c>
      <c r="D28" s="2" t="s">
        <v>1520</v>
      </c>
      <c r="E28" s="329">
        <v>186342161</v>
      </c>
      <c r="F28" s="67">
        <v>195944683</v>
      </c>
      <c r="G28" s="67">
        <v>190743767</v>
      </c>
      <c r="H28" s="67">
        <v>212255130</v>
      </c>
      <c r="I28" s="67">
        <v>222551504</v>
      </c>
      <c r="J28" s="329">
        <v>414701510</v>
      </c>
      <c r="K28" s="67">
        <v>438398900</v>
      </c>
      <c r="L28" s="67">
        <v>413085410</v>
      </c>
      <c r="M28" s="67">
        <v>473588534</v>
      </c>
      <c r="N28" s="67">
        <v>476312046</v>
      </c>
      <c r="O28" s="67">
        <v>73169042</v>
      </c>
      <c r="P28" s="67">
        <v>66878480</v>
      </c>
      <c r="Q28" s="67">
        <v>71323610</v>
      </c>
      <c r="R28" s="67">
        <v>80191170</v>
      </c>
      <c r="S28" s="67">
        <v>76781015</v>
      </c>
      <c r="T28" s="67">
        <v>95310789</v>
      </c>
      <c r="U28" s="67">
        <v>104511688</v>
      </c>
      <c r="V28" s="67">
        <v>98280195</v>
      </c>
      <c r="W28" s="67">
        <v>109720211</v>
      </c>
      <c r="X28" s="67">
        <v>111776602</v>
      </c>
      <c r="Y28" s="67">
        <v>0</v>
      </c>
      <c r="Z28" s="67">
        <v>0</v>
      </c>
      <c r="AA28" s="67">
        <v>0</v>
      </c>
      <c r="AB28" s="67">
        <v>20151378</v>
      </c>
      <c r="AC28" s="67">
        <v>17356763</v>
      </c>
      <c r="AD28" s="64">
        <v>7858.8751010496471</v>
      </c>
      <c r="AE28" s="64">
        <v>8198.4610053641372</v>
      </c>
      <c r="AF28" s="327">
        <v>7955.5237941342784</v>
      </c>
      <c r="AG28" s="64">
        <v>8488.3451100264447</v>
      </c>
      <c r="AH28" s="64">
        <v>8409.5190344458133</v>
      </c>
    </row>
    <row r="29" spans="1:34" x14ac:dyDescent="0.25">
      <c r="A29" s="61" t="s">
        <v>737</v>
      </c>
      <c r="B29" s="353">
        <v>73</v>
      </c>
      <c r="C29" s="61" t="s">
        <v>1533</v>
      </c>
      <c r="D29" s="2" t="s">
        <v>1520</v>
      </c>
      <c r="E29" s="329">
        <v>57824427</v>
      </c>
      <c r="F29" s="67">
        <v>53599194</v>
      </c>
      <c r="G29" s="67">
        <v>52885190</v>
      </c>
      <c r="H29" s="67">
        <v>49036735</v>
      </c>
      <c r="I29" s="67">
        <v>52316273</v>
      </c>
      <c r="J29" s="329">
        <v>207853655</v>
      </c>
      <c r="K29" s="67">
        <v>247338942</v>
      </c>
      <c r="L29" s="67">
        <v>236379564</v>
      </c>
      <c r="M29" s="67">
        <v>253867968</v>
      </c>
      <c r="N29" s="67">
        <v>282479352</v>
      </c>
      <c r="O29" s="67">
        <v>35277383</v>
      </c>
      <c r="P29" s="67">
        <v>32387292</v>
      </c>
      <c r="Q29" s="67">
        <v>32570317</v>
      </c>
      <c r="R29" s="67">
        <v>24838461</v>
      </c>
      <c r="S29" s="67">
        <v>26046861</v>
      </c>
      <c r="T29" s="67">
        <v>78681810</v>
      </c>
      <c r="U29" s="67">
        <v>97246685</v>
      </c>
      <c r="V29" s="67">
        <v>93503084</v>
      </c>
      <c r="W29" s="67">
        <v>109898393</v>
      </c>
      <c r="X29" s="67">
        <v>109509822</v>
      </c>
      <c r="Y29" s="67">
        <v>0</v>
      </c>
      <c r="Z29" s="67">
        <v>0</v>
      </c>
      <c r="AA29" s="67">
        <v>0</v>
      </c>
      <c r="AB29" s="67">
        <v>2026095</v>
      </c>
      <c r="AC29" s="67">
        <v>2148289</v>
      </c>
      <c r="AD29" s="64">
        <v>4123.8730439212586</v>
      </c>
      <c r="AE29" s="64">
        <v>4329.4428064805297</v>
      </c>
      <c r="AF29" s="327">
        <v>4121.9570407475949</v>
      </c>
      <c r="AG29" s="64">
        <v>4140.6116868182926</v>
      </c>
      <c r="AH29" s="64">
        <v>4041.5276702127621</v>
      </c>
    </row>
    <row r="30" spans="1:34" x14ac:dyDescent="0.25">
      <c r="A30" s="61" t="s">
        <v>738</v>
      </c>
      <c r="B30" s="353">
        <v>77</v>
      </c>
      <c r="C30" s="61" t="s">
        <v>1604</v>
      </c>
      <c r="D30" s="2" t="s">
        <v>1520</v>
      </c>
      <c r="E30" s="329">
        <v>81554347</v>
      </c>
      <c r="F30" s="67">
        <v>84424193</v>
      </c>
      <c r="G30" s="67">
        <v>84348773</v>
      </c>
      <c r="H30" s="67">
        <v>101800743</v>
      </c>
      <c r="I30" s="67">
        <v>165336946</v>
      </c>
      <c r="J30" s="329">
        <v>249756295</v>
      </c>
      <c r="K30" s="67">
        <v>284267480</v>
      </c>
      <c r="L30" s="67">
        <v>257888940</v>
      </c>
      <c r="M30" s="67">
        <v>302432832</v>
      </c>
      <c r="N30" s="67">
        <v>365231284</v>
      </c>
      <c r="O30" s="67">
        <v>54763048</v>
      </c>
      <c r="P30" s="67">
        <v>54083067</v>
      </c>
      <c r="Q30" s="67">
        <v>56641740</v>
      </c>
      <c r="R30" s="67">
        <v>72298838</v>
      </c>
      <c r="S30" s="67">
        <v>83973838</v>
      </c>
      <c r="T30" s="67">
        <v>90447161</v>
      </c>
      <c r="U30" s="67">
        <v>102504883</v>
      </c>
      <c r="V30" s="67">
        <v>81937617</v>
      </c>
      <c r="W30" s="67">
        <v>78958998</v>
      </c>
      <c r="X30" s="67">
        <v>92906161</v>
      </c>
      <c r="Y30" s="67">
        <v>0</v>
      </c>
      <c r="Z30" s="67">
        <v>0</v>
      </c>
      <c r="AA30" s="67">
        <v>0</v>
      </c>
      <c r="AB30" s="67">
        <v>20174817</v>
      </c>
      <c r="AC30" s="67">
        <v>21840185</v>
      </c>
      <c r="AD30" s="64">
        <v>6405.3145562481104</v>
      </c>
      <c r="AE30" s="64">
        <v>6128.2622683960853</v>
      </c>
      <c r="AF30" s="327">
        <v>5513.9719895169128</v>
      </c>
      <c r="AG30" s="64">
        <v>5640.3320195635943</v>
      </c>
      <c r="AH30" s="64">
        <v>6441.43770486006</v>
      </c>
    </row>
    <row r="31" spans="1:34" x14ac:dyDescent="0.25">
      <c r="A31" s="61" t="s">
        <v>875</v>
      </c>
      <c r="B31" s="353">
        <v>6546</v>
      </c>
      <c r="C31" s="61" t="s">
        <v>1524</v>
      </c>
      <c r="D31" s="2" t="s">
        <v>1538</v>
      </c>
      <c r="E31" s="329">
        <v>681741860</v>
      </c>
      <c r="F31" s="67">
        <v>751743417</v>
      </c>
      <c r="G31" s="67">
        <v>732227293</v>
      </c>
      <c r="H31" s="67">
        <v>790174393</v>
      </c>
      <c r="I31" s="67">
        <v>788809086</v>
      </c>
      <c r="J31" s="329">
        <v>1469971955</v>
      </c>
      <c r="K31" s="67">
        <v>1603539491</v>
      </c>
      <c r="L31" s="67">
        <v>1406442235</v>
      </c>
      <c r="M31" s="67">
        <v>1596377569</v>
      </c>
      <c r="N31" s="67">
        <v>1482153452</v>
      </c>
      <c r="O31" s="67">
        <v>445883759</v>
      </c>
      <c r="P31" s="67">
        <v>476040992</v>
      </c>
      <c r="Q31" s="67">
        <v>450064809</v>
      </c>
      <c r="R31" s="67">
        <v>485690892</v>
      </c>
      <c r="S31" s="67">
        <v>481884181</v>
      </c>
      <c r="T31" s="67">
        <v>519612748</v>
      </c>
      <c r="U31" s="67">
        <v>562977868</v>
      </c>
      <c r="V31" s="67">
        <v>481717289</v>
      </c>
      <c r="W31" s="67">
        <v>544743548</v>
      </c>
      <c r="X31" s="67">
        <v>505897846</v>
      </c>
      <c r="Y31" s="67">
        <v>0</v>
      </c>
      <c r="Z31" s="67">
        <v>0</v>
      </c>
      <c r="AA31" s="67">
        <v>0</v>
      </c>
      <c r="AB31" s="67">
        <v>3323557.28</v>
      </c>
      <c r="AC31" s="67">
        <v>3331799.32</v>
      </c>
      <c r="AD31" s="64">
        <v>36970.538164227117</v>
      </c>
      <c r="AE31" s="64">
        <v>37903.216044282613</v>
      </c>
      <c r="AF31" s="327">
        <v>35786.383378525577</v>
      </c>
      <c r="AG31" s="64">
        <v>37270.403899157478</v>
      </c>
      <c r="AH31" s="64">
        <v>36893.446635313827</v>
      </c>
    </row>
    <row r="32" spans="1:34" x14ac:dyDescent="0.25">
      <c r="A32" s="61" t="s">
        <v>740</v>
      </c>
      <c r="B32" s="353">
        <v>83</v>
      </c>
      <c r="C32" s="61" t="s">
        <v>1609</v>
      </c>
      <c r="D32" s="2" t="s">
        <v>1520</v>
      </c>
      <c r="E32" s="329">
        <v>206169064</v>
      </c>
      <c r="F32" s="67">
        <v>207991680</v>
      </c>
      <c r="G32" s="67">
        <v>199504115</v>
      </c>
      <c r="H32" s="67">
        <v>235403510</v>
      </c>
      <c r="I32" s="67">
        <v>252201783</v>
      </c>
      <c r="J32" s="329">
        <v>355886741</v>
      </c>
      <c r="K32" s="67">
        <v>344338467</v>
      </c>
      <c r="L32" s="67">
        <v>327761046</v>
      </c>
      <c r="M32" s="67">
        <v>432973649</v>
      </c>
      <c r="N32" s="67">
        <v>420435459</v>
      </c>
      <c r="O32" s="67">
        <v>116571185</v>
      </c>
      <c r="P32" s="67">
        <v>126524611</v>
      </c>
      <c r="Q32" s="67">
        <v>110866816</v>
      </c>
      <c r="R32" s="67">
        <v>122533982</v>
      </c>
      <c r="S32" s="67">
        <v>125291617</v>
      </c>
      <c r="T32" s="67">
        <v>111144587</v>
      </c>
      <c r="U32" s="67">
        <v>106471549</v>
      </c>
      <c r="V32" s="67">
        <v>86658805</v>
      </c>
      <c r="W32" s="67">
        <v>126596034</v>
      </c>
      <c r="X32" s="67">
        <v>117706542</v>
      </c>
      <c r="Y32" s="67">
        <v>0</v>
      </c>
      <c r="Z32" s="67">
        <v>0</v>
      </c>
      <c r="AA32" s="67">
        <v>0</v>
      </c>
      <c r="AB32" s="67">
        <v>47574291</v>
      </c>
      <c r="AC32" s="67">
        <v>56940636</v>
      </c>
      <c r="AD32" s="64">
        <v>11256.381555379077</v>
      </c>
      <c r="AE32" s="64">
        <v>10932.727411595113</v>
      </c>
      <c r="AF32" s="327">
        <v>11627.502346914218</v>
      </c>
      <c r="AG32" s="64">
        <v>10314.333001737914</v>
      </c>
      <c r="AH32" s="64">
        <v>10533.117946455721</v>
      </c>
    </row>
    <row r="33" spans="1:34" x14ac:dyDescent="0.25">
      <c r="A33" s="61" t="s">
        <v>741</v>
      </c>
      <c r="B33" s="353">
        <v>85</v>
      </c>
      <c r="C33" s="61" t="s">
        <v>1612</v>
      </c>
      <c r="D33" s="2" t="s">
        <v>1520</v>
      </c>
      <c r="E33" s="329">
        <v>428058150</v>
      </c>
      <c r="F33" s="67">
        <v>412434611</v>
      </c>
      <c r="G33" s="67">
        <v>400813642</v>
      </c>
      <c r="H33" s="67">
        <v>466471964</v>
      </c>
      <c r="I33" s="67">
        <v>449268881</v>
      </c>
      <c r="J33" s="329">
        <v>821833907</v>
      </c>
      <c r="K33" s="67">
        <v>856304981</v>
      </c>
      <c r="L33" s="67">
        <v>775030934</v>
      </c>
      <c r="M33" s="67">
        <v>862570007</v>
      </c>
      <c r="N33" s="67">
        <v>867846451</v>
      </c>
      <c r="O33" s="67">
        <v>227978663</v>
      </c>
      <c r="P33" s="67">
        <v>204528568</v>
      </c>
      <c r="Q33" s="67">
        <v>182198431</v>
      </c>
      <c r="R33" s="67">
        <v>202619468</v>
      </c>
      <c r="S33" s="67">
        <v>183882677</v>
      </c>
      <c r="T33" s="67">
        <v>226241077</v>
      </c>
      <c r="U33" s="67">
        <v>249463397</v>
      </c>
      <c r="V33" s="67">
        <v>226465732</v>
      </c>
      <c r="W33" s="67">
        <v>248091781</v>
      </c>
      <c r="X33" s="67">
        <v>261353992</v>
      </c>
      <c r="Y33" s="67">
        <v>0</v>
      </c>
      <c r="Z33" s="67">
        <v>0</v>
      </c>
      <c r="AA33" s="67">
        <v>0</v>
      </c>
      <c r="AB33" s="67">
        <v>6384516</v>
      </c>
      <c r="AC33" s="67">
        <v>10968591</v>
      </c>
      <c r="AD33" s="64">
        <v>19937.702807056648</v>
      </c>
      <c r="AE33" s="64">
        <v>19310.954733307201</v>
      </c>
      <c r="AF33" s="327">
        <v>17424.523767508806</v>
      </c>
      <c r="AG33" s="64">
        <v>17441.862438436881</v>
      </c>
      <c r="AH33" s="64">
        <v>18350.733724239028</v>
      </c>
    </row>
    <row r="34" spans="1:34" x14ac:dyDescent="0.25">
      <c r="A34" s="61" t="s">
        <v>742</v>
      </c>
      <c r="B34" s="353">
        <v>133</v>
      </c>
      <c r="C34" s="61" t="s">
        <v>1596</v>
      </c>
      <c r="D34" s="2" t="s">
        <v>1520</v>
      </c>
      <c r="E34" s="329">
        <v>76914834</v>
      </c>
      <c r="F34" s="67">
        <v>79292882</v>
      </c>
      <c r="G34" s="67">
        <v>79868798</v>
      </c>
      <c r="H34" s="67">
        <v>88080511</v>
      </c>
      <c r="I34" s="67">
        <v>92064621</v>
      </c>
      <c r="J34" s="329">
        <v>189488675</v>
      </c>
      <c r="K34" s="67">
        <v>205583069</v>
      </c>
      <c r="L34" s="67">
        <v>185538577</v>
      </c>
      <c r="M34" s="67">
        <v>228929040</v>
      </c>
      <c r="N34" s="67">
        <v>254650716</v>
      </c>
      <c r="O34" s="67">
        <v>26322031</v>
      </c>
      <c r="P34" s="67">
        <v>18765150</v>
      </c>
      <c r="Q34" s="67">
        <v>25736891</v>
      </c>
      <c r="R34" s="67">
        <v>30488604</v>
      </c>
      <c r="S34" s="67">
        <v>29169356</v>
      </c>
      <c r="T34" s="67">
        <v>44175648</v>
      </c>
      <c r="U34" s="67">
        <v>51764198</v>
      </c>
      <c r="V34" s="67">
        <v>39477291</v>
      </c>
      <c r="W34" s="67">
        <v>52094797</v>
      </c>
      <c r="X34" s="67">
        <v>57787241</v>
      </c>
      <c r="Y34" s="67">
        <v>0</v>
      </c>
      <c r="Z34" s="67">
        <v>0</v>
      </c>
      <c r="AA34" s="67">
        <v>0</v>
      </c>
      <c r="AB34" s="67">
        <v>13219023</v>
      </c>
      <c r="AC34" s="67">
        <v>12258845</v>
      </c>
      <c r="AD34" s="64">
        <v>3668.9041897598709</v>
      </c>
      <c r="AE34" s="64">
        <v>3396.2473991520519</v>
      </c>
      <c r="AF34" s="327">
        <v>3371.8433010204153</v>
      </c>
      <c r="AG34" s="64">
        <v>3436.9533723141917</v>
      </c>
      <c r="AH34" s="64">
        <v>3469.9660023984084</v>
      </c>
    </row>
    <row r="35" spans="1:34" x14ac:dyDescent="0.25">
      <c r="A35" s="61" t="s">
        <v>743</v>
      </c>
      <c r="B35" s="353">
        <v>88</v>
      </c>
      <c r="C35" s="61" t="s">
        <v>1573</v>
      </c>
      <c r="D35" s="2" t="s">
        <v>1553</v>
      </c>
      <c r="E35" s="329">
        <v>23229930</v>
      </c>
      <c r="F35" s="67">
        <v>27151019</v>
      </c>
      <c r="G35" s="67">
        <v>18874649</v>
      </c>
      <c r="H35" s="67">
        <v>19803664</v>
      </c>
      <c r="I35" s="67">
        <v>33106872</v>
      </c>
      <c r="J35" s="329">
        <v>140008743</v>
      </c>
      <c r="K35" s="67">
        <v>151751123</v>
      </c>
      <c r="L35" s="67">
        <v>149360059</v>
      </c>
      <c r="M35" s="67">
        <v>194915974</v>
      </c>
      <c r="N35" s="67">
        <v>194312867</v>
      </c>
      <c r="O35" s="67">
        <v>16303084</v>
      </c>
      <c r="P35" s="67">
        <v>16696730</v>
      </c>
      <c r="Q35" s="67">
        <v>16831625</v>
      </c>
      <c r="R35" s="67">
        <v>18476036</v>
      </c>
      <c r="S35" s="67">
        <v>17527904</v>
      </c>
      <c r="T35" s="67">
        <v>67763916</v>
      </c>
      <c r="U35" s="67">
        <v>78838270</v>
      </c>
      <c r="V35" s="67">
        <v>76409958</v>
      </c>
      <c r="W35" s="67">
        <v>89324706</v>
      </c>
      <c r="X35" s="67">
        <v>104047055</v>
      </c>
      <c r="Y35" s="67">
        <v>0</v>
      </c>
      <c r="Z35" s="67">
        <v>0</v>
      </c>
      <c r="AA35" s="67">
        <v>0</v>
      </c>
      <c r="AB35" s="67">
        <v>190932.47</v>
      </c>
      <c r="AC35" s="67">
        <v>174507</v>
      </c>
      <c r="AD35" s="64">
        <v>1030.5755745614003</v>
      </c>
      <c r="AE35" s="64">
        <v>865.41174672896727</v>
      </c>
      <c r="AF35" s="327">
        <v>766.41052388451249</v>
      </c>
      <c r="AG35" s="64">
        <v>995.8505478547803</v>
      </c>
      <c r="AH35" s="64">
        <v>896.38703968803782</v>
      </c>
    </row>
    <row r="36" spans="1:34" x14ac:dyDescent="0.25">
      <c r="A36" s="61" t="s">
        <v>744</v>
      </c>
      <c r="B36" s="353">
        <v>89</v>
      </c>
      <c r="C36" s="61" t="s">
        <v>1573</v>
      </c>
      <c r="D36" s="2" t="s">
        <v>1565</v>
      </c>
      <c r="E36" s="329">
        <v>42977490</v>
      </c>
      <c r="F36" s="67">
        <v>44291499</v>
      </c>
      <c r="G36" s="67">
        <v>43819016</v>
      </c>
      <c r="H36" s="67">
        <v>44743253</v>
      </c>
      <c r="I36" s="67">
        <v>53130098</v>
      </c>
      <c r="J36" s="329">
        <v>459128744</v>
      </c>
      <c r="K36" s="67">
        <v>486490696</v>
      </c>
      <c r="L36" s="67">
        <v>396023843</v>
      </c>
      <c r="M36" s="67">
        <v>507874634</v>
      </c>
      <c r="N36" s="67">
        <v>529821987</v>
      </c>
      <c r="O36" s="67">
        <v>20095024</v>
      </c>
      <c r="P36" s="67">
        <v>20646539</v>
      </c>
      <c r="Q36" s="67">
        <v>18858074</v>
      </c>
      <c r="R36" s="67">
        <v>19650937</v>
      </c>
      <c r="S36" s="67">
        <v>23839881</v>
      </c>
      <c r="T36" s="67">
        <v>196980139</v>
      </c>
      <c r="U36" s="67">
        <v>205268557</v>
      </c>
      <c r="V36" s="67">
        <v>170433924</v>
      </c>
      <c r="W36" s="67">
        <v>223055136</v>
      </c>
      <c r="X36" s="67">
        <v>237735175</v>
      </c>
      <c r="Y36" s="67">
        <v>0</v>
      </c>
      <c r="Z36" s="67">
        <v>0</v>
      </c>
      <c r="AA36" s="67">
        <v>0</v>
      </c>
      <c r="AB36" s="67">
        <v>0</v>
      </c>
      <c r="AC36" s="67">
        <v>0</v>
      </c>
      <c r="AD36" s="64">
        <v>1622.6351413910181</v>
      </c>
      <c r="AE36" s="64">
        <v>1674.575233704978</v>
      </c>
      <c r="AF36" s="327">
        <v>1700.4123728780507</v>
      </c>
      <c r="AG36" s="64">
        <v>1542.9656720817175</v>
      </c>
      <c r="AH36" s="64">
        <v>1698.5239884259288</v>
      </c>
    </row>
    <row r="37" spans="1:34" x14ac:dyDescent="0.25">
      <c r="A37" s="61" t="s">
        <v>745</v>
      </c>
      <c r="B37" s="353">
        <v>91</v>
      </c>
      <c r="C37" s="61" t="s">
        <v>1573</v>
      </c>
      <c r="D37" s="2" t="s">
        <v>1560</v>
      </c>
      <c r="E37" s="329">
        <v>4438542793</v>
      </c>
      <c r="F37" s="67">
        <v>4330130145</v>
      </c>
      <c r="G37" s="67">
        <v>4445717680</v>
      </c>
      <c r="H37" s="67">
        <v>4926261203</v>
      </c>
      <c r="I37" s="67">
        <v>5059168791</v>
      </c>
      <c r="J37" s="329">
        <v>4872935418</v>
      </c>
      <c r="K37" s="67">
        <v>5707294322</v>
      </c>
      <c r="L37" s="67">
        <v>5209736531</v>
      </c>
      <c r="M37" s="67">
        <v>6197996807</v>
      </c>
      <c r="N37" s="67">
        <v>6761524034</v>
      </c>
      <c r="O37" s="67">
        <v>1486283192</v>
      </c>
      <c r="P37" s="67">
        <v>1586666467</v>
      </c>
      <c r="Q37" s="67">
        <v>1472803718</v>
      </c>
      <c r="R37" s="67">
        <v>1579685495</v>
      </c>
      <c r="S37" s="67">
        <v>1534330673</v>
      </c>
      <c r="T37" s="67">
        <v>1417595464</v>
      </c>
      <c r="U37" s="67">
        <v>1518801470</v>
      </c>
      <c r="V37" s="67">
        <v>1472667353</v>
      </c>
      <c r="W37" s="67">
        <v>1785361357</v>
      </c>
      <c r="X37" s="67">
        <v>1957692340</v>
      </c>
      <c r="Y37" s="67">
        <v>0</v>
      </c>
      <c r="Z37" s="67">
        <v>0</v>
      </c>
      <c r="AA37" s="67">
        <v>0</v>
      </c>
      <c r="AB37" s="67">
        <v>0</v>
      </c>
      <c r="AC37" s="67">
        <v>0</v>
      </c>
      <c r="AD37" s="64">
        <v>91979.38696003439</v>
      </c>
      <c r="AE37" s="64">
        <v>93513.075738902655</v>
      </c>
      <c r="AF37" s="327">
        <v>91221.294702923216</v>
      </c>
      <c r="AG37" s="64">
        <v>96296.469540454185</v>
      </c>
      <c r="AH37" s="64">
        <v>93491.255062697994</v>
      </c>
    </row>
    <row r="38" spans="1:34" x14ac:dyDescent="0.25">
      <c r="A38" s="61" t="s">
        <v>1020</v>
      </c>
      <c r="B38" s="353">
        <v>3111</v>
      </c>
      <c r="C38" s="61" t="s">
        <v>1612</v>
      </c>
      <c r="D38" s="2" t="s">
        <v>1520</v>
      </c>
      <c r="E38" s="329">
        <v>155658119</v>
      </c>
      <c r="F38" s="67">
        <v>157499806</v>
      </c>
      <c r="G38" s="67">
        <v>160904696</v>
      </c>
      <c r="H38" s="67">
        <v>166499575</v>
      </c>
      <c r="I38" s="67">
        <v>172142170</v>
      </c>
      <c r="J38" s="329">
        <v>360867403</v>
      </c>
      <c r="K38" s="67">
        <v>367117181</v>
      </c>
      <c r="L38" s="67">
        <v>303979936</v>
      </c>
      <c r="M38" s="67">
        <v>340375706</v>
      </c>
      <c r="N38" s="67">
        <v>325001730</v>
      </c>
      <c r="O38" s="67">
        <v>101248243</v>
      </c>
      <c r="P38" s="67">
        <v>100233307</v>
      </c>
      <c r="Q38" s="67">
        <v>99910761</v>
      </c>
      <c r="R38" s="67">
        <v>99953661</v>
      </c>
      <c r="S38" s="67">
        <v>97592934</v>
      </c>
      <c r="T38" s="67">
        <v>126893905</v>
      </c>
      <c r="U38" s="67">
        <v>123721364</v>
      </c>
      <c r="V38" s="67">
        <v>96899787</v>
      </c>
      <c r="W38" s="67">
        <v>115121508</v>
      </c>
      <c r="X38" s="67">
        <v>108161751</v>
      </c>
      <c r="Y38" s="67">
        <v>0</v>
      </c>
      <c r="Z38" s="67">
        <v>0</v>
      </c>
      <c r="AA38" s="67">
        <v>0</v>
      </c>
      <c r="AB38" s="67">
        <v>2650502</v>
      </c>
      <c r="AC38" s="67">
        <v>3162505</v>
      </c>
      <c r="AD38" s="64">
        <v>8897.8344693502331</v>
      </c>
      <c r="AE38" s="64">
        <v>8915.5601436128763</v>
      </c>
      <c r="AF38" s="327">
        <v>8932.5672898362518</v>
      </c>
      <c r="AG38" s="64">
        <v>9235.8451401680722</v>
      </c>
      <c r="AH38" s="64">
        <v>8828.9447741555014</v>
      </c>
    </row>
    <row r="39" spans="1:34" x14ac:dyDescent="0.25">
      <c r="A39" s="61" t="s">
        <v>747</v>
      </c>
      <c r="B39" s="353">
        <v>6547</v>
      </c>
      <c r="C39" s="61" t="s">
        <v>1626</v>
      </c>
      <c r="D39" s="2" t="s">
        <v>1520</v>
      </c>
      <c r="E39" s="329">
        <v>284599669</v>
      </c>
      <c r="F39" s="67">
        <v>305863918</v>
      </c>
      <c r="G39" s="67">
        <v>279882061</v>
      </c>
      <c r="H39" s="67">
        <v>249229638</v>
      </c>
      <c r="I39" s="67">
        <v>229184975</v>
      </c>
      <c r="J39" s="329">
        <v>330102220</v>
      </c>
      <c r="K39" s="67">
        <v>395028855</v>
      </c>
      <c r="L39" s="67">
        <v>389473294</v>
      </c>
      <c r="M39" s="67">
        <v>421738520</v>
      </c>
      <c r="N39" s="67">
        <v>418606857</v>
      </c>
      <c r="O39" s="67">
        <v>148280526</v>
      </c>
      <c r="P39" s="67">
        <v>158161669</v>
      </c>
      <c r="Q39" s="67">
        <v>141803689</v>
      </c>
      <c r="R39" s="67">
        <v>120179751</v>
      </c>
      <c r="S39" s="67">
        <v>106705062</v>
      </c>
      <c r="T39" s="67">
        <v>135134957</v>
      </c>
      <c r="U39" s="67">
        <v>143541267</v>
      </c>
      <c r="V39" s="67">
        <v>140557884</v>
      </c>
      <c r="W39" s="67">
        <v>165481319</v>
      </c>
      <c r="X39" s="67">
        <v>162683962</v>
      </c>
      <c r="Y39" s="67">
        <v>0</v>
      </c>
      <c r="Z39" s="67">
        <v>0</v>
      </c>
      <c r="AA39" s="67">
        <v>0</v>
      </c>
      <c r="AB39" s="67">
        <v>14554125</v>
      </c>
      <c r="AC39" s="67">
        <v>9066025</v>
      </c>
      <c r="AD39" s="64">
        <v>15234.18660844053</v>
      </c>
      <c r="AE39" s="64">
        <v>16299.905408638519</v>
      </c>
      <c r="AF39" s="327">
        <v>14517.919648627296</v>
      </c>
      <c r="AG39" s="64">
        <v>13041.149204971378</v>
      </c>
      <c r="AH39" s="64">
        <v>10930.12138418478</v>
      </c>
    </row>
    <row r="40" spans="1:34" x14ac:dyDescent="0.25">
      <c r="A40" s="61" t="s">
        <v>748</v>
      </c>
      <c r="B40" s="353">
        <v>3110</v>
      </c>
      <c r="C40" s="61" t="s">
        <v>1629</v>
      </c>
      <c r="D40" s="2" t="s">
        <v>1520</v>
      </c>
      <c r="E40" s="329">
        <v>241693592</v>
      </c>
      <c r="F40" s="67">
        <v>338043282</v>
      </c>
      <c r="G40" s="67">
        <v>434421183</v>
      </c>
      <c r="H40" s="67">
        <v>440410797</v>
      </c>
      <c r="I40" s="67">
        <v>506572014</v>
      </c>
      <c r="J40" s="329">
        <v>481725769</v>
      </c>
      <c r="K40" s="67">
        <v>650175470</v>
      </c>
      <c r="L40" s="67">
        <v>737150637</v>
      </c>
      <c r="M40" s="67">
        <v>583957037</v>
      </c>
      <c r="N40" s="67">
        <v>691956718</v>
      </c>
      <c r="O40" s="67">
        <v>111180378</v>
      </c>
      <c r="P40" s="67">
        <v>117712957</v>
      </c>
      <c r="Q40" s="67">
        <v>132167877</v>
      </c>
      <c r="R40" s="67">
        <v>119250992</v>
      </c>
      <c r="S40" s="67">
        <v>120446704</v>
      </c>
      <c r="T40" s="67">
        <v>128558290</v>
      </c>
      <c r="U40" s="67">
        <v>131610993</v>
      </c>
      <c r="V40" s="67">
        <v>130990928</v>
      </c>
      <c r="W40" s="67">
        <v>90277497</v>
      </c>
      <c r="X40" s="67">
        <v>102192122</v>
      </c>
      <c r="Y40" s="67">
        <v>0</v>
      </c>
      <c r="Z40" s="67">
        <v>0</v>
      </c>
      <c r="AA40" s="67">
        <v>0</v>
      </c>
      <c r="AB40" s="67">
        <v>4445266</v>
      </c>
      <c r="AC40" s="67">
        <v>4834453</v>
      </c>
      <c r="AD40" s="64">
        <v>10991.315596642553</v>
      </c>
      <c r="AE40" s="64">
        <v>11234.321307824492</v>
      </c>
      <c r="AF40" s="327">
        <v>12837.434064711599</v>
      </c>
      <c r="AG40" s="64">
        <v>11188.391278345352</v>
      </c>
      <c r="AH40" s="64">
        <v>10532.421294082362</v>
      </c>
    </row>
    <row r="41" spans="1:34" x14ac:dyDescent="0.25">
      <c r="A41" s="61" t="s">
        <v>749</v>
      </c>
      <c r="B41" s="353">
        <v>97</v>
      </c>
      <c r="C41" s="61" t="s">
        <v>1633</v>
      </c>
      <c r="D41" s="2" t="s">
        <v>1553</v>
      </c>
      <c r="E41" s="329">
        <v>134080433</v>
      </c>
      <c r="F41" s="67">
        <v>149474216</v>
      </c>
      <c r="G41" s="67">
        <v>144254957</v>
      </c>
      <c r="H41" s="67">
        <v>158726447</v>
      </c>
      <c r="I41" s="67">
        <v>168835312</v>
      </c>
      <c r="J41" s="329">
        <v>365282750</v>
      </c>
      <c r="K41" s="67">
        <v>396538515</v>
      </c>
      <c r="L41" s="67">
        <v>363823029</v>
      </c>
      <c r="M41" s="67">
        <v>434903841</v>
      </c>
      <c r="N41" s="67">
        <v>459255157</v>
      </c>
      <c r="O41" s="67">
        <v>75116831</v>
      </c>
      <c r="P41" s="67">
        <v>77753976</v>
      </c>
      <c r="Q41" s="67">
        <v>76841008</v>
      </c>
      <c r="R41" s="67">
        <v>81421629</v>
      </c>
      <c r="S41" s="67">
        <v>87083736</v>
      </c>
      <c r="T41" s="67">
        <v>134696760</v>
      </c>
      <c r="U41" s="67">
        <v>141936702</v>
      </c>
      <c r="V41" s="67">
        <v>126671887</v>
      </c>
      <c r="W41" s="67">
        <v>149727803</v>
      </c>
      <c r="X41" s="67">
        <v>165951985</v>
      </c>
      <c r="Y41" s="67">
        <v>0</v>
      </c>
      <c r="Z41" s="67">
        <v>0</v>
      </c>
      <c r="AA41" s="67">
        <v>0</v>
      </c>
      <c r="AB41" s="67">
        <v>1053854</v>
      </c>
      <c r="AC41" s="67">
        <v>1859673</v>
      </c>
      <c r="AD41" s="64">
        <v>8725.9453146671494</v>
      </c>
      <c r="AE41" s="64">
        <v>9219.067625939324</v>
      </c>
      <c r="AF41" s="327">
        <v>8860.3278266042016</v>
      </c>
      <c r="AG41" s="64">
        <v>9480.8260627106865</v>
      </c>
      <c r="AH41" s="64">
        <v>9884.2747643020703</v>
      </c>
    </row>
    <row r="42" spans="1:34" x14ac:dyDescent="0.25">
      <c r="A42" s="61" t="s">
        <v>1022</v>
      </c>
      <c r="B42" s="353">
        <v>99</v>
      </c>
      <c r="C42" s="61" t="s">
        <v>1637</v>
      </c>
      <c r="D42" s="2" t="s">
        <v>1520</v>
      </c>
      <c r="E42" s="329">
        <v>86796196</v>
      </c>
      <c r="F42" s="67">
        <v>83105099</v>
      </c>
      <c r="G42" s="67">
        <v>85864409</v>
      </c>
      <c r="H42" s="67">
        <v>104197870</v>
      </c>
      <c r="I42" s="67">
        <v>113255439</v>
      </c>
      <c r="J42" s="329">
        <v>135094838</v>
      </c>
      <c r="K42" s="67">
        <v>154695372</v>
      </c>
      <c r="L42" s="67">
        <v>145293950</v>
      </c>
      <c r="M42" s="67">
        <v>188360806</v>
      </c>
      <c r="N42" s="67">
        <v>203418890</v>
      </c>
      <c r="O42" s="67">
        <v>59072920</v>
      </c>
      <c r="P42" s="67">
        <v>57351474</v>
      </c>
      <c r="Q42" s="67">
        <v>60027075</v>
      </c>
      <c r="R42" s="67">
        <v>67313517</v>
      </c>
      <c r="S42" s="67">
        <v>75538439</v>
      </c>
      <c r="T42" s="67">
        <v>56293011</v>
      </c>
      <c r="U42" s="67">
        <v>64240471</v>
      </c>
      <c r="V42" s="67">
        <v>55299083</v>
      </c>
      <c r="W42" s="67">
        <v>71743220</v>
      </c>
      <c r="X42" s="67">
        <v>76942105</v>
      </c>
      <c r="Y42" s="67">
        <v>0</v>
      </c>
      <c r="Z42" s="67">
        <v>0</v>
      </c>
      <c r="AA42" s="67">
        <v>0</v>
      </c>
      <c r="AB42" s="67">
        <v>2383506.06</v>
      </c>
      <c r="AC42" s="67">
        <v>2995793.68</v>
      </c>
      <c r="AD42" s="64">
        <v>5828.0185232732156</v>
      </c>
      <c r="AE42" s="64">
        <v>5630.0114322053132</v>
      </c>
      <c r="AF42" s="327">
        <v>6487.9182033829438</v>
      </c>
      <c r="AG42" s="64">
        <v>7247.8387134522127</v>
      </c>
      <c r="AH42" s="64">
        <v>7572.8791548568834</v>
      </c>
    </row>
    <row r="43" spans="1:34" x14ac:dyDescent="0.25">
      <c r="A43" s="61" t="s">
        <v>751</v>
      </c>
      <c r="B43" s="353">
        <v>100</v>
      </c>
      <c r="C43" s="61" t="s">
        <v>1524</v>
      </c>
      <c r="D43" s="2" t="s">
        <v>1538</v>
      </c>
      <c r="E43" s="329">
        <v>213121169</v>
      </c>
      <c r="F43" s="67">
        <v>204660836</v>
      </c>
      <c r="G43" s="67">
        <v>185278851</v>
      </c>
      <c r="H43" s="67">
        <v>203872380</v>
      </c>
      <c r="I43" s="67">
        <v>208032356</v>
      </c>
      <c r="J43" s="329">
        <v>411505148</v>
      </c>
      <c r="K43" s="67">
        <v>431016412</v>
      </c>
      <c r="L43" s="67">
        <v>336394133</v>
      </c>
      <c r="M43" s="67">
        <v>384691403</v>
      </c>
      <c r="N43" s="67">
        <v>419365631</v>
      </c>
      <c r="O43" s="67">
        <v>156561194</v>
      </c>
      <c r="P43" s="67">
        <v>153685756</v>
      </c>
      <c r="Q43" s="67">
        <v>141459026</v>
      </c>
      <c r="R43" s="67">
        <v>154596553</v>
      </c>
      <c r="S43" s="67">
        <v>157650670</v>
      </c>
      <c r="T43" s="67">
        <v>163902397</v>
      </c>
      <c r="U43" s="67">
        <v>177735614</v>
      </c>
      <c r="V43" s="67">
        <v>141948638</v>
      </c>
      <c r="W43" s="67">
        <v>163121310</v>
      </c>
      <c r="X43" s="67">
        <v>178034900</v>
      </c>
      <c r="Y43" s="67">
        <v>0</v>
      </c>
      <c r="Z43" s="67">
        <v>0</v>
      </c>
      <c r="AA43" s="67">
        <v>0</v>
      </c>
      <c r="AB43" s="67">
        <v>4640290</v>
      </c>
      <c r="AC43" s="67">
        <v>1671462</v>
      </c>
      <c r="AD43" s="64">
        <v>12913.210552720033</v>
      </c>
      <c r="AE43" s="64">
        <v>12236.415954599905</v>
      </c>
      <c r="AF43" s="327">
        <v>10956.830482199308</v>
      </c>
      <c r="AG43" s="64">
        <v>12082.903229618045</v>
      </c>
      <c r="AH43" s="64">
        <v>12134.46475832513</v>
      </c>
    </row>
    <row r="44" spans="1:34" x14ac:dyDescent="0.25">
      <c r="A44" s="61" t="s">
        <v>752</v>
      </c>
      <c r="B44" s="353">
        <v>101</v>
      </c>
      <c r="C44" s="61" t="s">
        <v>1573</v>
      </c>
      <c r="D44" s="2" t="s">
        <v>1553</v>
      </c>
      <c r="E44" s="329">
        <v>10400772</v>
      </c>
      <c r="F44" s="67">
        <v>10276233</v>
      </c>
      <c r="G44" s="67">
        <v>9545751</v>
      </c>
      <c r="H44" s="67">
        <v>11425881</v>
      </c>
      <c r="I44" s="67">
        <v>12208661</v>
      </c>
      <c r="J44" s="329">
        <v>60464699</v>
      </c>
      <c r="K44" s="67">
        <v>62568092</v>
      </c>
      <c r="L44" s="67">
        <v>79675148</v>
      </c>
      <c r="M44" s="67">
        <v>107539468</v>
      </c>
      <c r="N44" s="67">
        <v>107055354</v>
      </c>
      <c r="O44" s="67">
        <v>9224431</v>
      </c>
      <c r="P44" s="67">
        <v>6373665</v>
      </c>
      <c r="Q44" s="67">
        <v>6156014</v>
      </c>
      <c r="R44" s="67">
        <v>6950791</v>
      </c>
      <c r="S44" s="67">
        <v>7956048</v>
      </c>
      <c r="T44" s="67">
        <v>37646382</v>
      </c>
      <c r="U44" s="67">
        <v>36033127</v>
      </c>
      <c r="V44" s="67">
        <v>45560265</v>
      </c>
      <c r="W44" s="67">
        <v>60545854</v>
      </c>
      <c r="X44" s="67">
        <v>56370672</v>
      </c>
      <c r="Y44" s="67">
        <v>0</v>
      </c>
      <c r="Z44" s="67">
        <v>0</v>
      </c>
      <c r="AA44" s="67">
        <v>0</v>
      </c>
      <c r="AB44" s="67">
        <v>0</v>
      </c>
      <c r="AC44" s="67">
        <v>0</v>
      </c>
      <c r="AD44" s="64">
        <v>461.45305785124066</v>
      </c>
      <c r="AE44" s="64">
        <v>336.53449808027966</v>
      </c>
      <c r="AF44" s="327">
        <v>362.69131663716843</v>
      </c>
      <c r="AG44" s="64">
        <v>394.42616382660765</v>
      </c>
      <c r="AH44" s="64">
        <v>451.63727153284719</v>
      </c>
    </row>
    <row r="45" spans="1:34" x14ac:dyDescent="0.25">
      <c r="A45" s="61" t="s">
        <v>1643</v>
      </c>
      <c r="B45" s="353">
        <v>11467</v>
      </c>
      <c r="C45" s="61" t="s">
        <v>1645</v>
      </c>
      <c r="D45" s="2" t="s">
        <v>1520</v>
      </c>
      <c r="E45" s="329">
        <v>42436254</v>
      </c>
      <c r="F45" s="67">
        <v>41747297</v>
      </c>
      <c r="G45" s="67">
        <v>36140181</v>
      </c>
      <c r="H45" s="67">
        <v>43339369</v>
      </c>
      <c r="I45" s="67">
        <v>45291037</v>
      </c>
      <c r="J45" s="329">
        <v>115875234</v>
      </c>
      <c r="K45" s="67">
        <v>121842787</v>
      </c>
      <c r="L45" s="67">
        <v>100689158</v>
      </c>
      <c r="M45" s="67">
        <v>125260652</v>
      </c>
      <c r="N45" s="67">
        <v>144939195</v>
      </c>
      <c r="O45" s="67">
        <v>19953798</v>
      </c>
      <c r="P45" s="67">
        <v>19565918</v>
      </c>
      <c r="Q45" s="67">
        <v>19396154</v>
      </c>
      <c r="R45" s="67">
        <v>22919210</v>
      </c>
      <c r="S45" s="67">
        <v>24022184</v>
      </c>
      <c r="T45" s="67">
        <v>35507564</v>
      </c>
      <c r="U45" s="67">
        <v>37457953</v>
      </c>
      <c r="V45" s="67">
        <v>28245570</v>
      </c>
      <c r="W45" s="67">
        <v>36550948</v>
      </c>
      <c r="X45" s="67">
        <v>44915241</v>
      </c>
      <c r="Y45" s="67">
        <v>0</v>
      </c>
      <c r="Z45" s="67">
        <v>0</v>
      </c>
      <c r="AA45" s="67">
        <v>0</v>
      </c>
      <c r="AB45" s="67">
        <v>835210.81</v>
      </c>
      <c r="AC45" s="67">
        <v>833674.8</v>
      </c>
      <c r="AD45" s="64">
        <v>1787.6238961262557</v>
      </c>
      <c r="AE45" s="64">
        <v>1724.4354206043979</v>
      </c>
      <c r="AF45" s="327">
        <v>1590.7356162337605</v>
      </c>
      <c r="AG45" s="64">
        <v>1981.843030294448</v>
      </c>
      <c r="AH45" s="64">
        <v>2061.5592097430399</v>
      </c>
    </row>
    <row r="46" spans="1:34" x14ac:dyDescent="0.25">
      <c r="A46" s="61" t="s">
        <v>754</v>
      </c>
      <c r="B46" s="353">
        <v>103</v>
      </c>
      <c r="C46" s="61" t="s">
        <v>1524</v>
      </c>
      <c r="D46" s="2" t="s">
        <v>1565</v>
      </c>
      <c r="E46" s="329">
        <v>237779302</v>
      </c>
      <c r="F46" s="67">
        <v>238341961</v>
      </c>
      <c r="G46" s="67">
        <v>228670797</v>
      </c>
      <c r="H46" s="67">
        <v>209999572</v>
      </c>
      <c r="I46" s="67">
        <v>142643087</v>
      </c>
      <c r="J46" s="329">
        <v>139496749</v>
      </c>
      <c r="K46" s="67">
        <v>142941589</v>
      </c>
      <c r="L46" s="67">
        <v>116273721</v>
      </c>
      <c r="M46" s="67">
        <v>170930765</v>
      </c>
      <c r="N46" s="67">
        <v>248525283</v>
      </c>
      <c r="O46" s="67">
        <v>171948788</v>
      </c>
      <c r="P46" s="67">
        <v>168964718</v>
      </c>
      <c r="Q46" s="67">
        <v>146104397</v>
      </c>
      <c r="R46" s="67">
        <v>140396457</v>
      </c>
      <c r="S46" s="67">
        <v>96662105</v>
      </c>
      <c r="T46" s="67">
        <v>53073012</v>
      </c>
      <c r="U46" s="67">
        <v>56394691</v>
      </c>
      <c r="V46" s="67">
        <v>42932040</v>
      </c>
      <c r="W46" s="67">
        <v>75645134</v>
      </c>
      <c r="X46" s="67">
        <v>124555518</v>
      </c>
      <c r="Y46" s="67">
        <v>0</v>
      </c>
      <c r="Z46" s="67">
        <v>0</v>
      </c>
      <c r="AA46" s="67">
        <v>0</v>
      </c>
      <c r="AB46" s="67">
        <v>124205</v>
      </c>
      <c r="AC46" s="67">
        <v>0</v>
      </c>
      <c r="AD46" s="64">
        <v>11868.769141944778</v>
      </c>
      <c r="AE46" s="64">
        <v>11448.460675784238</v>
      </c>
      <c r="AF46" s="327">
        <v>9738.3064145356111</v>
      </c>
      <c r="AG46" s="64">
        <v>8907.0748367641536</v>
      </c>
      <c r="AH46" s="64">
        <v>6186.3311250000525</v>
      </c>
    </row>
    <row r="47" spans="1:34" x14ac:dyDescent="0.25">
      <c r="A47" s="61" t="s">
        <v>755</v>
      </c>
      <c r="B47" s="353">
        <v>105</v>
      </c>
      <c r="C47" s="61" t="s">
        <v>1573</v>
      </c>
      <c r="D47" s="2" t="s">
        <v>1553</v>
      </c>
      <c r="E47" s="329">
        <v>471710294</v>
      </c>
      <c r="F47" s="67">
        <v>451580685</v>
      </c>
      <c r="G47" s="67">
        <v>455784299</v>
      </c>
      <c r="H47" s="67">
        <v>524913734</v>
      </c>
      <c r="I47" s="67">
        <v>553335686</v>
      </c>
      <c r="J47" s="329">
        <v>857918892</v>
      </c>
      <c r="K47" s="67">
        <v>956936138</v>
      </c>
      <c r="L47" s="67">
        <v>922076850</v>
      </c>
      <c r="M47" s="67">
        <v>1161049591</v>
      </c>
      <c r="N47" s="67">
        <v>1294264807</v>
      </c>
      <c r="O47" s="67">
        <v>216759619</v>
      </c>
      <c r="P47" s="67">
        <v>220859755</v>
      </c>
      <c r="Q47" s="67">
        <v>207539131</v>
      </c>
      <c r="R47" s="67">
        <v>224997024</v>
      </c>
      <c r="S47" s="67">
        <v>240110338</v>
      </c>
      <c r="T47" s="67">
        <v>249221381</v>
      </c>
      <c r="U47" s="67">
        <v>281838244</v>
      </c>
      <c r="V47" s="67">
        <v>272054136</v>
      </c>
      <c r="W47" s="67">
        <v>360076644</v>
      </c>
      <c r="X47" s="67">
        <v>381786418</v>
      </c>
      <c r="Y47" s="67">
        <v>0</v>
      </c>
      <c r="Z47" s="67">
        <v>0</v>
      </c>
      <c r="AA47" s="67">
        <v>0</v>
      </c>
      <c r="AB47" s="67">
        <v>0</v>
      </c>
      <c r="AC47" s="67">
        <v>0</v>
      </c>
      <c r="AD47" s="64">
        <v>16619.655899466776</v>
      </c>
      <c r="AE47" s="64">
        <v>16825.017649334226</v>
      </c>
      <c r="AF47" s="327">
        <v>17105.669766553478</v>
      </c>
      <c r="AG47" s="64">
        <v>18458.507362359884</v>
      </c>
      <c r="AH47" s="64">
        <v>18540.069102324964</v>
      </c>
    </row>
    <row r="48" spans="1:34" x14ac:dyDescent="0.25">
      <c r="A48" s="61" t="s">
        <v>756</v>
      </c>
      <c r="B48" s="353">
        <v>345</v>
      </c>
      <c r="C48" s="61" t="s">
        <v>1573</v>
      </c>
      <c r="D48" s="2" t="s">
        <v>1520</v>
      </c>
      <c r="E48" s="329">
        <v>493722827</v>
      </c>
      <c r="F48" s="67">
        <v>490496705</v>
      </c>
      <c r="G48" s="67">
        <v>540851492</v>
      </c>
      <c r="H48" s="67">
        <v>588301005</v>
      </c>
      <c r="I48" s="67">
        <v>621910542</v>
      </c>
      <c r="J48" s="329">
        <v>835213136</v>
      </c>
      <c r="K48" s="67">
        <v>899904460</v>
      </c>
      <c r="L48" s="67">
        <v>818708440</v>
      </c>
      <c r="M48" s="67">
        <v>990697299</v>
      </c>
      <c r="N48" s="67">
        <v>1052638092</v>
      </c>
      <c r="O48" s="67">
        <v>208476849</v>
      </c>
      <c r="P48" s="67">
        <v>217002874</v>
      </c>
      <c r="Q48" s="67">
        <v>230636594</v>
      </c>
      <c r="R48" s="67">
        <v>251107899</v>
      </c>
      <c r="S48" s="67">
        <v>248116644</v>
      </c>
      <c r="T48" s="67">
        <v>204415644</v>
      </c>
      <c r="U48" s="67">
        <v>212990123</v>
      </c>
      <c r="V48" s="67">
        <v>191223137</v>
      </c>
      <c r="W48" s="67">
        <v>227767210</v>
      </c>
      <c r="X48" s="67">
        <v>244765435</v>
      </c>
      <c r="Y48" s="67">
        <v>0</v>
      </c>
      <c r="Z48" s="67">
        <v>0</v>
      </c>
      <c r="AA48" s="67">
        <v>0</v>
      </c>
      <c r="AB48" s="67">
        <v>3889318</v>
      </c>
      <c r="AC48" s="67">
        <v>3889318</v>
      </c>
      <c r="AD48" s="64">
        <v>18114.51125090638</v>
      </c>
      <c r="AE48" s="64">
        <v>17709.788261994116</v>
      </c>
      <c r="AF48" s="327">
        <v>2050300</v>
      </c>
      <c r="AG48" s="64">
        <v>19798.50326459749</v>
      </c>
      <c r="AH48" s="64">
        <v>20413.206067518873</v>
      </c>
    </row>
    <row r="49" spans="1:34" x14ac:dyDescent="0.25">
      <c r="A49" s="61" t="s">
        <v>757</v>
      </c>
      <c r="B49" s="353">
        <v>3112</v>
      </c>
      <c r="C49" s="61" t="s">
        <v>1524</v>
      </c>
      <c r="D49" s="2" t="s">
        <v>1520</v>
      </c>
      <c r="E49" s="329">
        <v>307648616</v>
      </c>
      <c r="F49" s="67">
        <v>324851298</v>
      </c>
      <c r="G49" s="67">
        <v>314400834</v>
      </c>
      <c r="H49" s="67">
        <v>320961252</v>
      </c>
      <c r="I49" s="67">
        <v>339108164</v>
      </c>
      <c r="J49" s="329">
        <v>539293585</v>
      </c>
      <c r="K49" s="67">
        <v>596028740</v>
      </c>
      <c r="L49" s="67">
        <v>539861476</v>
      </c>
      <c r="M49" s="67">
        <v>625854556</v>
      </c>
      <c r="N49" s="67">
        <v>660882631</v>
      </c>
      <c r="O49" s="67">
        <v>200193429</v>
      </c>
      <c r="P49" s="67">
        <v>207920619</v>
      </c>
      <c r="Q49" s="67">
        <v>202104731</v>
      </c>
      <c r="R49" s="67">
        <v>171786188</v>
      </c>
      <c r="S49" s="67">
        <v>177959348</v>
      </c>
      <c r="T49" s="67">
        <v>161248222</v>
      </c>
      <c r="U49" s="67">
        <v>173019189</v>
      </c>
      <c r="V49" s="67">
        <v>156319974</v>
      </c>
      <c r="W49" s="67">
        <v>209848074</v>
      </c>
      <c r="X49" s="67">
        <v>212589922</v>
      </c>
      <c r="Y49" s="67">
        <v>0</v>
      </c>
      <c r="Z49" s="67">
        <v>0</v>
      </c>
      <c r="AA49" s="67">
        <v>0</v>
      </c>
      <c r="AB49" s="67">
        <v>3363201.13</v>
      </c>
      <c r="AC49" s="67">
        <v>3506218</v>
      </c>
      <c r="AD49" s="64">
        <v>19232.779730311624</v>
      </c>
      <c r="AE49" s="64">
        <v>19547.370267785038</v>
      </c>
      <c r="AF49" s="327">
        <v>18033.958684013953</v>
      </c>
      <c r="AG49" s="64">
        <v>17896.365964121731</v>
      </c>
      <c r="AH49" s="64">
        <v>18330.856853521189</v>
      </c>
    </row>
    <row r="50" spans="1:34" x14ac:dyDescent="0.25">
      <c r="A50" s="61" t="s">
        <v>758</v>
      </c>
      <c r="B50" s="353">
        <v>127</v>
      </c>
      <c r="C50" s="61" t="s">
        <v>1629</v>
      </c>
      <c r="D50" s="2" t="s">
        <v>1538</v>
      </c>
      <c r="E50" s="329">
        <v>539477138</v>
      </c>
      <c r="F50" s="67">
        <v>746374547</v>
      </c>
      <c r="G50" s="67">
        <v>876884912</v>
      </c>
      <c r="H50" s="67">
        <v>812713581</v>
      </c>
      <c r="I50" s="67">
        <v>812505046</v>
      </c>
      <c r="J50" s="329">
        <v>858567914</v>
      </c>
      <c r="K50" s="67">
        <v>1251480423</v>
      </c>
      <c r="L50" s="67">
        <v>1399162731</v>
      </c>
      <c r="M50" s="67">
        <v>1224363727</v>
      </c>
      <c r="N50" s="67">
        <v>1273609465</v>
      </c>
      <c r="O50" s="67">
        <v>218396922</v>
      </c>
      <c r="P50" s="67">
        <v>214782093</v>
      </c>
      <c r="Q50" s="67">
        <v>215849886</v>
      </c>
      <c r="R50" s="67">
        <v>179538659</v>
      </c>
      <c r="S50" s="67">
        <v>195537054</v>
      </c>
      <c r="T50" s="67">
        <v>229729021</v>
      </c>
      <c r="U50" s="67">
        <v>271156883</v>
      </c>
      <c r="V50" s="67">
        <v>286072309</v>
      </c>
      <c r="W50" s="67">
        <v>263606584</v>
      </c>
      <c r="X50" s="67">
        <v>212802971</v>
      </c>
      <c r="Y50" s="67">
        <v>0</v>
      </c>
      <c r="Z50" s="67">
        <v>0</v>
      </c>
      <c r="AA50" s="67" t="s">
        <v>2726</v>
      </c>
      <c r="AB50" s="67">
        <v>1612830</v>
      </c>
      <c r="AC50" s="67">
        <v>7360396</v>
      </c>
      <c r="AD50" s="64">
        <v>19708.541096930625</v>
      </c>
      <c r="AE50" s="64">
        <v>19796.220951422027</v>
      </c>
      <c r="AF50" s="327">
        <v>22030.93146704496</v>
      </c>
      <c r="AG50" s="64">
        <v>19461.108632989075</v>
      </c>
      <c r="AH50" s="64">
        <v>18260.126755229532</v>
      </c>
    </row>
    <row r="51" spans="1:34" x14ac:dyDescent="0.25">
      <c r="A51" s="61" t="s">
        <v>1027</v>
      </c>
      <c r="B51" s="353">
        <v>6963</v>
      </c>
      <c r="C51" s="61" t="s">
        <v>1656</v>
      </c>
      <c r="D51" s="2" t="s">
        <v>1565</v>
      </c>
      <c r="E51" s="329">
        <v>13183513</v>
      </c>
      <c r="F51" s="67">
        <v>18366982</v>
      </c>
      <c r="G51" s="67">
        <v>13822107</v>
      </c>
      <c r="H51" s="67">
        <v>11133010</v>
      </c>
      <c r="I51" s="67">
        <v>9788388</v>
      </c>
      <c r="J51" s="329">
        <v>20341955</v>
      </c>
      <c r="K51" s="67">
        <v>19646807</v>
      </c>
      <c r="L51" s="67">
        <v>11767443</v>
      </c>
      <c r="M51" s="67">
        <v>21385826</v>
      </c>
      <c r="N51" s="67">
        <v>21330191</v>
      </c>
      <c r="O51" s="67">
        <v>1630565</v>
      </c>
      <c r="P51" s="67">
        <v>2303412</v>
      </c>
      <c r="Q51" s="67">
        <v>2343491</v>
      </c>
      <c r="R51" s="67">
        <v>1351403</v>
      </c>
      <c r="S51" s="67">
        <v>1237251</v>
      </c>
      <c r="T51" s="67">
        <v>2515941</v>
      </c>
      <c r="U51" s="67">
        <v>2131784</v>
      </c>
      <c r="V51" s="67">
        <v>2078675</v>
      </c>
      <c r="W51" s="67">
        <v>4182231</v>
      </c>
      <c r="X51" s="67">
        <v>2696134</v>
      </c>
      <c r="Y51" s="67">
        <v>0</v>
      </c>
      <c r="Z51" s="67">
        <v>0</v>
      </c>
      <c r="AA51" s="67">
        <v>0</v>
      </c>
      <c r="AB51" s="67">
        <v>446238</v>
      </c>
      <c r="AC51" s="67">
        <v>165337</v>
      </c>
      <c r="AD51" s="64">
        <v>571.49433118279603</v>
      </c>
      <c r="AE51" s="64">
        <v>586.92017027027021</v>
      </c>
      <c r="AF51" s="327">
        <v>285.3379252173911</v>
      </c>
      <c r="AG51" s="64">
        <v>404.03347599999961</v>
      </c>
      <c r="AH51" s="64">
        <v>225.02249793814443</v>
      </c>
    </row>
    <row r="52" spans="1:34" x14ac:dyDescent="0.25">
      <c r="A52" s="61" t="s">
        <v>1442</v>
      </c>
      <c r="B52" s="353">
        <v>11718</v>
      </c>
      <c r="C52" s="61" t="s">
        <v>1656</v>
      </c>
      <c r="D52" s="2" t="s">
        <v>1565</v>
      </c>
      <c r="E52" s="329">
        <v>10763800</v>
      </c>
      <c r="F52" s="67">
        <v>10698313</v>
      </c>
      <c r="G52" s="67">
        <v>8629593</v>
      </c>
      <c r="H52" s="67">
        <v>4478037</v>
      </c>
      <c r="I52" s="67">
        <v>1709764</v>
      </c>
      <c r="J52" s="329">
        <v>25184571</v>
      </c>
      <c r="K52" s="67">
        <v>20944343</v>
      </c>
      <c r="L52" s="67">
        <v>13663047</v>
      </c>
      <c r="M52" s="67">
        <v>28369684</v>
      </c>
      <c r="N52" s="67">
        <v>24737764</v>
      </c>
      <c r="O52" s="67">
        <v>2679756</v>
      </c>
      <c r="P52" s="67">
        <v>2555444</v>
      </c>
      <c r="Q52" s="67">
        <v>1937060</v>
      </c>
      <c r="R52" s="67">
        <v>1039114</v>
      </c>
      <c r="S52" s="67">
        <v>364292</v>
      </c>
      <c r="T52" s="67">
        <v>6269960</v>
      </c>
      <c r="U52" s="67">
        <v>6084238</v>
      </c>
      <c r="V52" s="67">
        <v>3304150</v>
      </c>
      <c r="W52" s="67">
        <v>6583097</v>
      </c>
      <c r="X52" s="67">
        <v>5270770</v>
      </c>
      <c r="Y52" s="67">
        <v>0</v>
      </c>
      <c r="Z52" s="67">
        <v>0</v>
      </c>
      <c r="AA52" s="67">
        <v>0</v>
      </c>
      <c r="AB52" s="67">
        <v>399887</v>
      </c>
      <c r="AC52" s="67">
        <v>543410</v>
      </c>
      <c r="AD52" s="64">
        <v>299.62109230769204</v>
      </c>
      <c r="AE52" s="64">
        <v>317.68108770491807</v>
      </c>
      <c r="AF52" s="327">
        <v>122.13158378378382</v>
      </c>
      <c r="AG52" s="64">
        <v>108.3408078947369</v>
      </c>
      <c r="AH52" s="64">
        <v>42.481819607843136</v>
      </c>
    </row>
    <row r="53" spans="1:34" x14ac:dyDescent="0.25">
      <c r="A53" s="61" t="s">
        <v>761</v>
      </c>
      <c r="B53" s="353">
        <v>25</v>
      </c>
      <c r="C53" s="61" t="s">
        <v>1660</v>
      </c>
      <c r="D53" s="2" t="s">
        <v>1520</v>
      </c>
      <c r="E53" s="329">
        <v>271668259</v>
      </c>
      <c r="F53" s="67">
        <v>306611546</v>
      </c>
      <c r="G53" s="67">
        <v>305349540</v>
      </c>
      <c r="H53" s="67">
        <v>322568265</v>
      </c>
      <c r="I53" s="67">
        <v>379360080</v>
      </c>
      <c r="J53" s="329">
        <v>514114837</v>
      </c>
      <c r="K53" s="67">
        <v>551564414</v>
      </c>
      <c r="L53" s="67">
        <v>500300033</v>
      </c>
      <c r="M53" s="67">
        <v>581039466</v>
      </c>
      <c r="N53" s="67">
        <v>644868399</v>
      </c>
      <c r="O53" s="67">
        <v>124771495</v>
      </c>
      <c r="P53" s="67">
        <v>121946473</v>
      </c>
      <c r="Q53" s="330">
        <v>126774692</v>
      </c>
      <c r="R53" s="67">
        <v>132189796</v>
      </c>
      <c r="S53" s="67">
        <v>143035076</v>
      </c>
      <c r="T53" s="67">
        <v>131293262</v>
      </c>
      <c r="U53" s="67">
        <v>137040873</v>
      </c>
      <c r="V53" s="330">
        <v>113765414</v>
      </c>
      <c r="W53" s="67">
        <v>137023280</v>
      </c>
      <c r="X53" s="67">
        <v>145748718</v>
      </c>
      <c r="Y53" s="67">
        <v>0</v>
      </c>
      <c r="Z53" s="67">
        <v>0</v>
      </c>
      <c r="AA53" s="67">
        <v>0</v>
      </c>
      <c r="AB53" s="67">
        <v>14277841</v>
      </c>
      <c r="AC53" s="67">
        <v>16033355</v>
      </c>
      <c r="AD53" s="64">
        <v>10115.777882591719</v>
      </c>
      <c r="AE53" s="64">
        <v>10486.103786769405</v>
      </c>
      <c r="AF53" s="327">
        <v>10622.047963610914</v>
      </c>
      <c r="AG53" s="64">
        <v>10758.228077079886</v>
      </c>
      <c r="AH53" s="64">
        <v>10902.939417947262</v>
      </c>
    </row>
    <row r="54" spans="1:34" x14ac:dyDescent="0.25">
      <c r="A54" s="61" t="s">
        <v>762</v>
      </c>
      <c r="B54" s="353">
        <v>122</v>
      </c>
      <c r="C54" s="61" t="s">
        <v>1665</v>
      </c>
      <c r="D54" s="2" t="s">
        <v>1553</v>
      </c>
      <c r="E54" s="329">
        <v>541913696</v>
      </c>
      <c r="F54" s="67">
        <v>555150766</v>
      </c>
      <c r="G54" s="67">
        <v>547760909</v>
      </c>
      <c r="H54" s="67">
        <v>601815440</v>
      </c>
      <c r="I54" s="67">
        <v>624507127</v>
      </c>
      <c r="J54" s="329">
        <v>690269962</v>
      </c>
      <c r="K54" s="67">
        <v>732884413</v>
      </c>
      <c r="L54" s="67">
        <v>691768952</v>
      </c>
      <c r="M54" s="67">
        <v>841914723</v>
      </c>
      <c r="N54" s="67">
        <v>886090495</v>
      </c>
      <c r="O54" s="67">
        <v>297295546</v>
      </c>
      <c r="P54" s="67">
        <v>325943900</v>
      </c>
      <c r="Q54" s="67">
        <v>333498243</v>
      </c>
      <c r="R54" s="67">
        <v>380515774</v>
      </c>
      <c r="S54" s="67">
        <v>363601259</v>
      </c>
      <c r="T54" s="67">
        <v>278190840</v>
      </c>
      <c r="U54" s="67">
        <v>287346238</v>
      </c>
      <c r="V54" s="67">
        <v>267074418</v>
      </c>
      <c r="W54" s="67">
        <v>314286501</v>
      </c>
      <c r="X54" s="67">
        <v>347762563</v>
      </c>
      <c r="Y54" s="67">
        <v>0</v>
      </c>
      <c r="Z54" s="67">
        <v>0</v>
      </c>
      <c r="AA54" s="67">
        <v>0</v>
      </c>
      <c r="AB54" s="67">
        <v>2990696</v>
      </c>
      <c r="AC54" s="67">
        <v>2729189</v>
      </c>
      <c r="AD54" s="64">
        <v>26979.852625068292</v>
      </c>
      <c r="AE54" s="64">
        <v>28843.778019077807</v>
      </c>
      <c r="AF54" s="327">
        <v>29897.897616443679</v>
      </c>
      <c r="AG54" s="64">
        <v>32174.665284048006</v>
      </c>
      <c r="AH54" s="64">
        <v>32063.10081519404</v>
      </c>
    </row>
    <row r="55" spans="1:34" x14ac:dyDescent="0.25">
      <c r="A55" s="61" t="s">
        <v>763</v>
      </c>
      <c r="B55" s="353">
        <v>3113</v>
      </c>
      <c r="C55" s="61" t="s">
        <v>1668</v>
      </c>
      <c r="D55" s="2" t="s">
        <v>1520</v>
      </c>
      <c r="E55" s="329">
        <v>776536616</v>
      </c>
      <c r="F55" s="67">
        <v>830231912</v>
      </c>
      <c r="G55" s="67">
        <v>829139426</v>
      </c>
      <c r="H55" s="67">
        <v>902565141</v>
      </c>
      <c r="I55" s="67">
        <v>962832247</v>
      </c>
      <c r="J55" s="329">
        <v>1220045417</v>
      </c>
      <c r="K55" s="67">
        <v>1327384740</v>
      </c>
      <c r="L55" s="67">
        <v>1247727218</v>
      </c>
      <c r="M55" s="67">
        <v>1511372162</v>
      </c>
      <c r="N55" s="67">
        <v>1637880364</v>
      </c>
      <c r="O55" s="67">
        <v>349071846</v>
      </c>
      <c r="P55" s="67">
        <v>362782680</v>
      </c>
      <c r="Q55" s="67">
        <v>350600146</v>
      </c>
      <c r="R55" s="67">
        <v>343341623</v>
      </c>
      <c r="S55" s="67">
        <v>340354071</v>
      </c>
      <c r="T55" s="67">
        <v>422810441</v>
      </c>
      <c r="U55" s="67">
        <v>456393860</v>
      </c>
      <c r="V55" s="67">
        <v>416518294</v>
      </c>
      <c r="W55" s="67">
        <v>476566399</v>
      </c>
      <c r="X55" s="67">
        <v>494337349</v>
      </c>
      <c r="Y55" s="67">
        <v>0</v>
      </c>
      <c r="Z55" s="67">
        <v>0</v>
      </c>
      <c r="AA55" s="67">
        <v>0</v>
      </c>
      <c r="AB55" s="67">
        <v>22838250</v>
      </c>
      <c r="AC55" s="67">
        <v>23899811</v>
      </c>
      <c r="AD55" s="64">
        <v>37562.559415240983</v>
      </c>
      <c r="AE55" s="64">
        <v>39684.351853030872</v>
      </c>
      <c r="AF55" s="327">
        <v>37673.310759666318</v>
      </c>
      <c r="AG55" s="64">
        <v>36955.642250416036</v>
      </c>
      <c r="AH55" s="64">
        <v>37168.760763778038</v>
      </c>
    </row>
    <row r="56" spans="1:34" x14ac:dyDescent="0.25">
      <c r="A56" s="61" t="s">
        <v>858</v>
      </c>
      <c r="B56" s="353">
        <v>42</v>
      </c>
      <c r="C56" s="61" t="s">
        <v>1637</v>
      </c>
      <c r="D56" s="2" t="s">
        <v>1538</v>
      </c>
      <c r="E56" s="329">
        <v>65708765</v>
      </c>
      <c r="F56" s="67">
        <v>64141009</v>
      </c>
      <c r="G56" s="67">
        <v>71422506</v>
      </c>
      <c r="H56" s="67">
        <v>63613375</v>
      </c>
      <c r="I56" s="67">
        <v>58031259</v>
      </c>
      <c r="J56" s="329">
        <v>136820313</v>
      </c>
      <c r="K56" s="67">
        <v>135958909</v>
      </c>
      <c r="L56" s="67">
        <v>103950994</v>
      </c>
      <c r="M56" s="67">
        <v>104109952</v>
      </c>
      <c r="N56" s="67">
        <v>111372871</v>
      </c>
      <c r="O56" s="67">
        <v>51297800</v>
      </c>
      <c r="P56" s="67">
        <v>51382903</v>
      </c>
      <c r="Q56" s="67">
        <v>61520663</v>
      </c>
      <c r="R56" s="67">
        <v>48466258</v>
      </c>
      <c r="S56" s="67">
        <v>42134982</v>
      </c>
      <c r="T56" s="67">
        <v>52915911</v>
      </c>
      <c r="U56" s="67">
        <v>55120415</v>
      </c>
      <c r="V56" s="67">
        <v>38643076</v>
      </c>
      <c r="W56" s="67">
        <v>40627262</v>
      </c>
      <c r="X56" s="67">
        <v>47604621</v>
      </c>
      <c r="Y56" s="67">
        <v>0</v>
      </c>
      <c r="Z56" s="67">
        <v>0</v>
      </c>
      <c r="AA56" s="67">
        <v>0</v>
      </c>
      <c r="AB56" s="67">
        <v>8342449.7000000002</v>
      </c>
      <c r="AC56" s="67">
        <v>9925753.1799999997</v>
      </c>
      <c r="AD56" s="64">
        <v>4683.084683891946</v>
      </c>
      <c r="AE56" s="64">
        <v>4517.1211944020788</v>
      </c>
      <c r="AF56" s="327">
        <v>4874.3776298339635</v>
      </c>
      <c r="AG56" s="64">
        <v>4281.3699617580787</v>
      </c>
      <c r="AH56" s="64">
        <v>3413.8734908366714</v>
      </c>
    </row>
    <row r="57" spans="1:34" x14ac:dyDescent="0.25">
      <c r="A57" s="61" t="s">
        <v>765</v>
      </c>
      <c r="B57" s="353">
        <v>8701</v>
      </c>
      <c r="C57" s="61" t="s">
        <v>1637</v>
      </c>
      <c r="D57" s="2" t="s">
        <v>1520</v>
      </c>
      <c r="E57" s="329">
        <v>276988545</v>
      </c>
      <c r="F57" s="67">
        <v>289766868</v>
      </c>
      <c r="G57" s="67">
        <v>266514193</v>
      </c>
      <c r="H57" s="67">
        <v>302468217</v>
      </c>
      <c r="I57" s="67">
        <v>306860720</v>
      </c>
      <c r="J57" s="329">
        <v>306542971</v>
      </c>
      <c r="K57" s="67">
        <v>314949648</v>
      </c>
      <c r="L57" s="67">
        <v>264251585</v>
      </c>
      <c r="M57" s="67">
        <v>314020034</v>
      </c>
      <c r="N57" s="67">
        <v>301123296</v>
      </c>
      <c r="O57" s="67">
        <v>164454938</v>
      </c>
      <c r="P57" s="67">
        <v>171797501</v>
      </c>
      <c r="Q57" s="67">
        <v>172104618</v>
      </c>
      <c r="R57" s="67">
        <v>180080908</v>
      </c>
      <c r="S57" s="67">
        <v>178564349</v>
      </c>
      <c r="T57" s="67">
        <v>125303667</v>
      </c>
      <c r="U57" s="67">
        <v>132171755</v>
      </c>
      <c r="V57" s="67">
        <v>95614617</v>
      </c>
      <c r="W57" s="67">
        <v>116450839</v>
      </c>
      <c r="X57" s="67">
        <v>114396373</v>
      </c>
      <c r="Y57" s="67">
        <v>0</v>
      </c>
      <c r="Z57" s="67">
        <v>0</v>
      </c>
      <c r="AA57" s="67">
        <v>0</v>
      </c>
      <c r="AB57" s="67">
        <v>4789100.96</v>
      </c>
      <c r="AC57" s="67">
        <v>6131434.5599999996</v>
      </c>
      <c r="AD57" s="64">
        <v>15604.547924805742</v>
      </c>
      <c r="AE57" s="64">
        <v>15199.604461308487</v>
      </c>
      <c r="AF57" s="327">
        <v>15849.170020807584</v>
      </c>
      <c r="AG57" s="64">
        <v>15508.347132309429</v>
      </c>
      <c r="AH57" s="64">
        <v>15309.845703350957</v>
      </c>
    </row>
    <row r="58" spans="1:34" x14ac:dyDescent="0.25">
      <c r="A58" s="61" t="s">
        <v>861</v>
      </c>
      <c r="B58" s="353">
        <v>75</v>
      </c>
      <c r="C58" s="61" t="s">
        <v>1637</v>
      </c>
      <c r="D58" s="2" t="s">
        <v>1520</v>
      </c>
      <c r="E58" s="329">
        <v>218842242</v>
      </c>
      <c r="F58" s="67">
        <v>233663928</v>
      </c>
      <c r="G58" s="67">
        <v>216670736</v>
      </c>
      <c r="H58" s="67">
        <v>236011367</v>
      </c>
      <c r="I58" s="67">
        <v>220845442</v>
      </c>
      <c r="J58" s="329">
        <v>307711935</v>
      </c>
      <c r="K58" s="67">
        <v>314699014</v>
      </c>
      <c r="L58" s="67">
        <v>260795341</v>
      </c>
      <c r="M58" s="67">
        <v>306278306</v>
      </c>
      <c r="N58" s="67">
        <v>296710155</v>
      </c>
      <c r="O58" s="67">
        <v>124809594</v>
      </c>
      <c r="P58" s="67">
        <v>140744494</v>
      </c>
      <c r="Q58" s="67">
        <v>137825932</v>
      </c>
      <c r="R58" s="67">
        <v>151503002</v>
      </c>
      <c r="S58" s="67">
        <v>145433249</v>
      </c>
      <c r="T58" s="67">
        <v>117465976</v>
      </c>
      <c r="U58" s="67">
        <v>122124116</v>
      </c>
      <c r="V58" s="67">
        <v>99389830</v>
      </c>
      <c r="W58" s="67">
        <v>119938587</v>
      </c>
      <c r="X58" s="67">
        <v>110903986</v>
      </c>
      <c r="Y58" s="67">
        <v>0</v>
      </c>
      <c r="Z58" s="67">
        <v>0</v>
      </c>
      <c r="AA58" s="67">
        <v>0</v>
      </c>
      <c r="AB58" s="67">
        <v>5229559.84</v>
      </c>
      <c r="AC58" s="67">
        <v>6052723.5499999998</v>
      </c>
      <c r="AD58" s="64">
        <v>11824.459784075569</v>
      </c>
      <c r="AE58" s="64">
        <v>12799.569054012953</v>
      </c>
      <c r="AF58" s="327">
        <v>12860.81369602777</v>
      </c>
      <c r="AG58" s="64">
        <v>13518.638239021582</v>
      </c>
      <c r="AH58" s="64">
        <v>12643.802176418672</v>
      </c>
    </row>
    <row r="59" spans="1:34" x14ac:dyDescent="0.25">
      <c r="A59" s="61" t="s">
        <v>862</v>
      </c>
      <c r="B59" s="353">
        <v>41</v>
      </c>
      <c r="C59" s="61" t="s">
        <v>1637</v>
      </c>
      <c r="D59" s="2" t="s">
        <v>1520</v>
      </c>
      <c r="E59" s="329">
        <v>155892857</v>
      </c>
      <c r="F59" s="67">
        <v>159886392</v>
      </c>
      <c r="G59" s="67">
        <v>72479921</v>
      </c>
      <c r="H59" s="67">
        <v>0</v>
      </c>
      <c r="I59" s="67">
        <v>1</v>
      </c>
      <c r="J59" s="329">
        <v>231503794</v>
      </c>
      <c r="K59" s="67">
        <v>239136166</v>
      </c>
      <c r="L59" s="67">
        <v>120440677</v>
      </c>
      <c r="M59" s="67">
        <v>60844249</v>
      </c>
      <c r="N59" s="67">
        <v>62402482</v>
      </c>
      <c r="O59" s="67">
        <v>101124283</v>
      </c>
      <c r="P59" s="67">
        <v>106661231</v>
      </c>
      <c r="Q59" s="67">
        <v>54225918</v>
      </c>
      <c r="R59" s="67">
        <v>0</v>
      </c>
      <c r="S59" s="67">
        <v>0</v>
      </c>
      <c r="T59" s="67">
        <v>87305164</v>
      </c>
      <c r="U59" s="67">
        <v>94665078</v>
      </c>
      <c r="V59" s="67">
        <v>42199292</v>
      </c>
      <c r="W59" s="67">
        <v>24102808</v>
      </c>
      <c r="X59" s="67">
        <v>20512273</v>
      </c>
      <c r="Y59" s="67">
        <v>0</v>
      </c>
      <c r="Z59" s="67">
        <v>0</v>
      </c>
      <c r="AA59" s="67">
        <v>0</v>
      </c>
      <c r="AB59" s="67">
        <v>1735153.42</v>
      </c>
      <c r="AC59" s="67">
        <v>1212069.46</v>
      </c>
      <c r="AD59" s="64">
        <v>9804.0388490964051</v>
      </c>
      <c r="AE59" s="64">
        <v>9810.2282770169313</v>
      </c>
      <c r="AF59" s="327">
        <v>5083.7785578570592</v>
      </c>
      <c r="AG59" s="64" t="s">
        <v>687</v>
      </c>
      <c r="AH59" s="64" t="s">
        <v>687</v>
      </c>
    </row>
    <row r="60" spans="1:34" x14ac:dyDescent="0.25">
      <c r="A60" s="61" t="s">
        <v>863</v>
      </c>
      <c r="B60" s="353">
        <v>114</v>
      </c>
      <c r="C60" s="61" t="s">
        <v>1637</v>
      </c>
      <c r="D60" s="2" t="s">
        <v>1520</v>
      </c>
      <c r="E60" s="329">
        <v>187913044</v>
      </c>
      <c r="F60" s="67">
        <v>213204224</v>
      </c>
      <c r="G60" s="67">
        <v>206363251</v>
      </c>
      <c r="H60" s="67">
        <v>246731757</v>
      </c>
      <c r="I60" s="67">
        <v>250134426</v>
      </c>
      <c r="J60" s="329">
        <v>469598318</v>
      </c>
      <c r="K60" s="67">
        <v>484062274</v>
      </c>
      <c r="L60" s="67">
        <v>446468943</v>
      </c>
      <c r="M60" s="67">
        <v>539292430</v>
      </c>
      <c r="N60" s="67">
        <v>544291813</v>
      </c>
      <c r="O60" s="67">
        <v>101519769</v>
      </c>
      <c r="P60" s="67">
        <v>114753620</v>
      </c>
      <c r="Q60" s="67">
        <v>110432982</v>
      </c>
      <c r="R60" s="67">
        <v>127618037</v>
      </c>
      <c r="S60" s="67">
        <v>125962995</v>
      </c>
      <c r="T60" s="67">
        <v>168304382</v>
      </c>
      <c r="U60" s="67">
        <v>174051568</v>
      </c>
      <c r="V60" s="67">
        <v>157161289</v>
      </c>
      <c r="W60" s="67">
        <v>187702913</v>
      </c>
      <c r="X60" s="67">
        <v>189878908</v>
      </c>
      <c r="Y60" s="67">
        <v>0</v>
      </c>
      <c r="Z60" s="67">
        <v>0</v>
      </c>
      <c r="AA60" s="67">
        <v>0</v>
      </c>
      <c r="AB60" s="67">
        <v>3503061.77</v>
      </c>
      <c r="AC60" s="67">
        <v>3698957.12</v>
      </c>
      <c r="AD60" s="64">
        <v>10088.085458168871</v>
      </c>
      <c r="AE60" s="64">
        <v>10305.779950624034</v>
      </c>
      <c r="AF60" s="327">
        <v>9883.0260675542868</v>
      </c>
      <c r="AG60" s="64">
        <v>10955.904745703883</v>
      </c>
      <c r="AH60" s="64">
        <v>11323.067382107029</v>
      </c>
    </row>
    <row r="61" spans="1:34" x14ac:dyDescent="0.25">
      <c r="A61" s="61" t="s">
        <v>864</v>
      </c>
      <c r="B61" s="353">
        <v>126</v>
      </c>
      <c r="C61" s="61" t="s">
        <v>1637</v>
      </c>
      <c r="D61" s="2" t="s">
        <v>1538</v>
      </c>
      <c r="E61" s="329">
        <v>368501450</v>
      </c>
      <c r="F61" s="67">
        <v>394506132</v>
      </c>
      <c r="G61" s="67">
        <v>415042098</v>
      </c>
      <c r="H61" s="67">
        <v>484472855</v>
      </c>
      <c r="I61" s="67">
        <v>497658782</v>
      </c>
      <c r="J61" s="329">
        <v>269026962</v>
      </c>
      <c r="K61" s="67">
        <v>296551101</v>
      </c>
      <c r="L61" s="67">
        <v>265015114</v>
      </c>
      <c r="M61" s="67">
        <v>319111714</v>
      </c>
      <c r="N61" s="67">
        <v>303259787</v>
      </c>
      <c r="O61" s="67">
        <v>251134171</v>
      </c>
      <c r="P61" s="67">
        <v>265558178</v>
      </c>
      <c r="Q61" s="67">
        <v>266055242</v>
      </c>
      <c r="R61" s="67">
        <v>296225256</v>
      </c>
      <c r="S61" s="67">
        <v>300437681</v>
      </c>
      <c r="T61" s="67">
        <v>117225507</v>
      </c>
      <c r="U61" s="67">
        <v>124721992</v>
      </c>
      <c r="V61" s="67">
        <v>105328390</v>
      </c>
      <c r="W61" s="67">
        <v>126108311</v>
      </c>
      <c r="X61" s="67">
        <v>120258573</v>
      </c>
      <c r="Y61" s="67">
        <v>0</v>
      </c>
      <c r="Z61" s="67">
        <v>0</v>
      </c>
      <c r="AA61" s="67">
        <v>0</v>
      </c>
      <c r="AB61" s="67">
        <v>3879461.03</v>
      </c>
      <c r="AC61" s="67">
        <v>3606708.25</v>
      </c>
      <c r="AD61" s="64">
        <v>17836.563890720507</v>
      </c>
      <c r="AE61" s="64">
        <v>18412.155889085632</v>
      </c>
      <c r="AF61" s="327">
        <v>17987.993965053007</v>
      </c>
      <c r="AG61" s="64">
        <v>18705.620746272158</v>
      </c>
      <c r="AH61" s="64">
        <v>18642.585780579626</v>
      </c>
    </row>
    <row r="62" spans="1:34" x14ac:dyDescent="0.25">
      <c r="A62" s="61" t="s">
        <v>770</v>
      </c>
      <c r="B62" s="353">
        <v>129</v>
      </c>
      <c r="C62" s="61" t="s">
        <v>1682</v>
      </c>
      <c r="D62" s="2" t="s">
        <v>1520</v>
      </c>
      <c r="E62" s="329">
        <v>106775049</v>
      </c>
      <c r="F62" s="67">
        <v>102443586</v>
      </c>
      <c r="G62" s="67">
        <v>104922920</v>
      </c>
      <c r="H62" s="67">
        <v>124160464</v>
      </c>
      <c r="I62" s="67">
        <v>118502150</v>
      </c>
      <c r="J62" s="329">
        <v>255656646</v>
      </c>
      <c r="K62" s="67">
        <v>276363326</v>
      </c>
      <c r="L62" s="67">
        <v>271410380</v>
      </c>
      <c r="M62" s="67">
        <v>318075866</v>
      </c>
      <c r="N62" s="67">
        <v>344819981</v>
      </c>
      <c r="O62" s="67">
        <v>59501649</v>
      </c>
      <c r="P62" s="67">
        <v>61444613</v>
      </c>
      <c r="Q62" s="67">
        <v>57681157</v>
      </c>
      <c r="R62" s="67">
        <v>68084541</v>
      </c>
      <c r="S62" s="67">
        <v>64009512</v>
      </c>
      <c r="T62" s="67">
        <v>126483247</v>
      </c>
      <c r="U62" s="67">
        <v>136384289</v>
      </c>
      <c r="V62" s="67">
        <v>132678867</v>
      </c>
      <c r="W62" s="67">
        <v>142980232</v>
      </c>
      <c r="X62" s="67">
        <v>156005280</v>
      </c>
      <c r="Y62" s="67">
        <v>0</v>
      </c>
      <c r="Z62" s="67">
        <v>0</v>
      </c>
      <c r="AA62" s="67">
        <v>0</v>
      </c>
      <c r="AB62" s="67">
        <v>2337499</v>
      </c>
      <c r="AC62" s="67">
        <v>2538366</v>
      </c>
      <c r="AD62" s="64">
        <v>6521.8004360198838</v>
      </c>
      <c r="AE62" s="64">
        <v>6606.1938595708998</v>
      </c>
      <c r="AF62" s="327">
        <v>6515.2340121445977</v>
      </c>
      <c r="AG62" s="64">
        <v>7505.6779088407711</v>
      </c>
      <c r="AH62" s="64">
        <v>7177.4703661051726</v>
      </c>
    </row>
    <row r="63" spans="1:34" x14ac:dyDescent="0.25">
      <c r="A63" s="61" t="s">
        <v>771</v>
      </c>
      <c r="B63" s="353">
        <v>104</v>
      </c>
      <c r="C63" s="61" t="s">
        <v>1612</v>
      </c>
      <c r="D63" s="2" t="s">
        <v>1560</v>
      </c>
      <c r="E63" s="329">
        <v>995373458</v>
      </c>
      <c r="F63" s="67">
        <v>1022703145</v>
      </c>
      <c r="G63" s="67">
        <v>974814446</v>
      </c>
      <c r="H63" s="67">
        <v>1100774774</v>
      </c>
      <c r="I63" s="67">
        <v>1073223601</v>
      </c>
      <c r="J63" s="329">
        <v>1101811387</v>
      </c>
      <c r="K63" s="67">
        <v>1196480493</v>
      </c>
      <c r="L63" s="67">
        <v>1083774533</v>
      </c>
      <c r="M63" s="67">
        <v>1304950327</v>
      </c>
      <c r="N63" s="67">
        <v>1337207935</v>
      </c>
      <c r="O63" s="67">
        <v>457152617</v>
      </c>
      <c r="P63" s="67">
        <v>483741769</v>
      </c>
      <c r="Q63" s="67">
        <v>475000305</v>
      </c>
      <c r="R63" s="67">
        <v>518629030</v>
      </c>
      <c r="S63" s="67">
        <v>441175208</v>
      </c>
      <c r="T63" s="67">
        <v>330066992</v>
      </c>
      <c r="U63" s="67">
        <v>368038879</v>
      </c>
      <c r="V63" s="67">
        <v>375489324</v>
      </c>
      <c r="W63" s="67">
        <v>477456201</v>
      </c>
      <c r="X63" s="67">
        <v>533889193</v>
      </c>
      <c r="Y63" s="67">
        <v>0</v>
      </c>
      <c r="Z63" s="67">
        <v>0</v>
      </c>
      <c r="AA63" s="67">
        <v>0</v>
      </c>
      <c r="AB63" s="67">
        <v>15178305.076208699</v>
      </c>
      <c r="AC63" s="67">
        <v>13088892</v>
      </c>
      <c r="AD63" s="64">
        <v>32245.127197854184</v>
      </c>
      <c r="AE63" s="64">
        <v>31337.910444699952</v>
      </c>
      <c r="AF63" s="327">
        <v>29250.297269971463</v>
      </c>
      <c r="AG63" s="64">
        <v>31688.873853117409</v>
      </c>
      <c r="AH63" s="64">
        <v>29337.216103014689</v>
      </c>
    </row>
    <row r="64" spans="1:34" x14ac:dyDescent="0.25">
      <c r="A64" s="61" t="s">
        <v>772</v>
      </c>
      <c r="B64" s="353">
        <v>3115</v>
      </c>
      <c r="C64" s="61" t="s">
        <v>1596</v>
      </c>
      <c r="D64" s="2" t="s">
        <v>1560</v>
      </c>
      <c r="E64" s="329">
        <v>2056186261</v>
      </c>
      <c r="F64" s="67">
        <v>2241313790</v>
      </c>
      <c r="G64" s="67">
        <v>2306228221</v>
      </c>
      <c r="H64" s="67">
        <v>2561886588</v>
      </c>
      <c r="I64" s="67">
        <v>2622137787</v>
      </c>
      <c r="J64" s="329">
        <v>2669857262</v>
      </c>
      <c r="K64" s="67">
        <v>2944234429</v>
      </c>
      <c r="L64" s="67">
        <v>2817268941</v>
      </c>
      <c r="M64" s="67">
        <v>3396524449</v>
      </c>
      <c r="N64" s="67">
        <v>3810593571</v>
      </c>
      <c r="O64" s="67">
        <v>722091206</v>
      </c>
      <c r="P64" s="67">
        <v>821953344</v>
      </c>
      <c r="Q64" s="67">
        <v>828150498</v>
      </c>
      <c r="R64" s="67">
        <v>906082736</v>
      </c>
      <c r="S64" s="67">
        <v>887678500</v>
      </c>
      <c r="T64" s="67">
        <v>720309560</v>
      </c>
      <c r="U64" s="67">
        <v>747352834</v>
      </c>
      <c r="V64" s="67">
        <v>766814080</v>
      </c>
      <c r="W64" s="67">
        <v>897734383</v>
      </c>
      <c r="X64" s="67">
        <v>1008872941</v>
      </c>
      <c r="Y64" s="67">
        <v>0</v>
      </c>
      <c r="Z64" s="67">
        <v>0</v>
      </c>
      <c r="AA64" s="67">
        <v>0</v>
      </c>
      <c r="AB64" s="67">
        <v>205637845</v>
      </c>
      <c r="AC64" s="67">
        <v>209005582</v>
      </c>
      <c r="AD64" s="64">
        <v>58117.471761362489</v>
      </c>
      <c r="AE64" s="64">
        <v>61193.040813050073</v>
      </c>
      <c r="AF64" s="327">
        <v>59609.676196767228</v>
      </c>
      <c r="AG64" s="64">
        <v>61669.994066886495</v>
      </c>
      <c r="AH64" s="64">
        <v>61069.872942952548</v>
      </c>
    </row>
    <row r="65" spans="1:34" x14ac:dyDescent="0.25">
      <c r="A65" s="61" t="s">
        <v>876</v>
      </c>
      <c r="B65" s="353">
        <v>138</v>
      </c>
      <c r="C65" s="61" t="s">
        <v>1524</v>
      </c>
      <c r="D65" s="2" t="s">
        <v>1553</v>
      </c>
      <c r="E65" s="329">
        <v>159680074</v>
      </c>
      <c r="F65" s="67">
        <v>179655305</v>
      </c>
      <c r="G65" s="67">
        <v>186935773</v>
      </c>
      <c r="H65" s="67">
        <v>216705545</v>
      </c>
      <c r="I65" s="67">
        <v>226337863</v>
      </c>
      <c r="J65" s="329">
        <v>383417939</v>
      </c>
      <c r="K65" s="67">
        <v>394663471</v>
      </c>
      <c r="L65" s="67">
        <v>351455011</v>
      </c>
      <c r="M65" s="67">
        <v>442042157</v>
      </c>
      <c r="N65" s="67">
        <v>472053340</v>
      </c>
      <c r="O65" s="67">
        <v>111574612</v>
      </c>
      <c r="P65" s="67">
        <v>125513373</v>
      </c>
      <c r="Q65" s="67">
        <v>130488479</v>
      </c>
      <c r="R65" s="67">
        <v>142577815</v>
      </c>
      <c r="S65" s="67">
        <v>149322941</v>
      </c>
      <c r="T65" s="67">
        <v>144300391</v>
      </c>
      <c r="U65" s="67">
        <v>148201952</v>
      </c>
      <c r="V65" s="67">
        <v>130167682</v>
      </c>
      <c r="W65" s="67">
        <v>157511716</v>
      </c>
      <c r="X65" s="67">
        <v>164916674</v>
      </c>
      <c r="Y65" s="67">
        <v>0</v>
      </c>
      <c r="Z65" s="67">
        <v>0</v>
      </c>
      <c r="AA65" s="67">
        <v>0</v>
      </c>
      <c r="AB65" s="67">
        <v>744784.99</v>
      </c>
      <c r="AC65" s="67">
        <v>620818</v>
      </c>
      <c r="AD65" s="64">
        <v>10303.142440346983</v>
      </c>
      <c r="AE65" s="64">
        <v>11246.685227611801</v>
      </c>
      <c r="AF65" s="327">
        <v>10783.847196140381</v>
      </c>
      <c r="AG65" s="64">
        <v>11742.117264873768</v>
      </c>
      <c r="AH65" s="64">
        <v>12020.971403407317</v>
      </c>
    </row>
    <row r="66" spans="1:34" x14ac:dyDescent="0.25">
      <c r="AF66" s="327"/>
    </row>
    <row r="70" spans="1:34" x14ac:dyDescent="0.25">
      <c r="A70" s="61" t="s">
        <v>3036</v>
      </c>
    </row>
    <row r="71" spans="1:34" x14ac:dyDescent="0.25">
      <c r="A71" s="61" t="s">
        <v>3039</v>
      </c>
    </row>
    <row r="72" spans="1:34" x14ac:dyDescent="0.25">
      <c r="A72" s="61" t="s">
        <v>3040</v>
      </c>
    </row>
  </sheetData>
  <mergeCells count="6">
    <mergeCell ref="AD3:AH3"/>
    <mergeCell ref="E3:I3"/>
    <mergeCell ref="J3:N3"/>
    <mergeCell ref="O3:S3"/>
    <mergeCell ref="T3:X3"/>
    <mergeCell ref="Y3:AC3"/>
  </mergeCells>
  <conditionalFormatting sqref="E3:AH65">
    <cfRule type="containsBlanks" dxfId="11" priority="1">
      <formula>LEN(TRIM(E3))=0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39997558519241921"/>
  </sheetPr>
  <dimension ref="A1:AW72"/>
  <sheetViews>
    <sheetView zoomScaleNormal="100" workbookViewId="0">
      <pane xSplit="4" ySplit="4" topLeftCell="E5" activePane="bottomRight" state="frozen"/>
      <selection pane="topRight" activeCell="D1" sqref="D1"/>
      <selection pane="bottomLeft" activeCell="A4" sqref="A4"/>
      <selection pane="bottomRight"/>
    </sheetView>
  </sheetViews>
  <sheetFormatPr defaultColWidth="9.44140625" defaultRowHeight="13.8" x14ac:dyDescent="0.25"/>
  <cols>
    <col min="1" max="1" width="37.5546875" style="2" customWidth="1"/>
    <col min="2" max="2" width="9.44140625" style="4" customWidth="1"/>
    <col min="3" max="3" width="36.44140625" style="3" customWidth="1"/>
    <col min="4" max="4" width="39.44140625" style="2" customWidth="1"/>
    <col min="5" max="34" width="18.5546875" style="3" customWidth="1"/>
    <col min="35" max="39" width="9.5546875" style="3" customWidth="1"/>
    <col min="40" max="44" width="9.44140625" style="3"/>
    <col min="45" max="49" width="9.5546875" style="3" customWidth="1"/>
    <col min="50" max="16384" width="9.44140625" style="3"/>
  </cols>
  <sheetData>
    <row r="1" spans="1:49" x14ac:dyDescent="0.25">
      <c r="A1" s="1" t="s">
        <v>82</v>
      </c>
      <c r="D1" s="30"/>
    </row>
    <row r="2" spans="1:49" ht="14.4" thickBot="1" x14ac:dyDescent="0.3">
      <c r="A2" s="1" t="s">
        <v>111</v>
      </c>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row>
    <row r="3" spans="1:49" ht="14.4" thickBot="1" x14ac:dyDescent="0.3">
      <c r="A3" s="1"/>
      <c r="D3" s="30"/>
      <c r="E3" s="379" t="s">
        <v>30</v>
      </c>
      <c r="F3" s="380"/>
      <c r="G3" s="380"/>
      <c r="H3" s="380"/>
      <c r="I3" s="381"/>
      <c r="J3" s="379" t="s">
        <v>31</v>
      </c>
      <c r="K3" s="380"/>
      <c r="L3" s="380"/>
      <c r="M3" s="380"/>
      <c r="N3" s="381"/>
      <c r="O3" s="379" t="s">
        <v>32</v>
      </c>
      <c r="P3" s="380"/>
      <c r="Q3" s="380"/>
      <c r="R3" s="380"/>
      <c r="S3" s="381"/>
      <c r="T3" s="379" t="s">
        <v>33</v>
      </c>
      <c r="U3" s="380"/>
      <c r="V3" s="380"/>
      <c r="W3" s="380"/>
      <c r="X3" s="381"/>
      <c r="Y3" s="379" t="s">
        <v>34</v>
      </c>
      <c r="Z3" s="380"/>
      <c r="AA3" s="380"/>
      <c r="AB3" s="380"/>
      <c r="AC3" s="381"/>
      <c r="AD3" s="379" t="s">
        <v>35</v>
      </c>
      <c r="AE3" s="380"/>
      <c r="AF3" s="380"/>
      <c r="AG3" s="380"/>
      <c r="AH3" s="381"/>
      <c r="AI3" s="382" t="s">
        <v>36</v>
      </c>
      <c r="AJ3" s="383"/>
      <c r="AK3" s="383"/>
      <c r="AL3" s="383"/>
      <c r="AM3" s="384"/>
      <c r="AN3" s="382" t="s">
        <v>37</v>
      </c>
      <c r="AO3" s="383"/>
      <c r="AP3" s="383"/>
      <c r="AQ3" s="383"/>
      <c r="AR3" s="384"/>
      <c r="AS3" s="382" t="s">
        <v>38</v>
      </c>
      <c r="AT3" s="383"/>
      <c r="AU3" s="383"/>
      <c r="AV3" s="383"/>
      <c r="AW3" s="384"/>
    </row>
    <row r="4" spans="1:49" ht="14.4" thickBot="1" x14ac:dyDescent="0.3">
      <c r="A4" s="1" t="s">
        <v>108</v>
      </c>
      <c r="B4" s="14" t="s">
        <v>109</v>
      </c>
      <c r="C4" s="15" t="s">
        <v>12</v>
      </c>
      <c r="D4" s="1" t="s">
        <v>7</v>
      </c>
      <c r="E4" s="163" t="s">
        <v>2631</v>
      </c>
      <c r="F4" s="163" t="s">
        <v>2737</v>
      </c>
      <c r="G4" s="163" t="s">
        <v>2738</v>
      </c>
      <c r="H4" s="163" t="s">
        <v>2736</v>
      </c>
      <c r="I4" s="163" t="s">
        <v>2735</v>
      </c>
      <c r="J4" s="163" t="s">
        <v>2631</v>
      </c>
      <c r="K4" s="163" t="s">
        <v>2737</v>
      </c>
      <c r="L4" s="163" t="s">
        <v>2738</v>
      </c>
      <c r="M4" s="163" t="s">
        <v>2736</v>
      </c>
      <c r="N4" s="163" t="s">
        <v>2735</v>
      </c>
      <c r="O4" s="163" t="s">
        <v>2631</v>
      </c>
      <c r="P4" s="163" t="s">
        <v>2737</v>
      </c>
      <c r="Q4" s="163" t="s">
        <v>2738</v>
      </c>
      <c r="R4" s="163" t="s">
        <v>2736</v>
      </c>
      <c r="S4" s="163" t="s">
        <v>2735</v>
      </c>
      <c r="T4" s="163" t="s">
        <v>2631</v>
      </c>
      <c r="U4" s="163" t="s">
        <v>2737</v>
      </c>
      <c r="V4" s="163" t="s">
        <v>2738</v>
      </c>
      <c r="W4" s="163" t="s">
        <v>2736</v>
      </c>
      <c r="X4" s="163" t="s">
        <v>2735</v>
      </c>
      <c r="Y4" s="163" t="s">
        <v>2631</v>
      </c>
      <c r="Z4" s="163" t="s">
        <v>2737</v>
      </c>
      <c r="AA4" s="163" t="s">
        <v>2738</v>
      </c>
      <c r="AB4" s="163" t="s">
        <v>2736</v>
      </c>
      <c r="AC4" s="163" t="s">
        <v>2735</v>
      </c>
      <c r="AD4" s="163" t="s">
        <v>2631</v>
      </c>
      <c r="AE4" s="163" t="s">
        <v>2737</v>
      </c>
      <c r="AF4" s="163" t="s">
        <v>2738</v>
      </c>
      <c r="AG4" s="163" t="s">
        <v>2736</v>
      </c>
      <c r="AH4" s="163" t="s">
        <v>2735</v>
      </c>
      <c r="AI4" s="163" t="s">
        <v>2631</v>
      </c>
      <c r="AJ4" s="163" t="s">
        <v>2737</v>
      </c>
      <c r="AK4" s="163" t="s">
        <v>2738</v>
      </c>
      <c r="AL4" s="163" t="s">
        <v>2736</v>
      </c>
      <c r="AM4" s="163" t="s">
        <v>2735</v>
      </c>
      <c r="AN4" s="163" t="s">
        <v>2631</v>
      </c>
      <c r="AO4" s="163" t="s">
        <v>2737</v>
      </c>
      <c r="AP4" s="163" t="s">
        <v>2738</v>
      </c>
      <c r="AQ4" s="163" t="s">
        <v>2736</v>
      </c>
      <c r="AR4" s="163" t="s">
        <v>2735</v>
      </c>
      <c r="AS4" s="163" t="s">
        <v>2631</v>
      </c>
      <c r="AT4" s="163" t="s">
        <v>2737</v>
      </c>
      <c r="AU4" s="163" t="s">
        <v>2738</v>
      </c>
      <c r="AV4" s="163" t="s">
        <v>2736</v>
      </c>
      <c r="AW4" s="163" t="s">
        <v>2735</v>
      </c>
    </row>
    <row r="5" spans="1:49" x14ac:dyDescent="0.25">
      <c r="A5" s="2" t="s">
        <v>713</v>
      </c>
      <c r="B5" s="2">
        <v>1</v>
      </c>
      <c r="C5" s="3" t="s">
        <v>1524</v>
      </c>
      <c r="D5" s="2" t="s">
        <v>1553</v>
      </c>
      <c r="E5" s="7">
        <v>133753444</v>
      </c>
      <c r="F5" s="7">
        <v>78683000</v>
      </c>
      <c r="G5" s="7">
        <v>126339000</v>
      </c>
      <c r="H5" s="7">
        <v>141169000</v>
      </c>
      <c r="I5" s="7">
        <v>138717000</v>
      </c>
      <c r="J5" s="62" t="s">
        <v>687</v>
      </c>
      <c r="K5" s="62" t="s">
        <v>687</v>
      </c>
      <c r="L5" s="7">
        <v>6616000</v>
      </c>
      <c r="M5" s="7">
        <v>4927000</v>
      </c>
      <c r="N5" s="7">
        <v>1200700</v>
      </c>
      <c r="O5" s="7">
        <v>396339</v>
      </c>
      <c r="P5" s="7">
        <v>7286000</v>
      </c>
      <c r="Q5" s="7">
        <v>815000</v>
      </c>
      <c r="R5" s="7">
        <v>3795000</v>
      </c>
      <c r="S5" s="7">
        <v>-2425000</v>
      </c>
      <c r="T5" s="7">
        <v>134149783</v>
      </c>
      <c r="U5" s="7">
        <v>85969000</v>
      </c>
      <c r="V5" s="7">
        <v>127154000</v>
      </c>
      <c r="W5" s="7">
        <v>144964000</v>
      </c>
      <c r="X5" s="7">
        <v>136292000</v>
      </c>
      <c r="Y5" s="7">
        <v>132391240</v>
      </c>
      <c r="Z5" s="7">
        <v>79498000</v>
      </c>
      <c r="AA5" s="7">
        <v>133555000</v>
      </c>
      <c r="AB5" s="7">
        <v>143043000</v>
      </c>
      <c r="AC5" s="7">
        <v>150186000</v>
      </c>
      <c r="AD5" s="7">
        <v>1758543</v>
      </c>
      <c r="AE5" s="7">
        <v>6471000</v>
      </c>
      <c r="AF5" s="7">
        <v>-6401000</v>
      </c>
      <c r="AG5" s="7">
        <v>1921000</v>
      </c>
      <c r="AH5" s="7">
        <v>-13894000</v>
      </c>
      <c r="AI5" s="16">
        <v>0.01</v>
      </c>
      <c r="AJ5" s="16">
        <v>-8.9999999999999993E-3</v>
      </c>
      <c r="AK5" s="16">
        <v>-5.7000000000000002E-2</v>
      </c>
      <c r="AL5" s="16">
        <v>-1.2999999999999999E-2</v>
      </c>
      <c r="AM5" s="16">
        <v>-8.4000000000000005E-2</v>
      </c>
      <c r="AN5" s="16">
        <v>3.0000000000000001E-3</v>
      </c>
      <c r="AO5" s="16">
        <v>8.5000000000000006E-2</v>
      </c>
      <c r="AP5" s="16">
        <v>6.0000000000000001E-3</v>
      </c>
      <c r="AQ5" s="16">
        <v>2.5999999999999999E-2</v>
      </c>
      <c r="AR5" s="16">
        <v>-1.7999999999999999E-2</v>
      </c>
      <c r="AS5" s="16">
        <v>1.2999999999999999E-2</v>
      </c>
      <c r="AT5" s="16">
        <v>7.4999999999999997E-2</v>
      </c>
      <c r="AU5" s="16">
        <v>-0.05</v>
      </c>
      <c r="AV5" s="16">
        <v>1.2999999999999999E-2</v>
      </c>
      <c r="AW5" s="16">
        <v>-0.10199999999999999</v>
      </c>
    </row>
    <row r="6" spans="1:49" x14ac:dyDescent="0.25">
      <c r="A6" s="2" t="s">
        <v>930</v>
      </c>
      <c r="B6" s="2">
        <v>2</v>
      </c>
      <c r="C6" s="3" t="s">
        <v>1533</v>
      </c>
      <c r="D6" s="2" t="s">
        <v>1520</v>
      </c>
      <c r="E6" s="7">
        <v>27013055</v>
      </c>
      <c r="F6" s="7">
        <v>30718133</v>
      </c>
      <c r="G6" s="7">
        <v>35317985</v>
      </c>
      <c r="H6" s="7">
        <v>36410906</v>
      </c>
      <c r="I6" s="7">
        <v>32143029</v>
      </c>
      <c r="J6" s="62" t="s">
        <v>687</v>
      </c>
      <c r="K6" s="62" t="s">
        <v>687</v>
      </c>
      <c r="L6" s="7">
        <v>681175</v>
      </c>
      <c r="M6" s="7">
        <v>0</v>
      </c>
      <c r="N6" s="7">
        <v>0</v>
      </c>
      <c r="O6" s="7">
        <v>30671</v>
      </c>
      <c r="P6" s="7">
        <v>68173</v>
      </c>
      <c r="Q6" s="7">
        <v>-1109543</v>
      </c>
      <c r="R6" s="7">
        <v>36404</v>
      </c>
      <c r="S6" s="7">
        <v>859</v>
      </c>
      <c r="T6" s="7">
        <v>27043726</v>
      </c>
      <c r="U6" s="7">
        <v>30786306</v>
      </c>
      <c r="V6" s="7">
        <v>34208442</v>
      </c>
      <c r="W6" s="7">
        <v>36447310</v>
      </c>
      <c r="X6" s="7">
        <v>32143888</v>
      </c>
      <c r="Y6" s="7">
        <v>25820385</v>
      </c>
      <c r="Z6" s="7">
        <v>30124918</v>
      </c>
      <c r="AA6" s="7">
        <v>32370581</v>
      </c>
      <c r="AB6" s="7">
        <v>36223224</v>
      </c>
      <c r="AC6" s="7">
        <v>38192894</v>
      </c>
      <c r="AD6" s="7">
        <v>1223341</v>
      </c>
      <c r="AE6" s="7">
        <v>661388</v>
      </c>
      <c r="AF6" s="7">
        <v>1837861</v>
      </c>
      <c r="AG6" s="7">
        <v>224086</v>
      </c>
      <c r="AH6" s="7">
        <v>-6049006</v>
      </c>
      <c r="AI6" s="16">
        <v>4.3999999999999997E-2</v>
      </c>
      <c r="AJ6" s="16">
        <v>1.9E-2</v>
      </c>
      <c r="AK6" s="16">
        <v>8.5999999999999993E-2</v>
      </c>
      <c r="AL6" s="16">
        <v>5.0000000000000001E-3</v>
      </c>
      <c r="AM6" s="16">
        <v>-0.188</v>
      </c>
      <c r="AN6" s="16">
        <v>1E-3</v>
      </c>
      <c r="AO6" s="16">
        <v>2E-3</v>
      </c>
      <c r="AP6" s="16">
        <v>-3.2000000000000001E-2</v>
      </c>
      <c r="AQ6" s="16">
        <v>1E-3</v>
      </c>
      <c r="AR6" s="16">
        <v>0</v>
      </c>
      <c r="AS6" s="16">
        <v>4.4999999999999998E-2</v>
      </c>
      <c r="AT6" s="16">
        <v>2.1000000000000001E-2</v>
      </c>
      <c r="AU6" s="16">
        <v>5.3999999999999999E-2</v>
      </c>
      <c r="AV6" s="16">
        <v>6.0000000000000001E-3</v>
      </c>
      <c r="AW6" s="16">
        <v>-0.188</v>
      </c>
    </row>
    <row r="7" spans="1:49" x14ac:dyDescent="0.25">
      <c r="A7" s="2" t="s">
        <v>715</v>
      </c>
      <c r="B7" s="2">
        <v>5</v>
      </c>
      <c r="C7" s="3" t="s">
        <v>1536</v>
      </c>
      <c r="D7" s="2" t="s">
        <v>1520</v>
      </c>
      <c r="E7" s="7">
        <v>102662000</v>
      </c>
      <c r="F7" s="7">
        <v>106658000</v>
      </c>
      <c r="G7" s="7">
        <v>103161000</v>
      </c>
      <c r="H7" s="7">
        <v>108000000</v>
      </c>
      <c r="I7" s="7">
        <v>113244000</v>
      </c>
      <c r="J7" s="62" t="s">
        <v>687</v>
      </c>
      <c r="K7" s="62" t="s">
        <v>687</v>
      </c>
      <c r="L7" s="7">
        <v>8802000</v>
      </c>
      <c r="M7" s="7">
        <v>0</v>
      </c>
      <c r="N7" s="7">
        <v>5409000</v>
      </c>
      <c r="O7" s="7">
        <v>195000</v>
      </c>
      <c r="P7" s="7">
        <v>-10000</v>
      </c>
      <c r="Q7" s="7">
        <v>-657000</v>
      </c>
      <c r="R7" s="7">
        <v>312000</v>
      </c>
      <c r="S7" s="7">
        <v>-377000</v>
      </c>
      <c r="T7" s="7">
        <v>102857000</v>
      </c>
      <c r="U7" s="7">
        <v>106648000</v>
      </c>
      <c r="V7" s="7">
        <v>102504000</v>
      </c>
      <c r="W7" s="7">
        <v>108312000</v>
      </c>
      <c r="X7" s="7">
        <v>112867000</v>
      </c>
      <c r="Y7" s="7">
        <v>102252000</v>
      </c>
      <c r="Z7" s="7">
        <v>105628000</v>
      </c>
      <c r="AA7" s="7">
        <v>104033000</v>
      </c>
      <c r="AB7" s="7">
        <v>109820000</v>
      </c>
      <c r="AC7" s="7">
        <v>121814000</v>
      </c>
      <c r="AD7" s="7">
        <v>605000</v>
      </c>
      <c r="AE7" s="7">
        <v>1020000</v>
      </c>
      <c r="AF7" s="7">
        <v>-1529000</v>
      </c>
      <c r="AG7" s="7">
        <v>-1508000</v>
      </c>
      <c r="AH7" s="7">
        <v>-8947000</v>
      </c>
      <c r="AI7" s="16">
        <v>4.0000000000000001E-3</v>
      </c>
      <c r="AJ7" s="16">
        <v>0.01</v>
      </c>
      <c r="AK7" s="16">
        <v>-8.9999999999999993E-3</v>
      </c>
      <c r="AL7" s="16">
        <v>-1.7000000000000001E-2</v>
      </c>
      <c r="AM7" s="16">
        <v>-7.5999999999999998E-2</v>
      </c>
      <c r="AN7" s="16">
        <v>2E-3</v>
      </c>
      <c r="AO7" s="16">
        <v>0</v>
      </c>
      <c r="AP7" s="16">
        <v>-6.0000000000000001E-3</v>
      </c>
      <c r="AQ7" s="16">
        <v>3.0000000000000001E-3</v>
      </c>
      <c r="AR7" s="16">
        <v>-3.0000000000000001E-3</v>
      </c>
      <c r="AS7" s="16">
        <v>6.0000000000000001E-3</v>
      </c>
      <c r="AT7" s="16">
        <v>0.01</v>
      </c>
      <c r="AU7" s="16">
        <v>-1.4999999999999999E-2</v>
      </c>
      <c r="AV7" s="16">
        <v>-1.4E-2</v>
      </c>
      <c r="AW7" s="16">
        <v>-7.9000000000000001E-2</v>
      </c>
    </row>
    <row r="8" spans="1:49" x14ac:dyDescent="0.25">
      <c r="A8" s="2" t="s">
        <v>716</v>
      </c>
      <c r="B8" s="2">
        <v>4</v>
      </c>
      <c r="C8" s="3" t="s">
        <v>1536</v>
      </c>
      <c r="D8" s="2" t="s">
        <v>1538</v>
      </c>
      <c r="E8" s="7">
        <v>1296222000</v>
      </c>
      <c r="F8" s="7">
        <v>1400057000</v>
      </c>
      <c r="G8" s="7">
        <v>1472347000</v>
      </c>
      <c r="H8" s="7">
        <v>1595842000</v>
      </c>
      <c r="I8" s="7">
        <v>1610547000</v>
      </c>
      <c r="J8" s="62" t="s">
        <v>687</v>
      </c>
      <c r="K8" s="62" t="s">
        <v>687</v>
      </c>
      <c r="L8" s="7">
        <v>90976000</v>
      </c>
      <c r="M8" s="7">
        <v>0</v>
      </c>
      <c r="N8" s="7">
        <v>32586000</v>
      </c>
      <c r="O8" s="7">
        <v>13250000</v>
      </c>
      <c r="P8" s="7">
        <v>8885000</v>
      </c>
      <c r="Q8" s="7">
        <v>8897000</v>
      </c>
      <c r="R8" s="7">
        <v>103639000</v>
      </c>
      <c r="S8" s="7">
        <v>-84205000</v>
      </c>
      <c r="T8" s="7">
        <v>1309472000</v>
      </c>
      <c r="U8" s="7">
        <v>1408942000</v>
      </c>
      <c r="V8" s="7">
        <v>1481244000</v>
      </c>
      <c r="W8" s="7">
        <v>1699481000</v>
      </c>
      <c r="X8" s="7">
        <v>1526342000</v>
      </c>
      <c r="Y8" s="7">
        <v>1209668000</v>
      </c>
      <c r="Z8" s="7">
        <v>1282566000</v>
      </c>
      <c r="AA8" s="7">
        <v>1386063000</v>
      </c>
      <c r="AB8" s="7">
        <v>1503742000</v>
      </c>
      <c r="AC8" s="7">
        <v>1691659000</v>
      </c>
      <c r="AD8" s="7">
        <v>99804000</v>
      </c>
      <c r="AE8" s="7">
        <v>126376000</v>
      </c>
      <c r="AF8" s="7">
        <v>95181000</v>
      </c>
      <c r="AG8" s="7">
        <v>195739000</v>
      </c>
      <c r="AH8" s="7">
        <v>-165317000</v>
      </c>
      <c r="AI8" s="16">
        <v>6.6000000000000003E-2</v>
      </c>
      <c r="AJ8" s="16">
        <v>8.3000000000000004E-2</v>
      </c>
      <c r="AK8" s="16">
        <v>5.8000000000000003E-2</v>
      </c>
      <c r="AL8" s="16">
        <v>5.3999999999999999E-2</v>
      </c>
      <c r="AM8" s="16">
        <v>-5.2999999999999999E-2</v>
      </c>
      <c r="AN8" s="16">
        <v>0.01</v>
      </c>
      <c r="AO8" s="16">
        <v>6.0000000000000001E-3</v>
      </c>
      <c r="AP8" s="16">
        <v>6.0000000000000001E-3</v>
      </c>
      <c r="AQ8" s="16">
        <v>6.0999999999999999E-2</v>
      </c>
      <c r="AR8" s="16">
        <v>-5.5E-2</v>
      </c>
      <c r="AS8" s="16">
        <v>7.5999999999999998E-2</v>
      </c>
      <c r="AT8" s="16">
        <v>0.09</v>
      </c>
      <c r="AU8" s="16">
        <v>6.4000000000000001E-2</v>
      </c>
      <c r="AV8" s="16">
        <v>0.115</v>
      </c>
      <c r="AW8" s="16">
        <v>-0.108</v>
      </c>
    </row>
    <row r="9" spans="1:49" x14ac:dyDescent="0.25">
      <c r="A9" s="2" t="s">
        <v>717</v>
      </c>
      <c r="B9" s="2">
        <v>106</v>
      </c>
      <c r="C9" s="3" t="s">
        <v>1536</v>
      </c>
      <c r="D9" s="2" t="s">
        <v>1520</v>
      </c>
      <c r="E9" s="7">
        <v>58354000</v>
      </c>
      <c r="F9" s="7">
        <v>62855000</v>
      </c>
      <c r="G9" s="7">
        <v>54178000</v>
      </c>
      <c r="H9" s="7">
        <v>68992000</v>
      </c>
      <c r="I9" s="7">
        <v>75981000</v>
      </c>
      <c r="J9" s="62" t="s">
        <v>687</v>
      </c>
      <c r="K9" s="62" t="s">
        <v>687</v>
      </c>
      <c r="L9" s="7">
        <v>3586000</v>
      </c>
      <c r="M9" s="7">
        <v>0</v>
      </c>
      <c r="N9" s="7">
        <v>1207000</v>
      </c>
      <c r="O9" s="7">
        <v>3000</v>
      </c>
      <c r="P9" s="7">
        <v>-5000</v>
      </c>
      <c r="Q9" s="7">
        <v>5000</v>
      </c>
      <c r="R9" s="7">
        <v>76000</v>
      </c>
      <c r="S9" s="7">
        <v>-112000</v>
      </c>
      <c r="T9" s="7">
        <v>58357000</v>
      </c>
      <c r="U9" s="7">
        <v>62850000</v>
      </c>
      <c r="V9" s="7">
        <v>54183000</v>
      </c>
      <c r="W9" s="7">
        <v>69068000</v>
      </c>
      <c r="X9" s="7">
        <v>75869000</v>
      </c>
      <c r="Y9" s="7">
        <v>57201000</v>
      </c>
      <c r="Z9" s="7">
        <v>72408000</v>
      </c>
      <c r="AA9" s="7">
        <v>64298000</v>
      </c>
      <c r="AB9" s="7">
        <v>68935000</v>
      </c>
      <c r="AC9" s="7">
        <v>82746000</v>
      </c>
      <c r="AD9" s="7">
        <v>1156000</v>
      </c>
      <c r="AE9" s="7">
        <v>-9558000</v>
      </c>
      <c r="AF9" s="7">
        <v>-10115000</v>
      </c>
      <c r="AG9" s="7">
        <v>133000</v>
      </c>
      <c r="AH9" s="7">
        <v>-6877000</v>
      </c>
      <c r="AI9" s="16">
        <v>0.02</v>
      </c>
      <c r="AJ9" s="16">
        <v>-0.152</v>
      </c>
      <c r="AK9" s="16">
        <v>-0.187</v>
      </c>
      <c r="AL9" s="16">
        <v>1E-3</v>
      </c>
      <c r="AM9" s="16">
        <v>-8.8999999999999996E-2</v>
      </c>
      <c r="AN9" s="16">
        <v>0</v>
      </c>
      <c r="AO9" s="16">
        <v>0</v>
      </c>
      <c r="AP9" s="16">
        <v>0</v>
      </c>
      <c r="AQ9" s="16">
        <v>1E-3</v>
      </c>
      <c r="AR9" s="16">
        <v>-1E-3</v>
      </c>
      <c r="AS9" s="16">
        <v>0.02</v>
      </c>
      <c r="AT9" s="16">
        <v>-0.152</v>
      </c>
      <c r="AU9" s="16">
        <v>-0.187</v>
      </c>
      <c r="AV9" s="16">
        <v>2E-3</v>
      </c>
      <c r="AW9" s="16">
        <v>-9.0999999999999998E-2</v>
      </c>
    </row>
    <row r="10" spans="1:49" x14ac:dyDescent="0.25">
      <c r="A10" s="2" t="s">
        <v>718</v>
      </c>
      <c r="B10" s="2">
        <v>14495</v>
      </c>
      <c r="C10" s="3" t="s">
        <v>1536</v>
      </c>
      <c r="D10" s="2" t="s">
        <v>1520</v>
      </c>
      <c r="E10" s="7">
        <v>85572000</v>
      </c>
      <c r="F10" s="7">
        <v>87180000</v>
      </c>
      <c r="G10" s="7">
        <v>86265000</v>
      </c>
      <c r="H10" s="7">
        <v>97497000</v>
      </c>
      <c r="I10" s="7">
        <v>97770000</v>
      </c>
      <c r="J10" s="62" t="s">
        <v>687</v>
      </c>
      <c r="K10" s="62" t="s">
        <v>687</v>
      </c>
      <c r="L10" s="7">
        <v>3410000</v>
      </c>
      <c r="M10" s="7">
        <v>0</v>
      </c>
      <c r="N10" s="7">
        <v>1735000</v>
      </c>
      <c r="O10" s="7">
        <v>481000</v>
      </c>
      <c r="P10" s="7">
        <v>174000</v>
      </c>
      <c r="Q10" s="7">
        <v>148000</v>
      </c>
      <c r="R10" s="7">
        <v>1557000</v>
      </c>
      <c r="S10" s="7">
        <v>-1648000</v>
      </c>
      <c r="T10" s="7">
        <v>86053000</v>
      </c>
      <c r="U10" s="7">
        <v>87354000</v>
      </c>
      <c r="V10" s="7">
        <v>86413000</v>
      </c>
      <c r="W10" s="7">
        <v>99054000</v>
      </c>
      <c r="X10" s="7">
        <v>96122000</v>
      </c>
      <c r="Y10" s="7">
        <v>90452000</v>
      </c>
      <c r="Z10" s="7">
        <v>93593000</v>
      </c>
      <c r="AA10" s="7">
        <v>93710000</v>
      </c>
      <c r="AB10" s="7">
        <v>98719000</v>
      </c>
      <c r="AC10" s="7">
        <v>108121000</v>
      </c>
      <c r="AD10" s="7">
        <v>-4399000</v>
      </c>
      <c r="AE10" s="7">
        <v>-6239000</v>
      </c>
      <c r="AF10" s="7">
        <v>-7297000</v>
      </c>
      <c r="AG10" s="7">
        <v>335000</v>
      </c>
      <c r="AH10" s="7">
        <v>-11999000</v>
      </c>
      <c r="AI10" s="16">
        <v>-5.7000000000000002E-2</v>
      </c>
      <c r="AJ10" s="16">
        <v>-7.2999999999999995E-2</v>
      </c>
      <c r="AK10" s="16">
        <v>-8.5999999999999993E-2</v>
      </c>
      <c r="AL10" s="16">
        <v>-1.2E-2</v>
      </c>
      <c r="AM10" s="16">
        <v>-0.108</v>
      </c>
      <c r="AN10" s="16">
        <v>6.0000000000000001E-3</v>
      </c>
      <c r="AO10" s="16">
        <v>2E-3</v>
      </c>
      <c r="AP10" s="16">
        <v>2E-3</v>
      </c>
      <c r="AQ10" s="16">
        <v>1.6E-2</v>
      </c>
      <c r="AR10" s="16">
        <v>-1.7000000000000001E-2</v>
      </c>
      <c r="AS10" s="16">
        <v>-5.0999999999999997E-2</v>
      </c>
      <c r="AT10" s="16">
        <v>-7.0999999999999994E-2</v>
      </c>
      <c r="AU10" s="16">
        <v>-8.4000000000000005E-2</v>
      </c>
      <c r="AV10" s="16">
        <v>3.0000000000000001E-3</v>
      </c>
      <c r="AW10" s="16">
        <v>-0.125</v>
      </c>
    </row>
    <row r="11" spans="1:49" x14ac:dyDescent="0.25">
      <c r="A11" s="2" t="s">
        <v>719</v>
      </c>
      <c r="B11" s="2">
        <v>6309</v>
      </c>
      <c r="C11" s="3" t="s">
        <v>1550</v>
      </c>
      <c r="D11" s="2" t="s">
        <v>1520</v>
      </c>
      <c r="E11" s="7">
        <v>509073188</v>
      </c>
      <c r="F11" s="7">
        <v>526979089</v>
      </c>
      <c r="G11" s="7">
        <v>522683803</v>
      </c>
      <c r="H11" s="7">
        <v>587335020</v>
      </c>
      <c r="I11" s="7">
        <v>627869743</v>
      </c>
      <c r="J11" s="62" t="s">
        <v>687</v>
      </c>
      <c r="K11" s="62" t="s">
        <v>687</v>
      </c>
      <c r="L11" s="7">
        <v>20438042</v>
      </c>
      <c r="M11" s="7">
        <v>13175849</v>
      </c>
      <c r="N11" s="7">
        <v>1515243</v>
      </c>
      <c r="O11" s="7">
        <v>19110683</v>
      </c>
      <c r="P11" s="7">
        <v>12237826</v>
      </c>
      <c r="Q11" s="7">
        <v>21322056</v>
      </c>
      <c r="R11" s="7">
        <v>54665949</v>
      </c>
      <c r="S11" s="7">
        <v>-50436154</v>
      </c>
      <c r="T11" s="7">
        <v>528183871</v>
      </c>
      <c r="U11" s="7">
        <v>539216915</v>
      </c>
      <c r="V11" s="7">
        <v>544005859</v>
      </c>
      <c r="W11" s="7">
        <v>642000969</v>
      </c>
      <c r="X11" s="7">
        <v>577433589</v>
      </c>
      <c r="Y11" s="7">
        <v>478754442</v>
      </c>
      <c r="Z11" s="7">
        <v>499085657</v>
      </c>
      <c r="AA11" s="7">
        <v>519131387</v>
      </c>
      <c r="AB11" s="7">
        <v>545300939</v>
      </c>
      <c r="AC11" s="7">
        <v>590366514</v>
      </c>
      <c r="AD11" s="7">
        <v>49429429</v>
      </c>
      <c r="AE11" s="7">
        <v>40131258</v>
      </c>
      <c r="AF11" s="7">
        <v>24874472</v>
      </c>
      <c r="AG11" s="7">
        <v>96700030</v>
      </c>
      <c r="AH11" s="7">
        <v>-12932925</v>
      </c>
      <c r="AI11" s="16">
        <v>5.7000000000000002E-2</v>
      </c>
      <c r="AJ11" s="16">
        <v>5.1999999999999998E-2</v>
      </c>
      <c r="AK11" s="16">
        <v>7.0000000000000001E-3</v>
      </c>
      <c r="AL11" s="16">
        <v>6.5000000000000002E-2</v>
      </c>
      <c r="AM11" s="16">
        <v>6.5000000000000002E-2</v>
      </c>
      <c r="AN11" s="16">
        <v>3.5999999999999997E-2</v>
      </c>
      <c r="AO11" s="16">
        <v>2.3E-2</v>
      </c>
      <c r="AP11" s="16">
        <v>3.9E-2</v>
      </c>
      <c r="AQ11" s="16">
        <v>8.5000000000000006E-2</v>
      </c>
      <c r="AR11" s="16">
        <v>-8.6999999999999994E-2</v>
      </c>
      <c r="AS11" s="16">
        <v>9.4E-2</v>
      </c>
      <c r="AT11" s="16">
        <v>7.3999999999999996E-2</v>
      </c>
      <c r="AU11" s="16">
        <v>4.5999999999999999E-2</v>
      </c>
      <c r="AV11" s="16">
        <v>0.151</v>
      </c>
      <c r="AW11" s="16">
        <v>-2.1999999999999999E-2</v>
      </c>
    </row>
    <row r="12" spans="1:49" x14ac:dyDescent="0.25">
      <c r="A12" s="2" t="s">
        <v>720</v>
      </c>
      <c r="B12" s="2">
        <v>98</v>
      </c>
      <c r="C12" s="3" t="s">
        <v>1524</v>
      </c>
      <c r="D12" s="2" t="s">
        <v>1553</v>
      </c>
      <c r="E12" s="7">
        <v>122065000</v>
      </c>
      <c r="F12" s="7">
        <v>74456000</v>
      </c>
      <c r="G12" s="7">
        <v>131433000</v>
      </c>
      <c r="H12" s="7">
        <v>145269000</v>
      </c>
      <c r="I12" s="7">
        <v>139986000</v>
      </c>
      <c r="J12" s="62" t="s">
        <v>687</v>
      </c>
      <c r="K12" s="62" t="s">
        <v>687</v>
      </c>
      <c r="L12" s="7">
        <v>17024400</v>
      </c>
      <c r="M12" s="7">
        <v>0</v>
      </c>
      <c r="N12" s="7">
        <v>655000</v>
      </c>
      <c r="O12" s="7">
        <v>1218000</v>
      </c>
      <c r="P12" s="7">
        <v>730000</v>
      </c>
      <c r="Q12" s="7">
        <v>-905000</v>
      </c>
      <c r="R12" s="7">
        <v>6675000</v>
      </c>
      <c r="S12" s="7">
        <v>-3820000</v>
      </c>
      <c r="T12" s="7">
        <v>123283000</v>
      </c>
      <c r="U12" s="7">
        <v>75186000</v>
      </c>
      <c r="V12" s="7">
        <v>130528000</v>
      </c>
      <c r="W12" s="7">
        <v>151944000</v>
      </c>
      <c r="X12" s="7">
        <v>136166000</v>
      </c>
      <c r="Y12" s="7">
        <v>117435000</v>
      </c>
      <c r="Z12" s="7">
        <v>70577000</v>
      </c>
      <c r="AA12" s="7">
        <v>122644000</v>
      </c>
      <c r="AB12" s="7">
        <v>136770000</v>
      </c>
      <c r="AC12" s="7">
        <v>150214000</v>
      </c>
      <c r="AD12" s="7">
        <v>5848000</v>
      </c>
      <c r="AE12" s="7">
        <v>4609000</v>
      </c>
      <c r="AF12" s="7">
        <v>7884000</v>
      </c>
      <c r="AG12" s="7">
        <v>15174000</v>
      </c>
      <c r="AH12" s="7">
        <v>-14048000</v>
      </c>
      <c r="AI12" s="16">
        <v>3.7999999999999999E-2</v>
      </c>
      <c r="AJ12" s="16">
        <v>5.1999999999999998E-2</v>
      </c>
      <c r="AK12" s="16">
        <v>6.7000000000000004E-2</v>
      </c>
      <c r="AL12" s="16">
        <v>5.6000000000000001E-2</v>
      </c>
      <c r="AM12" s="16">
        <v>-7.4999999999999997E-2</v>
      </c>
      <c r="AN12" s="16">
        <v>0.01</v>
      </c>
      <c r="AO12" s="16">
        <v>0.01</v>
      </c>
      <c r="AP12" s="16">
        <v>-7.0000000000000001E-3</v>
      </c>
      <c r="AQ12" s="16">
        <v>4.3999999999999997E-2</v>
      </c>
      <c r="AR12" s="16">
        <v>-2.8000000000000001E-2</v>
      </c>
      <c r="AS12" s="16">
        <v>4.7E-2</v>
      </c>
      <c r="AT12" s="16">
        <v>6.0999999999999999E-2</v>
      </c>
      <c r="AU12" s="16">
        <v>0.06</v>
      </c>
      <c r="AV12" s="16">
        <v>0.1</v>
      </c>
      <c r="AW12" s="16">
        <v>-0.10299999999999999</v>
      </c>
    </row>
    <row r="13" spans="1:49" x14ac:dyDescent="0.25">
      <c r="A13" s="2" t="s">
        <v>721</v>
      </c>
      <c r="B13" s="2">
        <v>53</v>
      </c>
      <c r="C13" s="3" t="s">
        <v>1524</v>
      </c>
      <c r="D13" s="2" t="s">
        <v>1553</v>
      </c>
      <c r="E13" s="7">
        <v>97057000</v>
      </c>
      <c r="F13" s="7">
        <v>60782000</v>
      </c>
      <c r="G13" s="7">
        <v>105832000</v>
      </c>
      <c r="H13" s="7">
        <v>121449000</v>
      </c>
      <c r="I13" s="7">
        <v>136542000</v>
      </c>
      <c r="J13" s="62" t="s">
        <v>687</v>
      </c>
      <c r="K13" s="62" t="s">
        <v>687</v>
      </c>
      <c r="L13" s="7">
        <v>10050000</v>
      </c>
      <c r="M13" s="7">
        <v>0</v>
      </c>
      <c r="N13" s="7">
        <v>555000</v>
      </c>
      <c r="O13" s="7">
        <v>276000</v>
      </c>
      <c r="P13" s="7">
        <v>46000</v>
      </c>
      <c r="Q13" s="7">
        <v>122000</v>
      </c>
      <c r="R13" s="7">
        <v>1436000</v>
      </c>
      <c r="S13" s="7">
        <v>-538000</v>
      </c>
      <c r="T13" s="7">
        <v>97333000</v>
      </c>
      <c r="U13" s="7">
        <v>60828000</v>
      </c>
      <c r="V13" s="7">
        <v>105954000</v>
      </c>
      <c r="W13" s="7">
        <v>122885000</v>
      </c>
      <c r="X13" s="7">
        <v>136004000</v>
      </c>
      <c r="Y13" s="7">
        <v>91887000</v>
      </c>
      <c r="Z13" s="7">
        <v>59795000</v>
      </c>
      <c r="AA13" s="7">
        <v>106330000</v>
      </c>
      <c r="AB13" s="7">
        <v>120746000</v>
      </c>
      <c r="AC13" s="7">
        <v>133935000</v>
      </c>
      <c r="AD13" s="7">
        <v>5446000</v>
      </c>
      <c r="AE13" s="7">
        <v>1033000</v>
      </c>
      <c r="AF13" s="7">
        <v>-376000</v>
      </c>
      <c r="AG13" s="7">
        <v>2139000</v>
      </c>
      <c r="AH13" s="7">
        <v>2069000</v>
      </c>
      <c r="AI13" s="16">
        <v>5.2999999999999999E-2</v>
      </c>
      <c r="AJ13" s="16">
        <v>1.6E-2</v>
      </c>
      <c r="AK13" s="16">
        <v>-5.0000000000000001E-3</v>
      </c>
      <c r="AL13" s="16">
        <v>6.0000000000000001E-3</v>
      </c>
      <c r="AM13" s="16">
        <v>1.9E-2</v>
      </c>
      <c r="AN13" s="16">
        <v>3.0000000000000001E-3</v>
      </c>
      <c r="AO13" s="16">
        <v>1E-3</v>
      </c>
      <c r="AP13" s="16">
        <v>1E-3</v>
      </c>
      <c r="AQ13" s="16">
        <v>1.2E-2</v>
      </c>
      <c r="AR13" s="16">
        <v>-4.0000000000000001E-3</v>
      </c>
      <c r="AS13" s="16">
        <v>5.6000000000000001E-2</v>
      </c>
      <c r="AT13" s="16">
        <v>1.7000000000000001E-2</v>
      </c>
      <c r="AU13" s="16">
        <v>-4.0000000000000001E-3</v>
      </c>
      <c r="AV13" s="16">
        <v>1.7000000000000001E-2</v>
      </c>
      <c r="AW13" s="16">
        <v>1.4999999999999999E-2</v>
      </c>
    </row>
    <row r="14" spans="1:49" x14ac:dyDescent="0.25">
      <c r="A14" s="2" t="s">
        <v>722</v>
      </c>
      <c r="B14" s="2">
        <v>79</v>
      </c>
      <c r="C14" s="3" t="s">
        <v>1524</v>
      </c>
      <c r="D14" s="2" t="s">
        <v>1520</v>
      </c>
      <c r="E14" s="7">
        <v>274301000</v>
      </c>
      <c r="F14" s="7">
        <v>177059000</v>
      </c>
      <c r="G14" s="7">
        <v>310705000</v>
      </c>
      <c r="H14" s="7">
        <v>323655000</v>
      </c>
      <c r="I14" s="7">
        <v>340127000</v>
      </c>
      <c r="J14" s="62" t="s">
        <v>687</v>
      </c>
      <c r="K14" s="62" t="s">
        <v>687</v>
      </c>
      <c r="L14" s="7">
        <v>20178000</v>
      </c>
      <c r="M14" s="7">
        <v>858000</v>
      </c>
      <c r="N14" s="7">
        <v>2550000</v>
      </c>
      <c r="O14" s="7">
        <v>3211000</v>
      </c>
      <c r="P14" s="7">
        <v>524000</v>
      </c>
      <c r="Q14" s="7">
        <v>49000</v>
      </c>
      <c r="R14" s="7">
        <v>4394000</v>
      </c>
      <c r="S14" s="7">
        <v>-2625000</v>
      </c>
      <c r="T14" s="7">
        <v>277512000</v>
      </c>
      <c r="U14" s="7">
        <v>177583000</v>
      </c>
      <c r="V14" s="7">
        <v>310754000</v>
      </c>
      <c r="W14" s="7">
        <v>328049000</v>
      </c>
      <c r="X14" s="7">
        <v>337502000</v>
      </c>
      <c r="Y14" s="7">
        <v>263293000</v>
      </c>
      <c r="Z14" s="7">
        <v>166302000</v>
      </c>
      <c r="AA14" s="7">
        <v>291218000</v>
      </c>
      <c r="AB14" s="7">
        <v>318020000</v>
      </c>
      <c r="AC14" s="7">
        <v>343201000</v>
      </c>
      <c r="AD14" s="7">
        <v>14219000</v>
      </c>
      <c r="AE14" s="7">
        <v>11281000</v>
      </c>
      <c r="AF14" s="7">
        <v>19536000</v>
      </c>
      <c r="AG14" s="7">
        <v>10029000</v>
      </c>
      <c r="AH14" s="7">
        <v>-5699000</v>
      </c>
      <c r="AI14" s="16">
        <v>0.04</v>
      </c>
      <c r="AJ14" s="16">
        <v>6.0999999999999999E-2</v>
      </c>
      <c r="AK14" s="16">
        <v>6.3E-2</v>
      </c>
      <c r="AL14" s="16">
        <v>1.7000000000000001E-2</v>
      </c>
      <c r="AM14" s="16">
        <v>-8.9999999999999993E-3</v>
      </c>
      <c r="AN14" s="16">
        <v>1.2E-2</v>
      </c>
      <c r="AO14" s="16">
        <v>3.0000000000000001E-3</v>
      </c>
      <c r="AP14" s="16">
        <v>0</v>
      </c>
      <c r="AQ14" s="16">
        <v>1.2999999999999999E-2</v>
      </c>
      <c r="AR14" s="16">
        <v>-8.0000000000000002E-3</v>
      </c>
      <c r="AS14" s="16">
        <v>5.0999999999999997E-2</v>
      </c>
      <c r="AT14" s="16">
        <v>6.4000000000000001E-2</v>
      </c>
      <c r="AU14" s="16">
        <v>6.3E-2</v>
      </c>
      <c r="AV14" s="16">
        <v>3.1E-2</v>
      </c>
      <c r="AW14" s="16">
        <v>-1.7000000000000001E-2</v>
      </c>
    </row>
    <row r="15" spans="1:49" x14ac:dyDescent="0.25">
      <c r="A15" s="2" t="s">
        <v>723</v>
      </c>
      <c r="B15" s="2">
        <v>8702</v>
      </c>
      <c r="C15" s="3" t="s">
        <v>1524</v>
      </c>
      <c r="D15" s="2" t="s">
        <v>1560</v>
      </c>
      <c r="E15" s="7">
        <v>1818540000</v>
      </c>
      <c r="F15" s="7">
        <v>1118348000</v>
      </c>
      <c r="G15" s="7">
        <v>2078472000</v>
      </c>
      <c r="H15" s="7">
        <v>2241319000</v>
      </c>
      <c r="I15" s="7">
        <v>2388222000</v>
      </c>
      <c r="J15" s="62" t="s">
        <v>687</v>
      </c>
      <c r="K15" s="62" t="s">
        <v>687</v>
      </c>
      <c r="L15" s="7">
        <v>117378000</v>
      </c>
      <c r="M15" s="7">
        <v>0</v>
      </c>
      <c r="N15" s="7">
        <v>6259000</v>
      </c>
      <c r="O15" s="7">
        <v>52603000</v>
      </c>
      <c r="P15" s="7">
        <v>11509000</v>
      </c>
      <c r="Q15" s="7">
        <v>-1577000</v>
      </c>
      <c r="R15" s="7">
        <v>90347000</v>
      </c>
      <c r="S15" s="7">
        <v>-83540000</v>
      </c>
      <c r="T15" s="7">
        <v>1871143000</v>
      </c>
      <c r="U15" s="7">
        <v>1129857000</v>
      </c>
      <c r="V15" s="7">
        <v>2076895000</v>
      </c>
      <c r="W15" s="7">
        <v>2331666000</v>
      </c>
      <c r="X15" s="7">
        <v>2304682000</v>
      </c>
      <c r="Y15" s="7">
        <v>1767222000</v>
      </c>
      <c r="Z15" s="7">
        <v>1105239000</v>
      </c>
      <c r="AA15" s="7">
        <v>1978518000</v>
      </c>
      <c r="AB15" s="7">
        <v>2150304000</v>
      </c>
      <c r="AC15" s="7">
        <v>2351070000</v>
      </c>
      <c r="AD15" s="7">
        <v>103921000</v>
      </c>
      <c r="AE15" s="7">
        <v>24618000</v>
      </c>
      <c r="AF15" s="7">
        <v>98377000</v>
      </c>
      <c r="AG15" s="7">
        <v>181362000</v>
      </c>
      <c r="AH15" s="7">
        <v>-46388000</v>
      </c>
      <c r="AI15" s="16">
        <v>2.7E-2</v>
      </c>
      <c r="AJ15" s="16">
        <v>1.2E-2</v>
      </c>
      <c r="AK15" s="16">
        <v>4.8000000000000001E-2</v>
      </c>
      <c r="AL15" s="16">
        <v>3.9E-2</v>
      </c>
      <c r="AM15" s="16">
        <v>1.6E-2</v>
      </c>
      <c r="AN15" s="16">
        <v>2.8000000000000001E-2</v>
      </c>
      <c r="AO15" s="16">
        <v>0.01</v>
      </c>
      <c r="AP15" s="16">
        <v>-1E-3</v>
      </c>
      <c r="AQ15" s="16">
        <v>3.9E-2</v>
      </c>
      <c r="AR15" s="16">
        <v>-3.5999999999999997E-2</v>
      </c>
      <c r="AS15" s="16">
        <v>5.6000000000000001E-2</v>
      </c>
      <c r="AT15" s="16">
        <v>2.1999999999999999E-2</v>
      </c>
      <c r="AU15" s="16">
        <v>4.7E-2</v>
      </c>
      <c r="AV15" s="16">
        <v>7.8E-2</v>
      </c>
      <c r="AW15" s="16">
        <v>-0.02</v>
      </c>
    </row>
    <row r="16" spans="1:49" x14ac:dyDescent="0.25">
      <c r="A16" s="2" t="s">
        <v>724</v>
      </c>
      <c r="B16" s="2">
        <v>46</v>
      </c>
      <c r="C16" s="3" t="s">
        <v>1568</v>
      </c>
      <c r="D16" s="2" t="s">
        <v>1565</v>
      </c>
      <c r="E16" s="7">
        <v>1753978000</v>
      </c>
      <c r="F16" s="7">
        <v>1869003000</v>
      </c>
      <c r="G16" s="7">
        <v>1851833000</v>
      </c>
      <c r="H16" s="7">
        <v>2005283000</v>
      </c>
      <c r="I16" s="7">
        <v>2270149000</v>
      </c>
      <c r="J16" s="62" t="s">
        <v>687</v>
      </c>
      <c r="K16" s="62" t="s">
        <v>687</v>
      </c>
      <c r="L16" s="7">
        <v>97355000</v>
      </c>
      <c r="M16" s="7">
        <v>0</v>
      </c>
      <c r="N16" s="7">
        <v>81363000</v>
      </c>
      <c r="O16" s="7">
        <v>81307000</v>
      </c>
      <c r="P16" s="7">
        <v>-63523000</v>
      </c>
      <c r="Q16" s="7">
        <v>-495000</v>
      </c>
      <c r="R16" s="7">
        <v>91720000</v>
      </c>
      <c r="S16" s="7">
        <v>118556000</v>
      </c>
      <c r="T16" s="7">
        <v>1835285000</v>
      </c>
      <c r="U16" s="7">
        <v>1805480000</v>
      </c>
      <c r="V16" s="7">
        <v>1851338000</v>
      </c>
      <c r="W16" s="7">
        <v>2097003000</v>
      </c>
      <c r="X16" s="7">
        <v>2388705000</v>
      </c>
      <c r="Y16" s="7">
        <v>1712419000</v>
      </c>
      <c r="Z16" s="7">
        <v>1800729000</v>
      </c>
      <c r="AA16" s="7">
        <v>1889587000</v>
      </c>
      <c r="AB16" s="7">
        <v>2021871000</v>
      </c>
      <c r="AC16" s="7">
        <v>2299040000</v>
      </c>
      <c r="AD16" s="7">
        <v>122866000</v>
      </c>
      <c r="AE16" s="7">
        <v>4751000</v>
      </c>
      <c r="AF16" s="7">
        <v>-38249000</v>
      </c>
      <c r="AG16" s="7">
        <v>75132000</v>
      </c>
      <c r="AH16" s="7">
        <v>89665000</v>
      </c>
      <c r="AI16" s="16">
        <v>2.3E-2</v>
      </c>
      <c r="AJ16" s="16">
        <v>3.7999999999999999E-2</v>
      </c>
      <c r="AK16" s="16">
        <v>-0.02</v>
      </c>
      <c r="AL16" s="16">
        <v>-8.0000000000000002E-3</v>
      </c>
      <c r="AM16" s="16">
        <v>-1.2E-2</v>
      </c>
      <c r="AN16" s="16">
        <v>4.3999999999999997E-2</v>
      </c>
      <c r="AO16" s="16">
        <v>-3.5000000000000003E-2</v>
      </c>
      <c r="AP16" s="16">
        <v>0</v>
      </c>
      <c r="AQ16" s="16">
        <v>4.3999999999999997E-2</v>
      </c>
      <c r="AR16" s="16">
        <v>0.05</v>
      </c>
      <c r="AS16" s="16">
        <v>6.7000000000000004E-2</v>
      </c>
      <c r="AT16" s="16">
        <v>3.0000000000000001E-3</v>
      </c>
      <c r="AU16" s="16">
        <v>-2.1000000000000001E-2</v>
      </c>
      <c r="AV16" s="16">
        <v>3.5999999999999997E-2</v>
      </c>
      <c r="AW16" s="16">
        <v>3.7999999999999999E-2</v>
      </c>
    </row>
    <row r="17" spans="1:49" x14ac:dyDescent="0.25">
      <c r="A17" s="2" t="s">
        <v>725</v>
      </c>
      <c r="B17" s="2">
        <v>3107</v>
      </c>
      <c r="C17" s="3" t="s">
        <v>1571</v>
      </c>
      <c r="D17" s="2" t="s">
        <v>1560</v>
      </c>
      <c r="E17" s="7">
        <v>1481442000</v>
      </c>
      <c r="F17" s="7">
        <v>1661843000</v>
      </c>
      <c r="G17" s="7">
        <v>1843059000</v>
      </c>
      <c r="H17" s="7">
        <v>1929692000</v>
      </c>
      <c r="I17" s="7">
        <v>2109979000</v>
      </c>
      <c r="J17" s="62" t="s">
        <v>687</v>
      </c>
      <c r="K17" s="62" t="s">
        <v>687</v>
      </c>
      <c r="L17" s="7">
        <v>202003000</v>
      </c>
      <c r="M17" s="7">
        <v>60000000</v>
      </c>
      <c r="N17" s="7">
        <v>46202000</v>
      </c>
      <c r="O17" s="7">
        <v>11174000</v>
      </c>
      <c r="P17" s="7">
        <v>26101000</v>
      </c>
      <c r="Q17" s="7">
        <v>34586000</v>
      </c>
      <c r="R17" s="7">
        <v>36441000</v>
      </c>
      <c r="S17" s="7">
        <v>-62226000</v>
      </c>
      <c r="T17" s="7">
        <v>1492616000</v>
      </c>
      <c r="U17" s="7">
        <v>1687944000</v>
      </c>
      <c r="V17" s="7">
        <v>1877645000</v>
      </c>
      <c r="W17" s="7">
        <v>1966133000</v>
      </c>
      <c r="X17" s="7">
        <v>2047753000</v>
      </c>
      <c r="Y17" s="7">
        <v>1443195000</v>
      </c>
      <c r="Z17" s="7">
        <v>1651224000</v>
      </c>
      <c r="AA17" s="7">
        <v>1785190000</v>
      </c>
      <c r="AB17" s="7">
        <v>1920112000</v>
      </c>
      <c r="AC17" s="7">
        <v>2131193000</v>
      </c>
      <c r="AD17" s="7">
        <v>49421000</v>
      </c>
      <c r="AE17" s="7">
        <v>36720000</v>
      </c>
      <c r="AF17" s="7">
        <v>92455000</v>
      </c>
      <c r="AG17" s="7">
        <v>46021000</v>
      </c>
      <c r="AH17" s="7">
        <v>-83440000</v>
      </c>
      <c r="AI17" s="16">
        <v>2.5999999999999999E-2</v>
      </c>
      <c r="AJ17" s="16">
        <v>6.0000000000000001E-3</v>
      </c>
      <c r="AK17" s="16">
        <v>3.1E-2</v>
      </c>
      <c r="AL17" s="16">
        <v>5.0000000000000001E-3</v>
      </c>
      <c r="AM17" s="16">
        <v>-0.01</v>
      </c>
      <c r="AN17" s="16">
        <v>7.0000000000000001E-3</v>
      </c>
      <c r="AO17" s="16">
        <v>1.4999999999999999E-2</v>
      </c>
      <c r="AP17" s="16">
        <v>1.7999999999999999E-2</v>
      </c>
      <c r="AQ17" s="16">
        <v>1.9E-2</v>
      </c>
      <c r="AR17" s="16">
        <v>-0.03</v>
      </c>
      <c r="AS17" s="16">
        <v>3.3000000000000002E-2</v>
      </c>
      <c r="AT17" s="16">
        <v>2.1999999999999999E-2</v>
      </c>
      <c r="AU17" s="16">
        <v>4.9000000000000002E-2</v>
      </c>
      <c r="AV17" s="16">
        <v>2.3E-2</v>
      </c>
      <c r="AW17" s="16">
        <v>-4.1000000000000002E-2</v>
      </c>
    </row>
    <row r="18" spans="1:49" x14ac:dyDescent="0.25">
      <c r="A18" s="2" t="s">
        <v>726</v>
      </c>
      <c r="B18" s="2">
        <v>59</v>
      </c>
      <c r="C18" s="3" t="s">
        <v>1573</v>
      </c>
      <c r="D18" s="2" t="s">
        <v>1553</v>
      </c>
      <c r="E18" s="7">
        <v>278304000</v>
      </c>
      <c r="F18" s="7">
        <v>289926000</v>
      </c>
      <c r="G18" s="7">
        <v>313032000</v>
      </c>
      <c r="H18" s="7">
        <v>331984000</v>
      </c>
      <c r="I18" s="7">
        <v>324976000</v>
      </c>
      <c r="J18" s="62" t="s">
        <v>687</v>
      </c>
      <c r="K18" s="62" t="s">
        <v>687</v>
      </c>
      <c r="L18" s="7">
        <v>28016000</v>
      </c>
      <c r="M18" s="7">
        <v>6830000</v>
      </c>
      <c r="N18" s="7">
        <v>92000</v>
      </c>
      <c r="O18" s="7">
        <v>157000</v>
      </c>
      <c r="P18" s="7">
        <v>258000</v>
      </c>
      <c r="Q18" s="7">
        <v>134000</v>
      </c>
      <c r="R18" s="7">
        <v>7000</v>
      </c>
      <c r="S18" s="7">
        <v>-58000</v>
      </c>
      <c r="T18" s="7">
        <v>278461000</v>
      </c>
      <c r="U18" s="7">
        <v>290184000</v>
      </c>
      <c r="V18" s="7">
        <v>313166000</v>
      </c>
      <c r="W18" s="7">
        <v>331991000</v>
      </c>
      <c r="X18" s="7">
        <v>324918000</v>
      </c>
      <c r="Y18" s="7">
        <v>248233000</v>
      </c>
      <c r="Z18" s="7">
        <v>266553000</v>
      </c>
      <c r="AA18" s="7">
        <v>292269000</v>
      </c>
      <c r="AB18" s="7">
        <v>316137000</v>
      </c>
      <c r="AC18" s="7">
        <v>341685000</v>
      </c>
      <c r="AD18" s="7">
        <v>30228000</v>
      </c>
      <c r="AE18" s="7">
        <v>23631000</v>
      </c>
      <c r="AF18" s="7">
        <v>20897000</v>
      </c>
      <c r="AG18" s="7">
        <v>15854000</v>
      </c>
      <c r="AH18" s="7">
        <v>-16767000</v>
      </c>
      <c r="AI18" s="16">
        <v>0.108</v>
      </c>
      <c r="AJ18" s="16">
        <v>8.1000000000000003E-2</v>
      </c>
      <c r="AK18" s="16">
        <v>6.6000000000000003E-2</v>
      </c>
      <c r="AL18" s="16">
        <v>4.8000000000000001E-2</v>
      </c>
      <c r="AM18" s="16">
        <v>-5.0999999999999997E-2</v>
      </c>
      <c r="AN18" s="16">
        <v>1E-3</v>
      </c>
      <c r="AO18" s="16">
        <v>1E-3</v>
      </c>
      <c r="AP18" s="16">
        <v>0</v>
      </c>
      <c r="AQ18" s="16">
        <v>0</v>
      </c>
      <c r="AR18" s="16">
        <v>0</v>
      </c>
      <c r="AS18" s="16">
        <v>0.109</v>
      </c>
      <c r="AT18" s="16">
        <v>8.1000000000000003E-2</v>
      </c>
      <c r="AU18" s="16">
        <v>6.7000000000000004E-2</v>
      </c>
      <c r="AV18" s="16">
        <v>4.8000000000000001E-2</v>
      </c>
      <c r="AW18" s="16">
        <v>-5.1999999999999998E-2</v>
      </c>
    </row>
    <row r="19" spans="1:49" x14ac:dyDescent="0.25">
      <c r="A19" s="2" t="s">
        <v>727</v>
      </c>
      <c r="B19" s="2">
        <v>22</v>
      </c>
      <c r="C19" s="3" t="s">
        <v>1573</v>
      </c>
      <c r="D19" s="2" t="s">
        <v>1560</v>
      </c>
      <c r="E19" s="7">
        <v>3096239000</v>
      </c>
      <c r="F19" s="7">
        <v>3252876000</v>
      </c>
      <c r="G19" s="7">
        <v>3218186000</v>
      </c>
      <c r="H19" s="7">
        <v>3688831000</v>
      </c>
      <c r="I19" s="7">
        <v>3835535000</v>
      </c>
      <c r="J19" s="62" t="s">
        <v>687</v>
      </c>
      <c r="K19" s="62" t="s">
        <v>687</v>
      </c>
      <c r="L19" s="7">
        <v>96575000</v>
      </c>
      <c r="M19" s="7">
        <v>47030000</v>
      </c>
      <c r="N19" s="7">
        <v>0</v>
      </c>
      <c r="O19" s="7">
        <v>-673000</v>
      </c>
      <c r="P19" s="7">
        <v>651000</v>
      </c>
      <c r="Q19" s="7">
        <v>668000</v>
      </c>
      <c r="R19" s="7">
        <v>4957000</v>
      </c>
      <c r="S19" s="7">
        <v>-2785000</v>
      </c>
      <c r="T19" s="7">
        <v>3095566000</v>
      </c>
      <c r="U19" s="7">
        <v>3253527000</v>
      </c>
      <c r="V19" s="7">
        <v>3218854000</v>
      </c>
      <c r="W19" s="7">
        <v>3693788000</v>
      </c>
      <c r="X19" s="7">
        <v>3832750000</v>
      </c>
      <c r="Y19" s="7">
        <v>2922540000</v>
      </c>
      <c r="Z19" s="7">
        <v>3024394000</v>
      </c>
      <c r="AA19" s="7">
        <v>3141309000</v>
      </c>
      <c r="AB19" s="7">
        <v>3378978000</v>
      </c>
      <c r="AC19" s="7">
        <v>3709762000</v>
      </c>
      <c r="AD19" s="7">
        <v>173026000</v>
      </c>
      <c r="AE19" s="7">
        <v>229133000</v>
      </c>
      <c r="AF19" s="7">
        <v>77545000</v>
      </c>
      <c r="AG19" s="7">
        <v>314810000</v>
      </c>
      <c r="AH19" s="7">
        <v>122988000</v>
      </c>
      <c r="AI19" s="16">
        <v>5.6000000000000001E-2</v>
      </c>
      <c r="AJ19" s="16">
        <v>7.0000000000000007E-2</v>
      </c>
      <c r="AK19" s="16">
        <v>2.4E-2</v>
      </c>
      <c r="AL19" s="16">
        <v>8.4000000000000005E-2</v>
      </c>
      <c r="AM19" s="16">
        <v>3.3000000000000002E-2</v>
      </c>
      <c r="AN19" s="16">
        <v>0</v>
      </c>
      <c r="AO19" s="16">
        <v>0</v>
      </c>
      <c r="AP19" s="16">
        <v>0</v>
      </c>
      <c r="AQ19" s="16">
        <v>1E-3</v>
      </c>
      <c r="AR19" s="16">
        <v>-1E-3</v>
      </c>
      <c r="AS19" s="16">
        <v>5.6000000000000001E-2</v>
      </c>
      <c r="AT19" s="16">
        <v>7.0000000000000007E-2</v>
      </c>
      <c r="AU19" s="16">
        <v>2.4E-2</v>
      </c>
      <c r="AV19" s="16">
        <v>8.5000000000000006E-2</v>
      </c>
      <c r="AW19" s="16">
        <v>3.2000000000000001E-2</v>
      </c>
    </row>
    <row r="20" spans="1:49" x14ac:dyDescent="0.25">
      <c r="A20" s="2" t="s">
        <v>728</v>
      </c>
      <c r="B20" s="2">
        <v>3108</v>
      </c>
      <c r="C20" s="3" t="s">
        <v>728</v>
      </c>
      <c r="D20" s="2" t="s">
        <v>1538</v>
      </c>
      <c r="E20" s="7">
        <v>649619097.47000003</v>
      </c>
      <c r="F20" s="7">
        <v>684523072</v>
      </c>
      <c r="G20" s="7">
        <v>728298776</v>
      </c>
      <c r="H20" s="7">
        <v>756834049</v>
      </c>
      <c r="I20" s="7">
        <v>803576849</v>
      </c>
      <c r="J20" s="62" t="s">
        <v>687</v>
      </c>
      <c r="K20" s="62" t="s">
        <v>687</v>
      </c>
      <c r="L20" s="7">
        <v>27899451</v>
      </c>
      <c r="M20" s="7">
        <v>0</v>
      </c>
      <c r="N20" s="7">
        <v>0</v>
      </c>
      <c r="O20" s="7">
        <v>10925889</v>
      </c>
      <c r="P20" s="7">
        <v>11551052</v>
      </c>
      <c r="Q20" s="7">
        <v>14635543</v>
      </c>
      <c r="R20" s="7">
        <v>80482539</v>
      </c>
      <c r="S20" s="7">
        <v>56479140</v>
      </c>
      <c r="T20" s="7">
        <v>660544986.47000003</v>
      </c>
      <c r="U20" s="7">
        <v>696074124</v>
      </c>
      <c r="V20" s="7">
        <v>742934319</v>
      </c>
      <c r="W20" s="7">
        <v>837316588</v>
      </c>
      <c r="X20" s="7">
        <v>860055989</v>
      </c>
      <c r="Y20" s="7">
        <v>653024250</v>
      </c>
      <c r="Z20" s="7">
        <v>691683705</v>
      </c>
      <c r="AA20" s="7">
        <v>746346015</v>
      </c>
      <c r="AB20" s="7">
        <v>787261823</v>
      </c>
      <c r="AC20" s="7">
        <v>844032542</v>
      </c>
      <c r="AD20" s="7">
        <v>7520736.4699999103</v>
      </c>
      <c r="AE20" s="7">
        <v>4390419</v>
      </c>
      <c r="AF20" s="7">
        <v>-3411696</v>
      </c>
      <c r="AG20" s="7">
        <v>50054765</v>
      </c>
      <c r="AH20" s="7">
        <v>16023447</v>
      </c>
      <c r="AI20" s="16">
        <v>-5.0000000000000001E-3</v>
      </c>
      <c r="AJ20" s="16">
        <v>-0.01</v>
      </c>
      <c r="AK20" s="16">
        <v>-2.4E-2</v>
      </c>
      <c r="AL20" s="16">
        <v>-3.5999999999999997E-2</v>
      </c>
      <c r="AM20" s="16">
        <v>-4.7E-2</v>
      </c>
      <c r="AN20" s="16">
        <v>1.7000000000000001E-2</v>
      </c>
      <c r="AO20" s="16">
        <v>1.7000000000000001E-2</v>
      </c>
      <c r="AP20" s="16">
        <v>0.02</v>
      </c>
      <c r="AQ20" s="16">
        <v>9.6000000000000002E-2</v>
      </c>
      <c r="AR20" s="16">
        <v>6.6000000000000003E-2</v>
      </c>
      <c r="AS20" s="16">
        <v>1.0999999999999999E-2</v>
      </c>
      <c r="AT20" s="16">
        <v>6.0000000000000001E-3</v>
      </c>
      <c r="AU20" s="16">
        <v>-5.0000000000000001E-3</v>
      </c>
      <c r="AV20" s="16">
        <v>0.06</v>
      </c>
      <c r="AW20" s="16">
        <v>1.9E-2</v>
      </c>
    </row>
    <row r="21" spans="1:49" x14ac:dyDescent="0.25">
      <c r="A21" s="2" t="s">
        <v>729</v>
      </c>
      <c r="B21" s="2">
        <v>39</v>
      </c>
      <c r="C21" s="3" t="s">
        <v>1581</v>
      </c>
      <c r="D21" s="2" t="s">
        <v>1520</v>
      </c>
      <c r="E21" s="7">
        <v>570753006</v>
      </c>
      <c r="F21" s="7">
        <v>604564842</v>
      </c>
      <c r="G21" s="7">
        <v>576590878</v>
      </c>
      <c r="H21" s="7">
        <v>606729482</v>
      </c>
      <c r="I21" s="7">
        <v>653719580</v>
      </c>
      <c r="J21" s="62" t="s">
        <v>687</v>
      </c>
      <c r="K21" s="62" t="s">
        <v>687</v>
      </c>
      <c r="L21" s="7">
        <v>30285139</v>
      </c>
      <c r="M21" s="7">
        <v>11620084</v>
      </c>
      <c r="N21" s="7">
        <v>15495595</v>
      </c>
      <c r="O21" s="7">
        <v>8415467</v>
      </c>
      <c r="P21" s="7">
        <v>10912405</v>
      </c>
      <c r="Q21" s="7">
        <v>6009856</v>
      </c>
      <c r="R21" s="7">
        <v>20706646</v>
      </c>
      <c r="S21" s="7">
        <v>-25946929</v>
      </c>
      <c r="T21" s="7">
        <v>579168473</v>
      </c>
      <c r="U21" s="7">
        <v>615477247</v>
      </c>
      <c r="V21" s="7">
        <v>582600734</v>
      </c>
      <c r="W21" s="7">
        <v>627436128</v>
      </c>
      <c r="X21" s="7">
        <v>627772651</v>
      </c>
      <c r="Y21" s="7">
        <v>531077653</v>
      </c>
      <c r="Z21" s="7">
        <v>559612286</v>
      </c>
      <c r="AA21" s="7">
        <v>555039296</v>
      </c>
      <c r="AB21" s="7">
        <v>574705269</v>
      </c>
      <c r="AC21" s="7">
        <v>633534712</v>
      </c>
      <c r="AD21" s="7">
        <v>48090820</v>
      </c>
      <c r="AE21" s="7">
        <v>55864961</v>
      </c>
      <c r="AF21" s="7">
        <v>27561438</v>
      </c>
      <c r="AG21" s="7">
        <v>52730859</v>
      </c>
      <c r="AH21" s="7">
        <v>-5762061</v>
      </c>
      <c r="AI21" s="16">
        <v>6.9000000000000006E-2</v>
      </c>
      <c r="AJ21" s="16">
        <v>7.2999999999999995E-2</v>
      </c>
      <c r="AK21" s="16">
        <v>3.6999999999999998E-2</v>
      </c>
      <c r="AL21" s="16">
        <v>5.0999999999999997E-2</v>
      </c>
      <c r="AM21" s="16">
        <v>3.2000000000000001E-2</v>
      </c>
      <c r="AN21" s="16">
        <v>1.4999999999999999E-2</v>
      </c>
      <c r="AO21" s="16">
        <v>1.7999999999999999E-2</v>
      </c>
      <c r="AP21" s="16">
        <v>0.01</v>
      </c>
      <c r="AQ21" s="16">
        <v>3.3000000000000002E-2</v>
      </c>
      <c r="AR21" s="16">
        <v>-4.1000000000000002E-2</v>
      </c>
      <c r="AS21" s="16">
        <v>8.3000000000000004E-2</v>
      </c>
      <c r="AT21" s="16">
        <v>9.0999999999999998E-2</v>
      </c>
      <c r="AU21" s="16">
        <v>4.7E-2</v>
      </c>
      <c r="AV21" s="16">
        <v>8.4000000000000005E-2</v>
      </c>
      <c r="AW21" s="16">
        <v>-8.9999999999999993E-3</v>
      </c>
    </row>
    <row r="22" spans="1:49" x14ac:dyDescent="0.25">
      <c r="A22" s="2" t="s">
        <v>869</v>
      </c>
      <c r="B22" s="2">
        <v>50</v>
      </c>
      <c r="C22" s="3" t="s">
        <v>1573</v>
      </c>
      <c r="D22" s="2" t="s">
        <v>1520</v>
      </c>
      <c r="E22" s="7">
        <v>184488000</v>
      </c>
      <c r="F22" s="7">
        <v>204101000</v>
      </c>
      <c r="G22" s="7">
        <v>199590000</v>
      </c>
      <c r="H22" s="7">
        <v>236027000</v>
      </c>
      <c r="I22" s="7">
        <v>238932000</v>
      </c>
      <c r="J22" s="62" t="s">
        <v>687</v>
      </c>
      <c r="K22" s="62" t="s">
        <v>687</v>
      </c>
      <c r="L22" s="7">
        <v>9144000</v>
      </c>
      <c r="M22" s="7">
        <v>4779000</v>
      </c>
      <c r="N22" s="7">
        <v>178000</v>
      </c>
      <c r="O22" s="7">
        <v>2761000</v>
      </c>
      <c r="P22" s="7">
        <v>2532000</v>
      </c>
      <c r="Q22" s="7">
        <v>174000</v>
      </c>
      <c r="R22" s="7">
        <v>83000</v>
      </c>
      <c r="S22" s="7">
        <v>6000</v>
      </c>
      <c r="T22" s="7">
        <v>187249000</v>
      </c>
      <c r="U22" s="7">
        <v>206633000</v>
      </c>
      <c r="V22" s="7">
        <v>199764000</v>
      </c>
      <c r="W22" s="7">
        <v>236110000</v>
      </c>
      <c r="X22" s="7">
        <v>238938000</v>
      </c>
      <c r="Y22" s="7">
        <v>187892000</v>
      </c>
      <c r="Z22" s="7">
        <v>190977000</v>
      </c>
      <c r="AA22" s="7">
        <v>200571000</v>
      </c>
      <c r="AB22" s="7">
        <v>211117000</v>
      </c>
      <c r="AC22" s="7">
        <v>229796000</v>
      </c>
      <c r="AD22" s="7">
        <v>-643000</v>
      </c>
      <c r="AE22" s="7">
        <v>15656000</v>
      </c>
      <c r="AF22" s="7">
        <v>-807000</v>
      </c>
      <c r="AG22" s="7">
        <v>24993000</v>
      </c>
      <c r="AH22" s="7">
        <v>9142000</v>
      </c>
      <c r="AI22" s="16">
        <v>-1.7999999999999999E-2</v>
      </c>
      <c r="AJ22" s="16">
        <v>6.4000000000000001E-2</v>
      </c>
      <c r="AK22" s="16">
        <v>-5.0000000000000001E-3</v>
      </c>
      <c r="AL22" s="16">
        <v>0.106</v>
      </c>
      <c r="AM22" s="16">
        <v>3.7999999999999999E-2</v>
      </c>
      <c r="AN22" s="16">
        <v>1.4999999999999999E-2</v>
      </c>
      <c r="AO22" s="16">
        <v>1.2E-2</v>
      </c>
      <c r="AP22" s="16">
        <v>1E-3</v>
      </c>
      <c r="AQ22" s="16">
        <v>0</v>
      </c>
      <c r="AR22" s="16">
        <v>0</v>
      </c>
      <c r="AS22" s="16">
        <v>-3.0000000000000001E-3</v>
      </c>
      <c r="AT22" s="16">
        <v>7.5999999999999998E-2</v>
      </c>
      <c r="AU22" s="16">
        <v>-4.0000000000000001E-3</v>
      </c>
      <c r="AV22" s="16">
        <v>0.106</v>
      </c>
      <c r="AW22" s="16">
        <v>3.7999999999999999E-2</v>
      </c>
    </row>
    <row r="23" spans="1:49" x14ac:dyDescent="0.25">
      <c r="A23" s="2" t="s">
        <v>731</v>
      </c>
      <c r="B23" s="2">
        <v>51</v>
      </c>
      <c r="C23" s="3" t="s">
        <v>1586</v>
      </c>
      <c r="D23" s="2" t="s">
        <v>1565</v>
      </c>
      <c r="E23" s="7">
        <v>1633534803</v>
      </c>
      <c r="F23" s="7">
        <v>1665969803</v>
      </c>
      <c r="G23" s="7">
        <v>1730841009.8800001</v>
      </c>
      <c r="H23" s="7">
        <v>2052140604.1400001</v>
      </c>
      <c r="I23" s="7">
        <v>2383874610.3200002</v>
      </c>
      <c r="J23" s="62" t="s">
        <v>687</v>
      </c>
      <c r="K23" s="62" t="s">
        <v>687</v>
      </c>
      <c r="L23" s="7">
        <v>23311101.684750002</v>
      </c>
      <c r="M23" s="7">
        <v>23517215.41</v>
      </c>
      <c r="N23" s="7">
        <v>14500124.280000001</v>
      </c>
      <c r="O23" s="7">
        <v>164960819</v>
      </c>
      <c r="P23" s="7">
        <v>301888235</v>
      </c>
      <c r="Q23" s="7">
        <v>290809693.04000002</v>
      </c>
      <c r="R23" s="7">
        <v>510687842.33999997</v>
      </c>
      <c r="S23" s="7">
        <v>175324080.36000001</v>
      </c>
      <c r="T23" s="7">
        <v>1798495622</v>
      </c>
      <c r="U23" s="7">
        <v>1967858038</v>
      </c>
      <c r="V23" s="7">
        <v>2021650702.9200001</v>
      </c>
      <c r="W23" s="7">
        <v>2562828446.48</v>
      </c>
      <c r="X23" s="7">
        <v>2559198690.6799998</v>
      </c>
      <c r="Y23" s="7">
        <v>1685383886</v>
      </c>
      <c r="Z23" s="7">
        <v>1904876187</v>
      </c>
      <c r="AA23" s="7">
        <v>1970899368.03</v>
      </c>
      <c r="AB23" s="7">
        <v>2236779376.7399998</v>
      </c>
      <c r="AC23" s="7">
        <v>2571034257.48</v>
      </c>
      <c r="AD23" s="7">
        <v>113111736</v>
      </c>
      <c r="AE23" s="7">
        <v>62981851</v>
      </c>
      <c r="AF23" s="7">
        <v>50751334.889999598</v>
      </c>
      <c r="AG23" s="7">
        <v>326049069.74000001</v>
      </c>
      <c r="AH23" s="7">
        <v>-11835566.799999701</v>
      </c>
      <c r="AI23" s="16">
        <v>-2.9000000000000001E-2</v>
      </c>
      <c r="AJ23" s="16">
        <v>-0.121</v>
      </c>
      <c r="AK23" s="16">
        <v>-0.11899999999999999</v>
      </c>
      <c r="AL23" s="16">
        <v>-7.1999999999999995E-2</v>
      </c>
      <c r="AM23" s="16">
        <v>-7.2999999999999995E-2</v>
      </c>
      <c r="AN23" s="16">
        <v>9.1999999999999998E-2</v>
      </c>
      <c r="AO23" s="16">
        <v>0.153</v>
      </c>
      <c r="AP23" s="16">
        <v>0.14399999999999999</v>
      </c>
      <c r="AQ23" s="16">
        <v>0.19900000000000001</v>
      </c>
      <c r="AR23" s="16">
        <v>6.9000000000000006E-2</v>
      </c>
      <c r="AS23" s="16">
        <v>6.3E-2</v>
      </c>
      <c r="AT23" s="16">
        <v>3.2000000000000001E-2</v>
      </c>
      <c r="AU23" s="16">
        <v>2.5000000000000001E-2</v>
      </c>
      <c r="AV23" s="16">
        <v>0.127</v>
      </c>
      <c r="AW23" s="16">
        <v>-5.0000000000000001E-3</v>
      </c>
    </row>
    <row r="24" spans="1:49" x14ac:dyDescent="0.25">
      <c r="A24" s="2" t="s">
        <v>732</v>
      </c>
      <c r="B24" s="2">
        <v>57</v>
      </c>
      <c r="C24" s="3" t="s">
        <v>1589</v>
      </c>
      <c r="D24" s="2" t="s">
        <v>1553</v>
      </c>
      <c r="E24" s="7">
        <v>252299577</v>
      </c>
      <c r="F24" s="7">
        <v>275185516</v>
      </c>
      <c r="G24" s="7">
        <v>267527610</v>
      </c>
      <c r="H24" s="7">
        <v>316085115</v>
      </c>
      <c r="I24" s="7">
        <v>347230572</v>
      </c>
      <c r="J24" s="62" t="s">
        <v>687</v>
      </c>
      <c r="K24" s="62" t="s">
        <v>687</v>
      </c>
      <c r="L24" s="7">
        <v>14568177</v>
      </c>
      <c r="M24" s="7">
        <v>17587</v>
      </c>
      <c r="N24" s="7">
        <v>14963189</v>
      </c>
      <c r="O24" s="7">
        <v>1123988</v>
      </c>
      <c r="P24" s="7">
        <v>-4751325</v>
      </c>
      <c r="Q24" s="7">
        <v>15006248</v>
      </c>
      <c r="R24" s="7">
        <v>31771351</v>
      </c>
      <c r="S24" s="7">
        <v>2948884</v>
      </c>
      <c r="T24" s="7">
        <v>253423565</v>
      </c>
      <c r="U24" s="7">
        <v>270434191</v>
      </c>
      <c r="V24" s="7">
        <v>282533858</v>
      </c>
      <c r="W24" s="7">
        <v>347856466</v>
      </c>
      <c r="X24" s="7">
        <v>350179456</v>
      </c>
      <c r="Y24" s="7">
        <v>247191021</v>
      </c>
      <c r="Z24" s="7">
        <v>268383047</v>
      </c>
      <c r="AA24" s="7">
        <v>286078180</v>
      </c>
      <c r="AB24" s="7">
        <v>314824758</v>
      </c>
      <c r="AC24" s="7">
        <v>347108419</v>
      </c>
      <c r="AD24" s="7">
        <v>6232544</v>
      </c>
      <c r="AE24" s="7">
        <v>2051144</v>
      </c>
      <c r="AF24" s="7">
        <v>-3544322</v>
      </c>
      <c r="AG24" s="7">
        <v>33031708</v>
      </c>
      <c r="AH24" s="7">
        <v>3071037</v>
      </c>
      <c r="AI24" s="16">
        <v>0.02</v>
      </c>
      <c r="AJ24" s="16">
        <v>2.5000000000000001E-2</v>
      </c>
      <c r="AK24" s="16">
        <v>-6.6000000000000003E-2</v>
      </c>
      <c r="AL24" s="16">
        <v>4.0000000000000001E-3</v>
      </c>
      <c r="AM24" s="16">
        <v>0</v>
      </c>
      <c r="AN24" s="16">
        <v>4.0000000000000001E-3</v>
      </c>
      <c r="AO24" s="16">
        <v>-1.7999999999999999E-2</v>
      </c>
      <c r="AP24" s="16">
        <v>5.2999999999999999E-2</v>
      </c>
      <c r="AQ24" s="16">
        <v>9.0999999999999998E-2</v>
      </c>
      <c r="AR24" s="16">
        <v>8.0000000000000002E-3</v>
      </c>
      <c r="AS24" s="16">
        <v>2.5000000000000001E-2</v>
      </c>
      <c r="AT24" s="16">
        <v>8.0000000000000002E-3</v>
      </c>
      <c r="AU24" s="16">
        <v>-1.2999999999999999E-2</v>
      </c>
      <c r="AV24" s="16">
        <v>9.5000000000000001E-2</v>
      </c>
      <c r="AW24" s="16">
        <v>8.9999999999999993E-3</v>
      </c>
    </row>
    <row r="25" spans="1:49" x14ac:dyDescent="0.25">
      <c r="A25" s="2" t="s">
        <v>733</v>
      </c>
      <c r="B25" s="2">
        <v>8</v>
      </c>
      <c r="C25" s="3" t="s">
        <v>1550</v>
      </c>
      <c r="D25" s="2" t="s">
        <v>1520</v>
      </c>
      <c r="E25" s="7">
        <v>54198666</v>
      </c>
      <c r="F25" s="7">
        <v>58474477</v>
      </c>
      <c r="G25" s="7">
        <v>62697392</v>
      </c>
      <c r="H25" s="7">
        <v>77251425</v>
      </c>
      <c r="I25" s="7">
        <v>82497813</v>
      </c>
      <c r="J25" s="62" t="s">
        <v>687</v>
      </c>
      <c r="K25" s="62" t="s">
        <v>687</v>
      </c>
      <c r="L25" s="7">
        <v>5569968</v>
      </c>
      <c r="M25" s="7">
        <v>4231756</v>
      </c>
      <c r="N25" s="7">
        <v>71892</v>
      </c>
      <c r="O25" s="7">
        <v>2017803</v>
      </c>
      <c r="P25" s="7">
        <v>1338585</v>
      </c>
      <c r="Q25" s="7">
        <v>2667890</v>
      </c>
      <c r="R25" s="7">
        <v>5753648</v>
      </c>
      <c r="S25" s="7">
        <v>2833589</v>
      </c>
      <c r="T25" s="7">
        <v>56216469</v>
      </c>
      <c r="U25" s="7">
        <v>59813062</v>
      </c>
      <c r="V25" s="7">
        <v>65365282</v>
      </c>
      <c r="W25" s="7">
        <v>83005073</v>
      </c>
      <c r="X25" s="7">
        <v>85331402</v>
      </c>
      <c r="Y25" s="7">
        <v>52604669</v>
      </c>
      <c r="Z25" s="7">
        <v>54661014</v>
      </c>
      <c r="AA25" s="7">
        <v>66145375</v>
      </c>
      <c r="AB25" s="7">
        <v>67508967</v>
      </c>
      <c r="AC25" s="7">
        <v>74086587</v>
      </c>
      <c r="AD25" s="7">
        <v>3611800</v>
      </c>
      <c r="AE25" s="7">
        <v>5152048</v>
      </c>
      <c r="AF25" s="7">
        <v>-780093</v>
      </c>
      <c r="AG25" s="7">
        <v>15496106</v>
      </c>
      <c r="AH25" s="7">
        <v>11244815</v>
      </c>
      <c r="AI25" s="16">
        <v>2.8000000000000001E-2</v>
      </c>
      <c r="AJ25" s="16">
        <v>6.4000000000000001E-2</v>
      </c>
      <c r="AK25" s="16">
        <v>-5.2999999999999999E-2</v>
      </c>
      <c r="AL25" s="16">
        <v>0.11700000000000001</v>
      </c>
      <c r="AM25" s="16">
        <v>9.9000000000000005E-2</v>
      </c>
      <c r="AN25" s="16">
        <v>3.5999999999999997E-2</v>
      </c>
      <c r="AO25" s="16">
        <v>2.1999999999999999E-2</v>
      </c>
      <c r="AP25" s="16">
        <v>4.1000000000000002E-2</v>
      </c>
      <c r="AQ25" s="16">
        <v>6.9000000000000006E-2</v>
      </c>
      <c r="AR25" s="16">
        <v>3.3000000000000002E-2</v>
      </c>
      <c r="AS25" s="16">
        <v>6.4000000000000001E-2</v>
      </c>
      <c r="AT25" s="16">
        <v>8.5999999999999993E-2</v>
      </c>
      <c r="AU25" s="16">
        <v>-1.2E-2</v>
      </c>
      <c r="AV25" s="16">
        <v>0.187</v>
      </c>
      <c r="AW25" s="16">
        <v>0.13200000000000001</v>
      </c>
    </row>
    <row r="26" spans="1:49" x14ac:dyDescent="0.25">
      <c r="A26" s="2" t="s">
        <v>734</v>
      </c>
      <c r="B26" s="2">
        <v>40</v>
      </c>
      <c r="C26" s="3" t="s">
        <v>1581</v>
      </c>
      <c r="D26" s="2" t="s">
        <v>1520</v>
      </c>
      <c r="E26" s="7">
        <v>164625307</v>
      </c>
      <c r="F26" s="7">
        <v>170465787</v>
      </c>
      <c r="G26" s="7">
        <v>170916485</v>
      </c>
      <c r="H26" s="7">
        <v>168049132</v>
      </c>
      <c r="I26" s="7">
        <v>180744475</v>
      </c>
      <c r="J26" s="62" t="s">
        <v>687</v>
      </c>
      <c r="K26" s="62" t="s">
        <v>687</v>
      </c>
      <c r="L26" s="7">
        <v>9828349</v>
      </c>
      <c r="M26" s="7">
        <v>3858711</v>
      </c>
      <c r="N26" s="7">
        <v>3500122</v>
      </c>
      <c r="O26" s="7">
        <v>4558075</v>
      </c>
      <c r="P26" s="7">
        <v>6882537</v>
      </c>
      <c r="Q26" s="7">
        <v>3459119</v>
      </c>
      <c r="R26" s="7">
        <v>22187136</v>
      </c>
      <c r="S26" s="7">
        <v>-19474365</v>
      </c>
      <c r="T26" s="7">
        <v>169183382</v>
      </c>
      <c r="U26" s="7">
        <v>177348324</v>
      </c>
      <c r="V26" s="7">
        <v>174375604</v>
      </c>
      <c r="W26" s="7">
        <v>190236268</v>
      </c>
      <c r="X26" s="7">
        <v>161270110</v>
      </c>
      <c r="Y26" s="7">
        <v>158065234</v>
      </c>
      <c r="Z26" s="7">
        <v>164687994</v>
      </c>
      <c r="AA26" s="7">
        <v>163820393</v>
      </c>
      <c r="AB26" s="7">
        <v>166030453</v>
      </c>
      <c r="AC26" s="7">
        <v>177700170</v>
      </c>
      <c r="AD26" s="7">
        <v>11118148</v>
      </c>
      <c r="AE26" s="7">
        <v>12660330</v>
      </c>
      <c r="AF26" s="7">
        <v>10555211</v>
      </c>
      <c r="AG26" s="7">
        <v>24205815</v>
      </c>
      <c r="AH26" s="7">
        <v>-16430060</v>
      </c>
      <c r="AI26" s="16">
        <v>3.9E-2</v>
      </c>
      <c r="AJ26" s="16">
        <v>3.3000000000000002E-2</v>
      </c>
      <c r="AK26" s="16">
        <v>4.1000000000000002E-2</v>
      </c>
      <c r="AL26" s="16">
        <v>1.0999999999999999E-2</v>
      </c>
      <c r="AM26" s="16">
        <v>1.9E-2</v>
      </c>
      <c r="AN26" s="16">
        <v>2.7E-2</v>
      </c>
      <c r="AO26" s="16">
        <v>3.9E-2</v>
      </c>
      <c r="AP26" s="16">
        <v>0.02</v>
      </c>
      <c r="AQ26" s="16">
        <v>0.11700000000000001</v>
      </c>
      <c r="AR26" s="16">
        <v>-0.121</v>
      </c>
      <c r="AS26" s="16">
        <v>6.6000000000000003E-2</v>
      </c>
      <c r="AT26" s="16">
        <v>7.0999999999999994E-2</v>
      </c>
      <c r="AU26" s="16">
        <v>6.0999999999999999E-2</v>
      </c>
      <c r="AV26" s="16">
        <v>0.127</v>
      </c>
      <c r="AW26" s="16">
        <v>-0.10199999999999999</v>
      </c>
    </row>
    <row r="27" spans="1:49" x14ac:dyDescent="0.25">
      <c r="A27" s="2" t="s">
        <v>735</v>
      </c>
      <c r="B27" s="2">
        <v>68</v>
      </c>
      <c r="C27" s="3" t="s">
        <v>1596</v>
      </c>
      <c r="D27" s="2" t="s">
        <v>1520</v>
      </c>
      <c r="E27" s="7">
        <v>142821103</v>
      </c>
      <c r="F27" s="7">
        <v>144555397</v>
      </c>
      <c r="G27" s="7">
        <v>138809817</v>
      </c>
      <c r="H27" s="7">
        <v>154133394</v>
      </c>
      <c r="I27" s="7">
        <v>160719000</v>
      </c>
      <c r="J27" s="62" t="s">
        <v>687</v>
      </c>
      <c r="K27" s="62" t="s">
        <v>687</v>
      </c>
      <c r="L27" s="7">
        <v>8827877</v>
      </c>
      <c r="M27" s="7">
        <v>0</v>
      </c>
      <c r="N27" s="7">
        <v>4549625</v>
      </c>
      <c r="O27" s="7">
        <v>4740906</v>
      </c>
      <c r="P27" s="7">
        <v>1899645</v>
      </c>
      <c r="Q27" s="7">
        <v>7969165</v>
      </c>
      <c r="R27" s="7">
        <v>3882238</v>
      </c>
      <c r="S27" s="7">
        <v>-2479000</v>
      </c>
      <c r="T27" s="7">
        <v>147562009</v>
      </c>
      <c r="U27" s="7">
        <v>146455042</v>
      </c>
      <c r="V27" s="7">
        <v>146778982</v>
      </c>
      <c r="W27" s="7">
        <v>158015632</v>
      </c>
      <c r="X27" s="7">
        <v>158240000</v>
      </c>
      <c r="Y27" s="7">
        <v>135433574</v>
      </c>
      <c r="Z27" s="7">
        <v>132829080</v>
      </c>
      <c r="AA27" s="7">
        <v>147190822</v>
      </c>
      <c r="AB27" s="7">
        <v>143402525</v>
      </c>
      <c r="AC27" s="7">
        <v>158607000</v>
      </c>
      <c r="AD27" s="7">
        <v>12128435</v>
      </c>
      <c r="AE27" s="7">
        <v>13625962</v>
      </c>
      <c r="AF27" s="7">
        <v>-411840</v>
      </c>
      <c r="AG27" s="7">
        <v>14613107</v>
      </c>
      <c r="AH27" s="7">
        <v>-367000</v>
      </c>
      <c r="AI27" s="16">
        <v>0.05</v>
      </c>
      <c r="AJ27" s="16">
        <v>0.08</v>
      </c>
      <c r="AK27" s="16">
        <v>-5.7000000000000002E-2</v>
      </c>
      <c r="AL27" s="16">
        <v>6.8000000000000005E-2</v>
      </c>
      <c r="AM27" s="16">
        <v>1.2999999999999999E-2</v>
      </c>
      <c r="AN27" s="16">
        <v>3.2000000000000001E-2</v>
      </c>
      <c r="AO27" s="16">
        <v>1.2999999999999999E-2</v>
      </c>
      <c r="AP27" s="16">
        <v>5.3999999999999999E-2</v>
      </c>
      <c r="AQ27" s="16">
        <v>2.5000000000000001E-2</v>
      </c>
      <c r="AR27" s="16">
        <v>-1.6E-2</v>
      </c>
      <c r="AS27" s="16">
        <v>8.2000000000000003E-2</v>
      </c>
      <c r="AT27" s="16">
        <v>9.2999999999999999E-2</v>
      </c>
      <c r="AU27" s="16">
        <v>-3.0000000000000001E-3</v>
      </c>
      <c r="AV27" s="16">
        <v>9.1999999999999998E-2</v>
      </c>
      <c r="AW27" s="16">
        <v>-2E-3</v>
      </c>
    </row>
    <row r="28" spans="1:49" x14ac:dyDescent="0.25">
      <c r="A28" s="2" t="s">
        <v>871</v>
      </c>
      <c r="B28" s="2">
        <v>14496</v>
      </c>
      <c r="C28" s="3" t="s">
        <v>1596</v>
      </c>
      <c r="D28" s="2" t="s">
        <v>1520</v>
      </c>
      <c r="E28" s="7">
        <v>200464000</v>
      </c>
      <c r="F28" s="7">
        <v>201269000</v>
      </c>
      <c r="G28" s="7">
        <v>209348000</v>
      </c>
      <c r="H28" s="7">
        <v>218655000</v>
      </c>
      <c r="I28" s="7">
        <v>217722000</v>
      </c>
      <c r="J28" s="62" t="s">
        <v>687</v>
      </c>
      <c r="K28" s="62" t="s">
        <v>687</v>
      </c>
      <c r="L28" s="7">
        <v>18918914</v>
      </c>
      <c r="M28" s="7">
        <v>1315143</v>
      </c>
      <c r="N28" s="7">
        <v>867871</v>
      </c>
      <c r="O28" s="7">
        <v>2988000</v>
      </c>
      <c r="P28" s="7">
        <v>4007000</v>
      </c>
      <c r="Q28" s="7">
        <v>4915000</v>
      </c>
      <c r="R28" s="7">
        <v>10665000</v>
      </c>
      <c r="S28" s="7">
        <v>-5989000</v>
      </c>
      <c r="T28" s="7">
        <v>203452000</v>
      </c>
      <c r="U28" s="7">
        <v>205276000</v>
      </c>
      <c r="V28" s="7">
        <v>214263000</v>
      </c>
      <c r="W28" s="7">
        <v>229320000</v>
      </c>
      <c r="X28" s="7">
        <v>211733000</v>
      </c>
      <c r="Y28" s="7">
        <v>217108000</v>
      </c>
      <c r="Z28" s="7">
        <v>213487000</v>
      </c>
      <c r="AA28" s="7">
        <v>210465000</v>
      </c>
      <c r="AB28" s="7">
        <v>217752000</v>
      </c>
      <c r="AC28" s="7">
        <v>248816000</v>
      </c>
      <c r="AD28" s="7">
        <v>-13656000</v>
      </c>
      <c r="AE28" s="7">
        <v>-8211000</v>
      </c>
      <c r="AF28" s="7">
        <v>3798000</v>
      </c>
      <c r="AG28" s="7">
        <v>11568000</v>
      </c>
      <c r="AH28" s="7">
        <v>-37083000</v>
      </c>
      <c r="AI28" s="16">
        <v>-8.2000000000000003E-2</v>
      </c>
      <c r="AJ28" s="16">
        <v>-0.06</v>
      </c>
      <c r="AK28" s="16">
        <v>-5.0000000000000001E-3</v>
      </c>
      <c r="AL28" s="16">
        <v>4.0000000000000001E-3</v>
      </c>
      <c r="AM28" s="16">
        <v>-0.14699999999999999</v>
      </c>
      <c r="AN28" s="16">
        <v>1.4999999999999999E-2</v>
      </c>
      <c r="AO28" s="16">
        <v>0.02</v>
      </c>
      <c r="AP28" s="16">
        <v>2.3E-2</v>
      </c>
      <c r="AQ28" s="16">
        <v>4.7E-2</v>
      </c>
      <c r="AR28" s="16">
        <v>-2.8000000000000001E-2</v>
      </c>
      <c r="AS28" s="16">
        <v>-6.7000000000000004E-2</v>
      </c>
      <c r="AT28" s="16">
        <v>-0.04</v>
      </c>
      <c r="AU28" s="16">
        <v>1.7999999999999999E-2</v>
      </c>
      <c r="AV28" s="16">
        <v>0.05</v>
      </c>
      <c r="AW28" s="16">
        <v>-0.17499999999999999</v>
      </c>
    </row>
    <row r="29" spans="1:49" x14ac:dyDescent="0.25">
      <c r="A29" s="2" t="s">
        <v>737</v>
      </c>
      <c r="B29" s="2">
        <v>73</v>
      </c>
      <c r="C29" s="3" t="s">
        <v>1533</v>
      </c>
      <c r="D29" s="2" t="s">
        <v>1520</v>
      </c>
      <c r="E29" s="7">
        <v>123664598</v>
      </c>
      <c r="F29" s="7">
        <v>142277732</v>
      </c>
      <c r="G29" s="7">
        <v>147590581</v>
      </c>
      <c r="H29" s="7">
        <v>131062041</v>
      </c>
      <c r="I29" s="7">
        <v>155049036</v>
      </c>
      <c r="J29" s="62" t="s">
        <v>687</v>
      </c>
      <c r="K29" s="62" t="s">
        <v>687</v>
      </c>
      <c r="L29" s="7">
        <v>10542658</v>
      </c>
      <c r="M29" s="7">
        <v>0</v>
      </c>
      <c r="N29" s="7">
        <v>0</v>
      </c>
      <c r="O29" s="7">
        <v>1755697</v>
      </c>
      <c r="P29" s="7">
        <v>711479</v>
      </c>
      <c r="Q29" s="7">
        <v>1724532</v>
      </c>
      <c r="R29" s="7">
        <v>4195083</v>
      </c>
      <c r="S29" s="7">
        <v>-265163</v>
      </c>
      <c r="T29" s="7">
        <v>125420295</v>
      </c>
      <c r="U29" s="7">
        <v>142989211</v>
      </c>
      <c r="V29" s="7">
        <v>149315113</v>
      </c>
      <c r="W29" s="7">
        <v>135257124</v>
      </c>
      <c r="X29" s="7">
        <v>154783873</v>
      </c>
      <c r="Y29" s="7">
        <v>122490244</v>
      </c>
      <c r="Z29" s="7">
        <v>138987957</v>
      </c>
      <c r="AA29" s="7">
        <v>146156156</v>
      </c>
      <c r="AB29" s="7">
        <v>150987593</v>
      </c>
      <c r="AC29" s="7">
        <v>174617762</v>
      </c>
      <c r="AD29" s="7">
        <v>2930051</v>
      </c>
      <c r="AE29" s="7">
        <v>4001254</v>
      </c>
      <c r="AF29" s="7">
        <v>3158957</v>
      </c>
      <c r="AG29" s="7">
        <v>-15730469</v>
      </c>
      <c r="AH29" s="7">
        <v>-19833889</v>
      </c>
      <c r="AI29" s="16">
        <v>8.9999999999999993E-3</v>
      </c>
      <c r="AJ29" s="16">
        <v>2.3E-2</v>
      </c>
      <c r="AK29" s="16">
        <v>0.01</v>
      </c>
      <c r="AL29" s="16">
        <v>-0.14699999999999999</v>
      </c>
      <c r="AM29" s="16">
        <v>-0.126</v>
      </c>
      <c r="AN29" s="16">
        <v>1.4E-2</v>
      </c>
      <c r="AO29" s="16">
        <v>5.0000000000000001E-3</v>
      </c>
      <c r="AP29" s="16">
        <v>1.2E-2</v>
      </c>
      <c r="AQ29" s="16">
        <v>3.1E-2</v>
      </c>
      <c r="AR29" s="16">
        <v>-2E-3</v>
      </c>
      <c r="AS29" s="16">
        <v>2.3E-2</v>
      </c>
      <c r="AT29" s="16">
        <v>2.8000000000000001E-2</v>
      </c>
      <c r="AU29" s="16">
        <v>2.1000000000000001E-2</v>
      </c>
      <c r="AV29" s="16">
        <v>-0.11600000000000001</v>
      </c>
      <c r="AW29" s="16">
        <v>-0.128</v>
      </c>
    </row>
    <row r="30" spans="1:49" x14ac:dyDescent="0.25">
      <c r="A30" s="2" t="s">
        <v>738</v>
      </c>
      <c r="B30" s="2">
        <v>77</v>
      </c>
      <c r="C30" s="3" t="s">
        <v>1604</v>
      </c>
      <c r="D30" s="2" t="s">
        <v>1520</v>
      </c>
      <c r="E30" s="7">
        <v>167226265</v>
      </c>
      <c r="F30" s="7">
        <v>178459539</v>
      </c>
      <c r="G30" s="7">
        <v>186744299</v>
      </c>
      <c r="H30" s="7">
        <v>185512194</v>
      </c>
      <c r="I30" s="7">
        <v>210948336</v>
      </c>
      <c r="J30" s="62" t="s">
        <v>687</v>
      </c>
      <c r="K30" s="62" t="s">
        <v>687</v>
      </c>
      <c r="L30" s="7">
        <v>23500334</v>
      </c>
      <c r="M30" s="7">
        <v>0</v>
      </c>
      <c r="N30" s="7">
        <v>9633457</v>
      </c>
      <c r="O30" s="7">
        <v>389683</v>
      </c>
      <c r="P30" s="7">
        <v>405609</v>
      </c>
      <c r="Q30" s="7">
        <v>4811221</v>
      </c>
      <c r="R30" s="7">
        <v>-727346</v>
      </c>
      <c r="S30" s="7">
        <v>-2583431</v>
      </c>
      <c r="T30" s="7">
        <v>167615948</v>
      </c>
      <c r="U30" s="7">
        <v>178865148</v>
      </c>
      <c r="V30" s="7">
        <v>191555520</v>
      </c>
      <c r="W30" s="7">
        <v>184784848</v>
      </c>
      <c r="X30" s="7">
        <v>208364905</v>
      </c>
      <c r="Y30" s="7">
        <v>162175896</v>
      </c>
      <c r="Z30" s="7">
        <v>174171232</v>
      </c>
      <c r="AA30" s="7">
        <v>173302389</v>
      </c>
      <c r="AB30" s="7">
        <v>184003103</v>
      </c>
      <c r="AC30" s="7">
        <v>208316808</v>
      </c>
      <c r="AD30" s="7">
        <v>5440052</v>
      </c>
      <c r="AE30" s="7">
        <v>4693916</v>
      </c>
      <c r="AF30" s="7">
        <v>18253131</v>
      </c>
      <c r="AG30" s="7">
        <v>781745</v>
      </c>
      <c r="AH30" s="7">
        <v>48097</v>
      </c>
      <c r="AI30" s="16">
        <v>0.03</v>
      </c>
      <c r="AJ30" s="16">
        <v>2.4E-2</v>
      </c>
      <c r="AK30" s="16">
        <v>7.0000000000000007E-2</v>
      </c>
      <c r="AL30" s="16">
        <v>8.0000000000000002E-3</v>
      </c>
      <c r="AM30" s="16">
        <v>1.2999999999999999E-2</v>
      </c>
      <c r="AN30" s="16">
        <v>2E-3</v>
      </c>
      <c r="AO30" s="16">
        <v>2E-3</v>
      </c>
      <c r="AP30" s="16">
        <v>2.5000000000000001E-2</v>
      </c>
      <c r="AQ30" s="16">
        <v>-4.0000000000000001E-3</v>
      </c>
      <c r="AR30" s="16">
        <v>-1.2E-2</v>
      </c>
      <c r="AS30" s="16">
        <v>3.2000000000000001E-2</v>
      </c>
      <c r="AT30" s="16">
        <v>2.5999999999999999E-2</v>
      </c>
      <c r="AU30" s="16">
        <v>9.5000000000000001E-2</v>
      </c>
      <c r="AV30" s="16">
        <v>4.0000000000000001E-3</v>
      </c>
      <c r="AW30" s="16">
        <v>0</v>
      </c>
    </row>
    <row r="31" spans="1:49" x14ac:dyDescent="0.25">
      <c r="A31" s="2" t="s">
        <v>875</v>
      </c>
      <c r="B31" s="2">
        <v>6546</v>
      </c>
      <c r="C31" s="3" t="s">
        <v>1524</v>
      </c>
      <c r="D31" s="2" t="s">
        <v>1538</v>
      </c>
      <c r="E31" s="7">
        <v>1010494621</v>
      </c>
      <c r="F31" s="7">
        <v>652104000</v>
      </c>
      <c r="G31" s="7">
        <v>1039049000</v>
      </c>
      <c r="H31" s="7">
        <v>1120732000</v>
      </c>
      <c r="I31" s="7">
        <v>1064132000</v>
      </c>
      <c r="J31" s="62" t="s">
        <v>687</v>
      </c>
      <c r="K31" s="62" t="s">
        <v>687</v>
      </c>
      <c r="L31" s="7">
        <v>50591000</v>
      </c>
      <c r="M31" s="7">
        <v>29270000</v>
      </c>
      <c r="N31" s="7">
        <v>10813000</v>
      </c>
      <c r="O31" s="7">
        <v>1263577</v>
      </c>
      <c r="P31" s="7">
        <v>264000</v>
      </c>
      <c r="Q31" s="7">
        <v>3467000</v>
      </c>
      <c r="R31" s="7">
        <v>23352000</v>
      </c>
      <c r="S31" s="7">
        <v>-69092000</v>
      </c>
      <c r="T31" s="7">
        <v>1011758198</v>
      </c>
      <c r="U31" s="7">
        <v>652368000</v>
      </c>
      <c r="V31" s="7">
        <v>1042516000</v>
      </c>
      <c r="W31" s="7">
        <v>1144084000</v>
      </c>
      <c r="X31" s="7">
        <v>995040000</v>
      </c>
      <c r="Y31" s="7">
        <v>945382386</v>
      </c>
      <c r="Z31" s="7">
        <v>577675000</v>
      </c>
      <c r="AA31" s="7">
        <v>966304000</v>
      </c>
      <c r="AB31" s="7">
        <v>1033376000</v>
      </c>
      <c r="AC31" s="7">
        <v>1033068000</v>
      </c>
      <c r="AD31" s="7">
        <v>66375812</v>
      </c>
      <c r="AE31" s="7">
        <v>74693000</v>
      </c>
      <c r="AF31" s="7">
        <v>76212000</v>
      </c>
      <c r="AG31" s="7">
        <v>110708000</v>
      </c>
      <c r="AH31" s="7">
        <v>-38028000</v>
      </c>
      <c r="AI31" s="16">
        <v>6.4000000000000001E-2</v>
      </c>
      <c r="AJ31" s="16">
        <v>0.114</v>
      </c>
      <c r="AK31" s="16">
        <v>7.0000000000000007E-2</v>
      </c>
      <c r="AL31" s="16">
        <v>7.5999999999999998E-2</v>
      </c>
      <c r="AM31" s="16">
        <v>3.1E-2</v>
      </c>
      <c r="AN31" s="16">
        <v>1E-3</v>
      </c>
      <c r="AO31" s="16">
        <v>0</v>
      </c>
      <c r="AP31" s="16">
        <v>3.0000000000000001E-3</v>
      </c>
      <c r="AQ31" s="16">
        <v>0.02</v>
      </c>
      <c r="AR31" s="16">
        <v>-6.9000000000000006E-2</v>
      </c>
      <c r="AS31" s="16">
        <v>6.6000000000000003E-2</v>
      </c>
      <c r="AT31" s="16">
        <v>0.114</v>
      </c>
      <c r="AU31" s="16">
        <v>7.2999999999999995E-2</v>
      </c>
      <c r="AV31" s="16">
        <v>9.7000000000000003E-2</v>
      </c>
      <c r="AW31" s="16">
        <v>-3.7999999999999999E-2</v>
      </c>
    </row>
    <row r="32" spans="1:49" x14ac:dyDescent="0.25">
      <c r="A32" s="2" t="s">
        <v>740</v>
      </c>
      <c r="B32" s="2">
        <v>83</v>
      </c>
      <c r="C32" s="3" t="s">
        <v>1609</v>
      </c>
      <c r="D32" s="2" t="s">
        <v>1520</v>
      </c>
      <c r="E32" s="7">
        <v>253636000</v>
      </c>
      <c r="F32" s="7">
        <v>261077000</v>
      </c>
      <c r="G32" s="7">
        <v>286554745</v>
      </c>
      <c r="H32" s="7">
        <v>315631000</v>
      </c>
      <c r="I32" s="7">
        <v>315136000</v>
      </c>
      <c r="J32" s="62" t="s">
        <v>687</v>
      </c>
      <c r="K32" s="62" t="s">
        <v>687</v>
      </c>
      <c r="L32" s="7">
        <v>61250446</v>
      </c>
      <c r="M32" s="7">
        <v>0</v>
      </c>
      <c r="N32" s="7">
        <v>1355994</v>
      </c>
      <c r="O32" s="7">
        <v>-1262000</v>
      </c>
      <c r="P32" s="7">
        <v>-166000</v>
      </c>
      <c r="Q32" s="7">
        <v>3550000</v>
      </c>
      <c r="R32" s="7">
        <v>3172000</v>
      </c>
      <c r="S32" s="7">
        <v>-11116000</v>
      </c>
      <c r="T32" s="7">
        <v>252374000</v>
      </c>
      <c r="U32" s="7">
        <v>260911000</v>
      </c>
      <c r="V32" s="7">
        <v>290104745</v>
      </c>
      <c r="W32" s="7">
        <v>318803000</v>
      </c>
      <c r="X32" s="7">
        <v>304020000</v>
      </c>
      <c r="Y32" s="7">
        <v>252533000</v>
      </c>
      <c r="Z32" s="7">
        <v>266010000</v>
      </c>
      <c r="AA32" s="7">
        <v>299697000</v>
      </c>
      <c r="AB32" s="7">
        <v>326349000</v>
      </c>
      <c r="AC32" s="7">
        <v>324520000</v>
      </c>
      <c r="AD32" s="7">
        <v>-159000</v>
      </c>
      <c r="AE32" s="7">
        <v>-5099000</v>
      </c>
      <c r="AF32" s="7">
        <v>-9592255</v>
      </c>
      <c r="AG32" s="7">
        <v>-7546000</v>
      </c>
      <c r="AH32" s="7">
        <v>-20500000</v>
      </c>
      <c r="AI32" s="16">
        <v>4.0000000000000001E-3</v>
      </c>
      <c r="AJ32" s="16">
        <v>-1.9E-2</v>
      </c>
      <c r="AK32" s="16">
        <v>-4.4999999999999998E-2</v>
      </c>
      <c r="AL32" s="16">
        <v>-3.4000000000000002E-2</v>
      </c>
      <c r="AM32" s="16">
        <v>-3.1E-2</v>
      </c>
      <c r="AN32" s="16">
        <v>-5.0000000000000001E-3</v>
      </c>
      <c r="AO32" s="16">
        <v>-1E-3</v>
      </c>
      <c r="AP32" s="16">
        <v>1.2E-2</v>
      </c>
      <c r="AQ32" s="16">
        <v>0.01</v>
      </c>
      <c r="AR32" s="16">
        <v>-3.6999999999999998E-2</v>
      </c>
      <c r="AS32" s="16">
        <v>-1E-3</v>
      </c>
      <c r="AT32" s="16">
        <v>-0.02</v>
      </c>
      <c r="AU32" s="16">
        <v>-3.3000000000000002E-2</v>
      </c>
      <c r="AV32" s="16">
        <v>-2.4E-2</v>
      </c>
      <c r="AW32" s="16">
        <v>-6.7000000000000004E-2</v>
      </c>
    </row>
    <row r="33" spans="1:49" x14ac:dyDescent="0.25">
      <c r="A33" s="2" t="s">
        <v>741</v>
      </c>
      <c r="B33" s="2">
        <v>85</v>
      </c>
      <c r="C33" s="3" t="s">
        <v>1612</v>
      </c>
      <c r="D33" s="2" t="s">
        <v>1520</v>
      </c>
      <c r="E33" s="7">
        <v>472573000</v>
      </c>
      <c r="F33" s="7">
        <v>471950000</v>
      </c>
      <c r="G33" s="7">
        <v>477085000</v>
      </c>
      <c r="H33" s="7">
        <v>501489000</v>
      </c>
      <c r="I33" s="7">
        <v>509688000</v>
      </c>
      <c r="J33" s="62" t="s">
        <v>687</v>
      </c>
      <c r="K33" s="62" t="s">
        <v>687</v>
      </c>
      <c r="L33" s="7">
        <v>31331000</v>
      </c>
      <c r="M33" s="7">
        <v>11506000</v>
      </c>
      <c r="N33" s="7">
        <v>8682000</v>
      </c>
      <c r="O33" s="7">
        <v>7742000</v>
      </c>
      <c r="P33" s="7">
        <v>904000</v>
      </c>
      <c r="Q33" s="7">
        <v>5062000</v>
      </c>
      <c r="R33" s="7">
        <v>19227000</v>
      </c>
      <c r="S33" s="7">
        <v>-11231000</v>
      </c>
      <c r="T33" s="7">
        <v>480315000</v>
      </c>
      <c r="U33" s="7">
        <v>472854000</v>
      </c>
      <c r="V33" s="7">
        <v>482147000</v>
      </c>
      <c r="W33" s="7">
        <v>520716000</v>
      </c>
      <c r="X33" s="7">
        <v>498457000</v>
      </c>
      <c r="Y33" s="7">
        <v>457137000</v>
      </c>
      <c r="Z33" s="7">
        <v>458767000</v>
      </c>
      <c r="AA33" s="7">
        <v>469741000</v>
      </c>
      <c r="AB33" s="7">
        <v>492789000</v>
      </c>
      <c r="AC33" s="7">
        <v>594441000</v>
      </c>
      <c r="AD33" s="7">
        <v>23178000</v>
      </c>
      <c r="AE33" s="7">
        <v>14087000</v>
      </c>
      <c r="AF33" s="7">
        <v>12406000</v>
      </c>
      <c r="AG33" s="7">
        <v>27927000</v>
      </c>
      <c r="AH33" s="7">
        <v>-95984000</v>
      </c>
      <c r="AI33" s="16">
        <v>3.2000000000000001E-2</v>
      </c>
      <c r="AJ33" s="16">
        <v>2.8000000000000001E-2</v>
      </c>
      <c r="AK33" s="16">
        <v>1.4999999999999999E-2</v>
      </c>
      <c r="AL33" s="16">
        <v>1.7000000000000001E-2</v>
      </c>
      <c r="AM33" s="16">
        <v>-0.17</v>
      </c>
      <c r="AN33" s="16">
        <v>1.6E-2</v>
      </c>
      <c r="AO33" s="16">
        <v>2E-3</v>
      </c>
      <c r="AP33" s="16">
        <v>0.01</v>
      </c>
      <c r="AQ33" s="16">
        <v>3.6999999999999998E-2</v>
      </c>
      <c r="AR33" s="16">
        <v>-2.3E-2</v>
      </c>
      <c r="AS33" s="16">
        <v>4.8000000000000001E-2</v>
      </c>
      <c r="AT33" s="16">
        <v>0.03</v>
      </c>
      <c r="AU33" s="16">
        <v>2.5999999999999999E-2</v>
      </c>
      <c r="AV33" s="16">
        <v>5.3999999999999999E-2</v>
      </c>
      <c r="AW33" s="16">
        <v>-0.193</v>
      </c>
    </row>
    <row r="34" spans="1:49" x14ac:dyDescent="0.25">
      <c r="A34" s="2" t="s">
        <v>742</v>
      </c>
      <c r="B34" s="2">
        <v>133</v>
      </c>
      <c r="C34" s="3" t="s">
        <v>1596</v>
      </c>
      <c r="D34" s="2" t="s">
        <v>1520</v>
      </c>
      <c r="E34" s="7">
        <v>82052000</v>
      </c>
      <c r="F34" s="7">
        <v>84449000</v>
      </c>
      <c r="G34" s="7">
        <v>90692000</v>
      </c>
      <c r="H34" s="7">
        <v>107117000</v>
      </c>
      <c r="I34" s="7">
        <v>104927000</v>
      </c>
      <c r="J34" s="62" t="s">
        <v>687</v>
      </c>
      <c r="K34" s="62" t="s">
        <v>687</v>
      </c>
      <c r="L34" s="7">
        <v>14630972</v>
      </c>
      <c r="M34" s="7">
        <v>772515</v>
      </c>
      <c r="N34" s="7">
        <v>519788</v>
      </c>
      <c r="O34" s="7">
        <v>2420000</v>
      </c>
      <c r="P34" s="7">
        <v>1843000</v>
      </c>
      <c r="Q34" s="7">
        <v>1843000</v>
      </c>
      <c r="R34" s="7">
        <v>4453000</v>
      </c>
      <c r="S34" s="7">
        <v>-1956000</v>
      </c>
      <c r="T34" s="7">
        <v>84472000</v>
      </c>
      <c r="U34" s="7">
        <v>86292000</v>
      </c>
      <c r="V34" s="7">
        <v>92535000</v>
      </c>
      <c r="W34" s="7">
        <v>111570000</v>
      </c>
      <c r="X34" s="7">
        <v>102971000</v>
      </c>
      <c r="Y34" s="7">
        <v>84603000</v>
      </c>
      <c r="Z34" s="7">
        <v>86029000</v>
      </c>
      <c r="AA34" s="7">
        <v>90728000</v>
      </c>
      <c r="AB34" s="7">
        <v>105563000</v>
      </c>
      <c r="AC34" s="7">
        <v>109920000</v>
      </c>
      <c r="AD34" s="7">
        <v>-131000</v>
      </c>
      <c r="AE34" s="7">
        <v>263000</v>
      </c>
      <c r="AF34" s="7">
        <v>1807000</v>
      </c>
      <c r="AG34" s="7">
        <v>6007000</v>
      </c>
      <c r="AH34" s="7">
        <v>-6949000</v>
      </c>
      <c r="AI34" s="16">
        <v>-0.03</v>
      </c>
      <c r="AJ34" s="16">
        <v>-1.7999999999999999E-2</v>
      </c>
      <c r="AK34" s="16">
        <v>0</v>
      </c>
      <c r="AL34" s="16">
        <v>1.4E-2</v>
      </c>
      <c r="AM34" s="16">
        <v>-4.8000000000000001E-2</v>
      </c>
      <c r="AN34" s="16">
        <v>2.9000000000000001E-2</v>
      </c>
      <c r="AO34" s="16">
        <v>2.1000000000000001E-2</v>
      </c>
      <c r="AP34" s="16">
        <v>0.02</v>
      </c>
      <c r="AQ34" s="16">
        <v>0.04</v>
      </c>
      <c r="AR34" s="16">
        <v>-1.9E-2</v>
      </c>
      <c r="AS34" s="16">
        <v>-2E-3</v>
      </c>
      <c r="AT34" s="16">
        <v>3.0000000000000001E-3</v>
      </c>
      <c r="AU34" s="16">
        <v>0.02</v>
      </c>
      <c r="AV34" s="16">
        <v>5.3999999999999999E-2</v>
      </c>
      <c r="AW34" s="16">
        <v>-6.7000000000000004E-2</v>
      </c>
    </row>
    <row r="35" spans="1:49" x14ac:dyDescent="0.25">
      <c r="A35" s="2" t="s">
        <v>743</v>
      </c>
      <c r="B35" s="2">
        <v>88</v>
      </c>
      <c r="C35" s="3" t="s">
        <v>1573</v>
      </c>
      <c r="D35" s="2" t="s">
        <v>1553</v>
      </c>
      <c r="E35" s="7">
        <v>88087000</v>
      </c>
      <c r="F35" s="7">
        <v>99046000</v>
      </c>
      <c r="G35" s="7">
        <v>104304000</v>
      </c>
      <c r="H35" s="7">
        <v>113992000</v>
      </c>
      <c r="I35" s="7">
        <v>125507000</v>
      </c>
      <c r="J35" s="62" t="s">
        <v>687</v>
      </c>
      <c r="K35" s="62" t="s">
        <v>687</v>
      </c>
      <c r="L35" s="7">
        <v>6756000</v>
      </c>
      <c r="M35" s="7">
        <v>1518000</v>
      </c>
      <c r="N35" s="7">
        <v>261000</v>
      </c>
      <c r="O35" s="7">
        <v>2743000</v>
      </c>
      <c r="P35" s="7">
        <v>4158000</v>
      </c>
      <c r="Q35" s="7">
        <v>5334000</v>
      </c>
      <c r="R35" s="7">
        <v>16010000</v>
      </c>
      <c r="S35" s="7">
        <v>-12523000</v>
      </c>
      <c r="T35" s="7">
        <v>90830000</v>
      </c>
      <c r="U35" s="7">
        <v>103204000</v>
      </c>
      <c r="V35" s="7">
        <v>109638000</v>
      </c>
      <c r="W35" s="7">
        <v>130002000</v>
      </c>
      <c r="X35" s="7">
        <v>112984000</v>
      </c>
      <c r="Y35" s="7">
        <v>87932000</v>
      </c>
      <c r="Z35" s="7">
        <v>93218000</v>
      </c>
      <c r="AA35" s="7">
        <v>99657000</v>
      </c>
      <c r="AB35" s="7">
        <v>108762000</v>
      </c>
      <c r="AC35" s="7">
        <v>117764000</v>
      </c>
      <c r="AD35" s="7">
        <v>2898000</v>
      </c>
      <c r="AE35" s="7">
        <v>9986000</v>
      </c>
      <c r="AF35" s="7">
        <v>9981000</v>
      </c>
      <c r="AG35" s="7">
        <v>21240000</v>
      </c>
      <c r="AH35" s="7">
        <v>-4780000</v>
      </c>
      <c r="AI35" s="16">
        <v>2E-3</v>
      </c>
      <c r="AJ35" s="16">
        <v>5.6000000000000001E-2</v>
      </c>
      <c r="AK35" s="16">
        <v>4.2000000000000003E-2</v>
      </c>
      <c r="AL35" s="16">
        <v>0.04</v>
      </c>
      <c r="AM35" s="16">
        <v>6.9000000000000006E-2</v>
      </c>
      <c r="AN35" s="16">
        <v>0.03</v>
      </c>
      <c r="AO35" s="16">
        <v>0.04</v>
      </c>
      <c r="AP35" s="16">
        <v>4.9000000000000002E-2</v>
      </c>
      <c r="AQ35" s="16">
        <v>0.123</v>
      </c>
      <c r="AR35" s="16">
        <v>-0.111</v>
      </c>
      <c r="AS35" s="16">
        <v>3.2000000000000001E-2</v>
      </c>
      <c r="AT35" s="16">
        <v>9.7000000000000003E-2</v>
      </c>
      <c r="AU35" s="16">
        <v>9.0999999999999998E-2</v>
      </c>
      <c r="AV35" s="16">
        <v>0.16300000000000001</v>
      </c>
      <c r="AW35" s="16">
        <v>-4.2000000000000003E-2</v>
      </c>
    </row>
    <row r="36" spans="1:49" x14ac:dyDescent="0.25">
      <c r="A36" s="2" t="s">
        <v>744</v>
      </c>
      <c r="B36" s="2">
        <v>89</v>
      </c>
      <c r="C36" s="3" t="s">
        <v>1573</v>
      </c>
      <c r="D36" s="2" t="s">
        <v>1565</v>
      </c>
      <c r="E36" s="7">
        <v>149219000</v>
      </c>
      <c r="F36" s="7">
        <v>292160000</v>
      </c>
      <c r="G36" s="7">
        <v>267035000</v>
      </c>
      <c r="H36" s="7">
        <v>312982000</v>
      </c>
      <c r="I36" s="7">
        <v>328511000</v>
      </c>
      <c r="J36" s="62" t="s">
        <v>687</v>
      </c>
      <c r="K36" s="62" t="s">
        <v>687</v>
      </c>
      <c r="L36" s="7">
        <v>9060000</v>
      </c>
      <c r="M36" s="7">
        <v>7710000</v>
      </c>
      <c r="N36" s="7">
        <v>0</v>
      </c>
      <c r="O36" s="7">
        <v>11528000</v>
      </c>
      <c r="P36" s="7">
        <v>-8711000</v>
      </c>
      <c r="Q36" s="7">
        <v>-1578000</v>
      </c>
      <c r="R36" s="7">
        <v>92000</v>
      </c>
      <c r="S36" s="7">
        <v>-3070000</v>
      </c>
      <c r="T36" s="7">
        <v>160747000</v>
      </c>
      <c r="U36" s="7">
        <v>283449000</v>
      </c>
      <c r="V36" s="7">
        <v>265457000</v>
      </c>
      <c r="W36" s="7">
        <v>313074000</v>
      </c>
      <c r="X36" s="7">
        <v>325441000</v>
      </c>
      <c r="Y36" s="7">
        <v>144880000</v>
      </c>
      <c r="Z36" s="7">
        <v>289931000</v>
      </c>
      <c r="AA36" s="7">
        <v>290881000</v>
      </c>
      <c r="AB36" s="7">
        <v>312425000</v>
      </c>
      <c r="AC36" s="7">
        <v>324902000</v>
      </c>
      <c r="AD36" s="7">
        <v>15867000</v>
      </c>
      <c r="AE36" s="7">
        <v>-6482000</v>
      </c>
      <c r="AF36" s="7">
        <v>-25424000</v>
      </c>
      <c r="AG36" s="7">
        <v>649000</v>
      </c>
      <c r="AH36" s="7">
        <v>539000</v>
      </c>
      <c r="AI36" s="16">
        <v>2.7E-2</v>
      </c>
      <c r="AJ36" s="16">
        <v>8.0000000000000002E-3</v>
      </c>
      <c r="AK36" s="16">
        <v>-0.09</v>
      </c>
      <c r="AL36" s="16">
        <v>2E-3</v>
      </c>
      <c r="AM36" s="16">
        <v>1.0999999999999999E-2</v>
      </c>
      <c r="AN36" s="16">
        <v>7.1999999999999995E-2</v>
      </c>
      <c r="AO36" s="16">
        <v>-3.1E-2</v>
      </c>
      <c r="AP36" s="16">
        <v>-6.0000000000000001E-3</v>
      </c>
      <c r="AQ36" s="16">
        <v>0</v>
      </c>
      <c r="AR36" s="16">
        <v>-8.9999999999999993E-3</v>
      </c>
      <c r="AS36" s="16">
        <v>9.9000000000000005E-2</v>
      </c>
      <c r="AT36" s="16">
        <v>-2.3E-2</v>
      </c>
      <c r="AU36" s="16">
        <v>-9.6000000000000002E-2</v>
      </c>
      <c r="AV36" s="16">
        <v>2E-3</v>
      </c>
      <c r="AW36" s="16">
        <v>2E-3</v>
      </c>
    </row>
    <row r="37" spans="1:49" x14ac:dyDescent="0.25">
      <c r="A37" s="2" t="s">
        <v>745</v>
      </c>
      <c r="B37" s="2">
        <v>91</v>
      </c>
      <c r="C37" s="3" t="s">
        <v>1573</v>
      </c>
      <c r="D37" s="2" t="s">
        <v>1560</v>
      </c>
      <c r="E37" s="7">
        <v>4072969000</v>
      </c>
      <c r="F37" s="7">
        <v>4490538000</v>
      </c>
      <c r="G37" s="7">
        <v>4518308000</v>
      </c>
      <c r="H37" s="7">
        <v>4996029000</v>
      </c>
      <c r="I37" s="7">
        <v>5277173000</v>
      </c>
      <c r="J37" s="62" t="s">
        <v>687</v>
      </c>
      <c r="K37" s="62" t="s">
        <v>687</v>
      </c>
      <c r="L37" s="7">
        <v>202955000</v>
      </c>
      <c r="M37" s="7">
        <v>82577000</v>
      </c>
      <c r="N37" s="7">
        <v>90000</v>
      </c>
      <c r="O37" s="7">
        <v>-1746000</v>
      </c>
      <c r="P37" s="7">
        <v>712000</v>
      </c>
      <c r="Q37" s="7">
        <v>497000</v>
      </c>
      <c r="R37" s="7">
        <v>5205000</v>
      </c>
      <c r="S37" s="7">
        <v>-8886000</v>
      </c>
      <c r="T37" s="7">
        <v>4071223000</v>
      </c>
      <c r="U37" s="7">
        <v>4491250000</v>
      </c>
      <c r="V37" s="7">
        <v>4518805000</v>
      </c>
      <c r="W37" s="7">
        <v>5001234000</v>
      </c>
      <c r="X37" s="7">
        <v>5268287000</v>
      </c>
      <c r="Y37" s="7">
        <v>3820595000</v>
      </c>
      <c r="Z37" s="7">
        <v>4060178000</v>
      </c>
      <c r="AA37" s="7">
        <v>4282516000</v>
      </c>
      <c r="AB37" s="7">
        <v>4759985000</v>
      </c>
      <c r="AC37" s="7">
        <v>5077757000</v>
      </c>
      <c r="AD37" s="7">
        <v>250628000</v>
      </c>
      <c r="AE37" s="7">
        <v>431072000</v>
      </c>
      <c r="AF37" s="7">
        <v>236289000</v>
      </c>
      <c r="AG37" s="7">
        <v>241249000</v>
      </c>
      <c r="AH37" s="7">
        <v>190530000</v>
      </c>
      <c r="AI37" s="16">
        <v>6.2E-2</v>
      </c>
      <c r="AJ37" s="16">
        <v>9.6000000000000002E-2</v>
      </c>
      <c r="AK37" s="16">
        <v>5.1999999999999998E-2</v>
      </c>
      <c r="AL37" s="16">
        <v>4.7E-2</v>
      </c>
      <c r="AM37" s="16">
        <v>3.7999999999999999E-2</v>
      </c>
      <c r="AN37" s="16">
        <v>0</v>
      </c>
      <c r="AO37" s="16">
        <v>0</v>
      </c>
      <c r="AP37" s="16">
        <v>0</v>
      </c>
      <c r="AQ37" s="16">
        <v>1E-3</v>
      </c>
      <c r="AR37" s="16">
        <v>-2E-3</v>
      </c>
      <c r="AS37" s="16">
        <v>6.2E-2</v>
      </c>
      <c r="AT37" s="16">
        <v>9.6000000000000002E-2</v>
      </c>
      <c r="AU37" s="16">
        <v>5.1999999999999998E-2</v>
      </c>
      <c r="AV37" s="16">
        <v>4.8000000000000001E-2</v>
      </c>
      <c r="AW37" s="16">
        <v>3.5999999999999997E-2</v>
      </c>
    </row>
    <row r="38" spans="1:49" x14ac:dyDescent="0.25">
      <c r="A38" s="2" t="s">
        <v>1020</v>
      </c>
      <c r="B38" s="2">
        <v>3111</v>
      </c>
      <c r="C38" s="3" t="s">
        <v>1612</v>
      </c>
      <c r="D38" s="2" t="s">
        <v>1520</v>
      </c>
      <c r="E38" s="7">
        <v>245439000</v>
      </c>
      <c r="F38" s="7">
        <v>244655000</v>
      </c>
      <c r="G38" s="7">
        <v>247269000</v>
      </c>
      <c r="H38" s="7">
        <v>238488000</v>
      </c>
      <c r="I38" s="7">
        <v>230386000</v>
      </c>
      <c r="J38" s="62" t="s">
        <v>687</v>
      </c>
      <c r="K38" s="62" t="s">
        <v>687</v>
      </c>
      <c r="L38" s="7">
        <v>30403000</v>
      </c>
      <c r="M38" s="7">
        <v>1455000</v>
      </c>
      <c r="N38" s="7">
        <v>3715000</v>
      </c>
      <c r="O38" s="7">
        <v>8193000</v>
      </c>
      <c r="P38" s="7">
        <v>6524000</v>
      </c>
      <c r="Q38" s="7">
        <v>8279000</v>
      </c>
      <c r="R38" s="7">
        <v>31045000</v>
      </c>
      <c r="S38" s="7">
        <v>-28796000</v>
      </c>
      <c r="T38" s="7">
        <v>253632000</v>
      </c>
      <c r="U38" s="7">
        <v>251179000</v>
      </c>
      <c r="V38" s="7">
        <v>255548000</v>
      </c>
      <c r="W38" s="7">
        <v>269533000</v>
      </c>
      <c r="X38" s="7">
        <v>201590000</v>
      </c>
      <c r="Y38" s="7">
        <v>233538000</v>
      </c>
      <c r="Z38" s="7">
        <v>230587000</v>
      </c>
      <c r="AA38" s="7">
        <v>233702000</v>
      </c>
      <c r="AB38" s="7">
        <v>248256000</v>
      </c>
      <c r="AC38" s="7">
        <v>308921000</v>
      </c>
      <c r="AD38" s="7">
        <v>20094000</v>
      </c>
      <c r="AE38" s="7">
        <v>20592000</v>
      </c>
      <c r="AF38" s="7">
        <v>21846000</v>
      </c>
      <c r="AG38" s="7">
        <v>21277000</v>
      </c>
      <c r="AH38" s="7">
        <v>-107331000</v>
      </c>
      <c r="AI38" s="16">
        <v>4.7E-2</v>
      </c>
      <c r="AJ38" s="16">
        <v>5.6000000000000001E-2</v>
      </c>
      <c r="AK38" s="16">
        <v>5.2999999999999999E-2</v>
      </c>
      <c r="AL38" s="16">
        <v>-3.5999999999999997E-2</v>
      </c>
      <c r="AM38" s="16">
        <v>-0.39</v>
      </c>
      <c r="AN38" s="16">
        <v>3.2000000000000001E-2</v>
      </c>
      <c r="AO38" s="16">
        <v>2.5999999999999999E-2</v>
      </c>
      <c r="AP38" s="16">
        <v>3.2000000000000001E-2</v>
      </c>
      <c r="AQ38" s="16">
        <v>0.115</v>
      </c>
      <c r="AR38" s="16">
        <v>-0.14299999999999999</v>
      </c>
      <c r="AS38" s="16">
        <v>7.9000000000000001E-2</v>
      </c>
      <c r="AT38" s="16">
        <v>8.2000000000000003E-2</v>
      </c>
      <c r="AU38" s="16">
        <v>8.5000000000000006E-2</v>
      </c>
      <c r="AV38" s="16">
        <v>7.9000000000000001E-2</v>
      </c>
      <c r="AW38" s="16">
        <v>-0.53200000000000003</v>
      </c>
    </row>
    <row r="39" spans="1:49" x14ac:dyDescent="0.25">
      <c r="A39" s="2" t="s">
        <v>747</v>
      </c>
      <c r="B39" s="2">
        <v>6547</v>
      </c>
      <c r="C39" s="3" t="s">
        <v>1626</v>
      </c>
      <c r="D39" s="2" t="s">
        <v>1520</v>
      </c>
      <c r="E39" s="7">
        <v>300060207</v>
      </c>
      <c r="F39" s="7">
        <v>317103621</v>
      </c>
      <c r="G39" s="7">
        <v>334880921</v>
      </c>
      <c r="H39" s="7">
        <v>319601220</v>
      </c>
      <c r="I39" s="7">
        <v>335514098</v>
      </c>
      <c r="J39" s="62" t="s">
        <v>687</v>
      </c>
      <c r="K39" s="62" t="s">
        <v>687</v>
      </c>
      <c r="L39" s="7">
        <v>32074757</v>
      </c>
      <c r="M39" s="7">
        <v>-3415506</v>
      </c>
      <c r="N39" s="7">
        <v>16027968</v>
      </c>
      <c r="O39" s="7">
        <v>130120</v>
      </c>
      <c r="P39" s="7">
        <v>1105228</v>
      </c>
      <c r="Q39" s="7">
        <v>4166974</v>
      </c>
      <c r="R39" s="7">
        <v>17300875</v>
      </c>
      <c r="S39" s="7">
        <v>1124617</v>
      </c>
      <c r="T39" s="7">
        <v>300190327</v>
      </c>
      <c r="U39" s="7">
        <v>318208849</v>
      </c>
      <c r="V39" s="7">
        <v>339047895</v>
      </c>
      <c r="W39" s="7">
        <v>336902095</v>
      </c>
      <c r="X39" s="7">
        <v>336638715</v>
      </c>
      <c r="Y39" s="7">
        <v>312757741</v>
      </c>
      <c r="Z39" s="7">
        <v>331521640</v>
      </c>
      <c r="AA39" s="7">
        <v>346883523</v>
      </c>
      <c r="AB39" s="7">
        <v>321097894</v>
      </c>
      <c r="AC39" s="7">
        <v>331916007</v>
      </c>
      <c r="AD39" s="7">
        <v>-12567414</v>
      </c>
      <c r="AE39" s="7">
        <v>-13312791</v>
      </c>
      <c r="AF39" s="7">
        <v>-7835628</v>
      </c>
      <c r="AG39" s="7">
        <v>15804201</v>
      </c>
      <c r="AH39" s="7">
        <v>4722708</v>
      </c>
      <c r="AI39" s="16">
        <v>-4.2000000000000003E-2</v>
      </c>
      <c r="AJ39" s="16">
        <v>-4.4999999999999998E-2</v>
      </c>
      <c r="AK39" s="16">
        <v>-3.5000000000000003E-2</v>
      </c>
      <c r="AL39" s="16">
        <v>-4.0000000000000001E-3</v>
      </c>
      <c r="AM39" s="16">
        <v>1.0999999999999999E-2</v>
      </c>
      <c r="AN39" s="16">
        <v>0</v>
      </c>
      <c r="AO39" s="16">
        <v>3.0000000000000001E-3</v>
      </c>
      <c r="AP39" s="16">
        <v>1.2E-2</v>
      </c>
      <c r="AQ39" s="16">
        <v>5.0999999999999997E-2</v>
      </c>
      <c r="AR39" s="16">
        <v>3.0000000000000001E-3</v>
      </c>
      <c r="AS39" s="16">
        <v>-4.2000000000000003E-2</v>
      </c>
      <c r="AT39" s="16">
        <v>-4.2000000000000003E-2</v>
      </c>
      <c r="AU39" s="16">
        <v>-2.3E-2</v>
      </c>
      <c r="AV39" s="16">
        <v>4.7E-2</v>
      </c>
      <c r="AW39" s="16">
        <v>1.4E-2</v>
      </c>
    </row>
    <row r="40" spans="1:49" x14ac:dyDescent="0.25">
      <c r="A40" s="2" t="s">
        <v>748</v>
      </c>
      <c r="B40" s="2">
        <v>3110</v>
      </c>
      <c r="C40" s="3" t="s">
        <v>1629</v>
      </c>
      <c r="D40" s="2" t="s">
        <v>1520</v>
      </c>
      <c r="E40" s="7">
        <v>253855822</v>
      </c>
      <c r="F40" s="7">
        <v>267545343</v>
      </c>
      <c r="G40" s="7">
        <v>250994925</v>
      </c>
      <c r="H40" s="7">
        <v>226053046</v>
      </c>
      <c r="I40" s="7">
        <v>218800000</v>
      </c>
      <c r="J40" s="62" t="s">
        <v>687</v>
      </c>
      <c r="K40" s="62" t="s">
        <v>687</v>
      </c>
      <c r="L40" s="7">
        <v>32045652</v>
      </c>
      <c r="M40" s="7">
        <v>-4867981</v>
      </c>
      <c r="N40" s="7">
        <v>7900000</v>
      </c>
      <c r="O40" s="7">
        <v>522407</v>
      </c>
      <c r="P40" s="7">
        <v>568135</v>
      </c>
      <c r="Q40" s="7">
        <v>607924</v>
      </c>
      <c r="R40" s="7">
        <v>736246</v>
      </c>
      <c r="S40" s="7">
        <v>900000</v>
      </c>
      <c r="T40" s="7">
        <v>254378229</v>
      </c>
      <c r="U40" s="7">
        <v>268113478</v>
      </c>
      <c r="V40" s="7">
        <v>251602849</v>
      </c>
      <c r="W40" s="7">
        <v>226789292</v>
      </c>
      <c r="X40" s="7">
        <v>219700000</v>
      </c>
      <c r="Y40" s="7">
        <v>249571525</v>
      </c>
      <c r="Z40" s="7">
        <v>261111333</v>
      </c>
      <c r="AA40" s="7">
        <v>241499722</v>
      </c>
      <c r="AB40" s="7">
        <v>237331435</v>
      </c>
      <c r="AC40" s="7">
        <v>229600000</v>
      </c>
      <c r="AD40" s="7">
        <v>4806704</v>
      </c>
      <c r="AE40" s="7">
        <v>7002145</v>
      </c>
      <c r="AF40" s="7">
        <v>10103127</v>
      </c>
      <c r="AG40" s="7">
        <v>-10542143</v>
      </c>
      <c r="AH40" s="7">
        <v>-9900000</v>
      </c>
      <c r="AI40" s="16">
        <v>1.7000000000000001E-2</v>
      </c>
      <c r="AJ40" s="16">
        <v>2.4E-2</v>
      </c>
      <c r="AK40" s="16">
        <v>3.7999999999999999E-2</v>
      </c>
      <c r="AL40" s="16">
        <v>-0.05</v>
      </c>
      <c r="AM40" s="16">
        <v>-4.9000000000000002E-2</v>
      </c>
      <c r="AN40" s="16">
        <v>2E-3</v>
      </c>
      <c r="AO40" s="16">
        <v>2E-3</v>
      </c>
      <c r="AP40" s="16">
        <v>2E-3</v>
      </c>
      <c r="AQ40" s="16">
        <v>3.0000000000000001E-3</v>
      </c>
      <c r="AR40" s="16">
        <v>4.0000000000000001E-3</v>
      </c>
      <c r="AS40" s="16">
        <v>1.9E-2</v>
      </c>
      <c r="AT40" s="16">
        <v>2.5999999999999999E-2</v>
      </c>
      <c r="AU40" s="16">
        <v>0.04</v>
      </c>
      <c r="AV40" s="16">
        <v>-4.5999999999999999E-2</v>
      </c>
      <c r="AW40" s="16">
        <v>-4.4999999999999998E-2</v>
      </c>
    </row>
    <row r="41" spans="1:49" x14ac:dyDescent="0.25">
      <c r="A41" s="2" t="s">
        <v>749</v>
      </c>
      <c r="B41" s="2">
        <v>97</v>
      </c>
      <c r="C41" s="3" t="s">
        <v>1633</v>
      </c>
      <c r="D41" s="2" t="s">
        <v>1553</v>
      </c>
      <c r="E41" s="7">
        <v>219273168</v>
      </c>
      <c r="F41" s="7">
        <v>230265198</v>
      </c>
      <c r="G41" s="7">
        <v>230020769</v>
      </c>
      <c r="H41" s="7">
        <v>242092496</v>
      </c>
      <c r="I41" s="7">
        <v>266930143</v>
      </c>
      <c r="J41" s="62" t="s">
        <v>687</v>
      </c>
      <c r="K41" s="62" t="s">
        <v>687</v>
      </c>
      <c r="L41" s="7">
        <v>15282484</v>
      </c>
      <c r="M41" s="7">
        <v>1896497</v>
      </c>
      <c r="N41" s="7">
        <v>6055362</v>
      </c>
      <c r="O41" s="7">
        <v>2114596</v>
      </c>
      <c r="P41" s="7">
        <v>2398554</v>
      </c>
      <c r="Q41" s="7">
        <v>2673609</v>
      </c>
      <c r="R41" s="7">
        <v>7481469</v>
      </c>
      <c r="S41" s="7">
        <v>-6071282</v>
      </c>
      <c r="T41" s="7">
        <v>221387764</v>
      </c>
      <c r="U41" s="7">
        <v>232663752</v>
      </c>
      <c r="V41" s="7">
        <v>232694378</v>
      </c>
      <c r="W41" s="7">
        <v>249573965</v>
      </c>
      <c r="X41" s="7">
        <v>260858861</v>
      </c>
      <c r="Y41" s="7">
        <v>212846639</v>
      </c>
      <c r="Z41" s="7">
        <v>218798510</v>
      </c>
      <c r="AA41" s="7">
        <v>225428974</v>
      </c>
      <c r="AB41" s="7">
        <v>251346855</v>
      </c>
      <c r="AC41" s="7">
        <v>272941906</v>
      </c>
      <c r="AD41" s="7">
        <v>8541125</v>
      </c>
      <c r="AE41" s="7">
        <v>13865242</v>
      </c>
      <c r="AF41" s="7">
        <v>7265404</v>
      </c>
      <c r="AG41" s="7">
        <v>-1772890</v>
      </c>
      <c r="AH41" s="7">
        <v>-12083045</v>
      </c>
      <c r="AI41" s="16">
        <v>2.9000000000000001E-2</v>
      </c>
      <c r="AJ41" s="16">
        <v>4.9000000000000002E-2</v>
      </c>
      <c r="AK41" s="16">
        <v>0.02</v>
      </c>
      <c r="AL41" s="16">
        <v>-3.6999999999999998E-2</v>
      </c>
      <c r="AM41" s="16">
        <v>-2.3E-2</v>
      </c>
      <c r="AN41" s="16">
        <v>0.01</v>
      </c>
      <c r="AO41" s="16">
        <v>0.01</v>
      </c>
      <c r="AP41" s="16">
        <v>1.0999999999999999E-2</v>
      </c>
      <c r="AQ41" s="16">
        <v>0.03</v>
      </c>
      <c r="AR41" s="16">
        <v>-2.3E-2</v>
      </c>
      <c r="AS41" s="16">
        <v>3.9E-2</v>
      </c>
      <c r="AT41" s="16">
        <v>0.06</v>
      </c>
      <c r="AU41" s="16">
        <v>3.1E-2</v>
      </c>
      <c r="AV41" s="16">
        <v>-7.0000000000000001E-3</v>
      </c>
      <c r="AW41" s="16">
        <v>-4.5999999999999999E-2</v>
      </c>
    </row>
    <row r="42" spans="1:49" x14ac:dyDescent="0.25">
      <c r="A42" s="2" t="s">
        <v>1022</v>
      </c>
      <c r="B42" s="2">
        <v>99</v>
      </c>
      <c r="C42" s="3" t="s">
        <v>1637</v>
      </c>
      <c r="D42" s="2" t="s">
        <v>1520</v>
      </c>
      <c r="E42" s="7">
        <v>119022324</v>
      </c>
      <c r="F42" s="7">
        <v>124053747.95999999</v>
      </c>
      <c r="G42" s="7">
        <v>160570820.96000001</v>
      </c>
      <c r="H42" s="7">
        <v>150643162.69</v>
      </c>
      <c r="I42" s="7">
        <v>161776472.84999999</v>
      </c>
      <c r="J42" s="62" t="s">
        <v>687</v>
      </c>
      <c r="K42" s="62" t="s">
        <v>687</v>
      </c>
      <c r="L42" s="7">
        <v>30920713</v>
      </c>
      <c r="M42" s="7">
        <v>0</v>
      </c>
      <c r="N42" s="7">
        <v>2737399</v>
      </c>
      <c r="O42" s="7">
        <v>347728</v>
      </c>
      <c r="P42" s="7">
        <v>0</v>
      </c>
      <c r="Q42" s="7">
        <v>0</v>
      </c>
      <c r="R42" s="7">
        <v>2008841</v>
      </c>
      <c r="S42" s="7">
        <v>0</v>
      </c>
      <c r="T42" s="7">
        <v>119370052</v>
      </c>
      <c r="U42" s="7">
        <v>124053747.95999999</v>
      </c>
      <c r="V42" s="7">
        <v>160570820.96000001</v>
      </c>
      <c r="W42" s="7">
        <v>152652003.69</v>
      </c>
      <c r="X42" s="7">
        <v>161776472.84999999</v>
      </c>
      <c r="Y42" s="7">
        <v>127936958</v>
      </c>
      <c r="Z42" s="7">
        <v>120909003.65000001</v>
      </c>
      <c r="AA42" s="7">
        <v>150835975.43000001</v>
      </c>
      <c r="AB42" s="7">
        <v>156867751.59</v>
      </c>
      <c r="AC42" s="7">
        <v>166568473.12</v>
      </c>
      <c r="AD42" s="7">
        <v>-8566906</v>
      </c>
      <c r="AE42" s="7">
        <v>3144744.3099999898</v>
      </c>
      <c r="AF42" s="7">
        <v>9734845.5299999695</v>
      </c>
      <c r="AG42" s="7">
        <v>-4215747.9000000404</v>
      </c>
      <c r="AH42" s="7">
        <v>-4792000.2700000098</v>
      </c>
      <c r="AI42" s="16">
        <v>-7.4999999999999997E-2</v>
      </c>
      <c r="AJ42" s="16">
        <v>2.5000000000000001E-2</v>
      </c>
      <c r="AK42" s="16">
        <v>6.0999999999999999E-2</v>
      </c>
      <c r="AL42" s="16">
        <v>-4.1000000000000002E-2</v>
      </c>
      <c r="AM42" s="16">
        <v>-0.03</v>
      </c>
      <c r="AN42" s="16">
        <v>3.0000000000000001E-3</v>
      </c>
      <c r="AO42" s="16">
        <v>0</v>
      </c>
      <c r="AP42" s="16">
        <v>0</v>
      </c>
      <c r="AQ42" s="16">
        <v>1.2999999999999999E-2</v>
      </c>
      <c r="AR42" s="16">
        <v>0</v>
      </c>
      <c r="AS42" s="16">
        <v>-7.1999999999999995E-2</v>
      </c>
      <c r="AT42" s="16">
        <v>2.5000000000000001E-2</v>
      </c>
      <c r="AU42" s="16">
        <v>6.0999999999999999E-2</v>
      </c>
      <c r="AV42" s="16">
        <v>-2.8000000000000001E-2</v>
      </c>
      <c r="AW42" s="16">
        <v>-0.03</v>
      </c>
    </row>
    <row r="43" spans="1:49" x14ac:dyDescent="0.25">
      <c r="A43" s="2" t="s">
        <v>751</v>
      </c>
      <c r="B43" s="2">
        <v>100</v>
      </c>
      <c r="C43" s="3" t="s">
        <v>1524</v>
      </c>
      <c r="D43" s="2" t="s">
        <v>1538</v>
      </c>
      <c r="E43" s="7">
        <v>338725000</v>
      </c>
      <c r="F43" s="7">
        <v>203462000</v>
      </c>
      <c r="G43" s="7">
        <v>327807000</v>
      </c>
      <c r="H43" s="7">
        <v>327998000</v>
      </c>
      <c r="I43" s="7">
        <v>357744000</v>
      </c>
      <c r="J43" s="62" t="s">
        <v>687</v>
      </c>
      <c r="K43" s="62" t="s">
        <v>687</v>
      </c>
      <c r="L43" s="7">
        <v>20773000</v>
      </c>
      <c r="M43" s="7">
        <v>13388000</v>
      </c>
      <c r="N43" s="7">
        <v>2638000</v>
      </c>
      <c r="O43" s="7">
        <v>8742000</v>
      </c>
      <c r="P43" s="7">
        <v>2701000</v>
      </c>
      <c r="Q43" s="7">
        <v>2072000</v>
      </c>
      <c r="R43" s="7">
        <v>19068000</v>
      </c>
      <c r="S43" s="7">
        <v>-14359000</v>
      </c>
      <c r="T43" s="7">
        <v>347467000</v>
      </c>
      <c r="U43" s="7">
        <v>206163000</v>
      </c>
      <c r="V43" s="7">
        <v>329879000</v>
      </c>
      <c r="W43" s="7">
        <v>347066000</v>
      </c>
      <c r="X43" s="7">
        <v>343385000</v>
      </c>
      <c r="Y43" s="7">
        <v>326471000</v>
      </c>
      <c r="Z43" s="7">
        <v>193357000</v>
      </c>
      <c r="AA43" s="7">
        <v>319306000</v>
      </c>
      <c r="AB43" s="7">
        <v>323939000</v>
      </c>
      <c r="AC43" s="7">
        <v>365739000</v>
      </c>
      <c r="AD43" s="7">
        <v>20996000</v>
      </c>
      <c r="AE43" s="7">
        <v>12806000</v>
      </c>
      <c r="AF43" s="7">
        <v>10573000</v>
      </c>
      <c r="AG43" s="7">
        <v>23127000</v>
      </c>
      <c r="AH43" s="7">
        <v>-22354000</v>
      </c>
      <c r="AI43" s="16">
        <v>3.5000000000000003E-2</v>
      </c>
      <c r="AJ43" s="16">
        <v>4.9000000000000002E-2</v>
      </c>
      <c r="AK43" s="16">
        <v>2.5999999999999999E-2</v>
      </c>
      <c r="AL43" s="16">
        <v>1.2E-2</v>
      </c>
      <c r="AM43" s="16">
        <v>-2.3E-2</v>
      </c>
      <c r="AN43" s="16">
        <v>2.5000000000000001E-2</v>
      </c>
      <c r="AO43" s="16">
        <v>1.2999999999999999E-2</v>
      </c>
      <c r="AP43" s="16">
        <v>6.0000000000000001E-3</v>
      </c>
      <c r="AQ43" s="16">
        <v>5.5E-2</v>
      </c>
      <c r="AR43" s="16">
        <v>-4.2000000000000003E-2</v>
      </c>
      <c r="AS43" s="16">
        <v>0.06</v>
      </c>
      <c r="AT43" s="16">
        <v>6.2E-2</v>
      </c>
      <c r="AU43" s="16">
        <v>3.2000000000000001E-2</v>
      </c>
      <c r="AV43" s="16">
        <v>6.7000000000000004E-2</v>
      </c>
      <c r="AW43" s="16">
        <v>-6.5000000000000002E-2</v>
      </c>
    </row>
    <row r="44" spans="1:49" x14ac:dyDescent="0.25">
      <c r="A44" s="2" t="s">
        <v>752</v>
      </c>
      <c r="B44" s="2">
        <v>101</v>
      </c>
      <c r="C44" s="3" t="s">
        <v>1573</v>
      </c>
      <c r="D44" s="2" t="s">
        <v>1553</v>
      </c>
      <c r="E44" s="7">
        <v>49582000</v>
      </c>
      <c r="F44" s="7">
        <v>46636000</v>
      </c>
      <c r="G44" s="7">
        <v>57306000</v>
      </c>
      <c r="H44" s="7">
        <v>71520000</v>
      </c>
      <c r="I44" s="7">
        <v>72091000</v>
      </c>
      <c r="J44" s="62" t="s">
        <v>687</v>
      </c>
      <c r="K44" s="62" t="s">
        <v>687</v>
      </c>
      <c r="L44" s="7">
        <v>5002000</v>
      </c>
      <c r="M44" s="7">
        <v>1140000</v>
      </c>
      <c r="N44" s="7">
        <v>263000</v>
      </c>
      <c r="O44" s="7">
        <v>4021000</v>
      </c>
      <c r="P44" s="7">
        <v>3651000</v>
      </c>
      <c r="Q44" s="7">
        <v>5257000</v>
      </c>
      <c r="R44" s="7">
        <v>4677000</v>
      </c>
      <c r="S44" s="7">
        <v>5225000</v>
      </c>
      <c r="T44" s="7">
        <v>53603000</v>
      </c>
      <c r="U44" s="7">
        <v>50287000</v>
      </c>
      <c r="V44" s="7">
        <v>62563000</v>
      </c>
      <c r="W44" s="7">
        <v>76197000</v>
      </c>
      <c r="X44" s="7">
        <v>77316000</v>
      </c>
      <c r="Y44" s="7">
        <v>59376000</v>
      </c>
      <c r="Z44" s="7">
        <v>53611000</v>
      </c>
      <c r="AA44" s="7">
        <v>63875000</v>
      </c>
      <c r="AB44" s="7">
        <v>72209000</v>
      </c>
      <c r="AC44" s="7">
        <v>83811000</v>
      </c>
      <c r="AD44" s="7">
        <v>-5773000</v>
      </c>
      <c r="AE44" s="7">
        <v>-3324000</v>
      </c>
      <c r="AF44" s="7">
        <v>-1312000</v>
      </c>
      <c r="AG44" s="7">
        <v>3988000</v>
      </c>
      <c r="AH44" s="7">
        <v>-6495000</v>
      </c>
      <c r="AI44" s="16">
        <v>-0.183</v>
      </c>
      <c r="AJ44" s="16">
        <v>-0.13900000000000001</v>
      </c>
      <c r="AK44" s="16">
        <v>-0.105</v>
      </c>
      <c r="AL44" s="16">
        <v>-8.9999999999999993E-3</v>
      </c>
      <c r="AM44" s="16">
        <v>-0.152</v>
      </c>
      <c r="AN44" s="16">
        <v>7.4999999999999997E-2</v>
      </c>
      <c r="AO44" s="16">
        <v>7.2999999999999995E-2</v>
      </c>
      <c r="AP44" s="16">
        <v>8.4000000000000005E-2</v>
      </c>
      <c r="AQ44" s="16">
        <v>6.0999999999999999E-2</v>
      </c>
      <c r="AR44" s="16">
        <v>6.8000000000000005E-2</v>
      </c>
      <c r="AS44" s="16">
        <v>-0.108</v>
      </c>
      <c r="AT44" s="16">
        <v>-6.6000000000000003E-2</v>
      </c>
      <c r="AU44" s="16">
        <v>-2.1000000000000001E-2</v>
      </c>
      <c r="AV44" s="16">
        <v>5.1999999999999998E-2</v>
      </c>
      <c r="AW44" s="16">
        <v>-8.4000000000000005E-2</v>
      </c>
    </row>
    <row r="45" spans="1:49" x14ac:dyDescent="0.25">
      <c r="A45" s="2" t="s">
        <v>1643</v>
      </c>
      <c r="B45" s="2">
        <v>11467</v>
      </c>
      <c r="C45" s="3" t="s">
        <v>1645</v>
      </c>
      <c r="D45" s="2" t="s">
        <v>1520</v>
      </c>
      <c r="E45" s="7">
        <v>57703166</v>
      </c>
      <c r="F45" s="7">
        <v>58098333.520000003</v>
      </c>
      <c r="G45" s="7">
        <v>50917475.490000002</v>
      </c>
      <c r="H45" s="7">
        <v>63106873.710000001</v>
      </c>
      <c r="I45" s="7">
        <v>72743573.269999996</v>
      </c>
      <c r="J45" s="62" t="s">
        <v>687</v>
      </c>
      <c r="K45" s="62" t="s">
        <v>687</v>
      </c>
      <c r="L45" s="7">
        <v>1218100</v>
      </c>
      <c r="M45" s="7">
        <v>0</v>
      </c>
      <c r="N45" s="7">
        <v>1130831</v>
      </c>
      <c r="O45" s="7">
        <v>879245</v>
      </c>
      <c r="P45" s="7">
        <v>0</v>
      </c>
      <c r="Q45" s="7">
        <v>0</v>
      </c>
      <c r="R45" s="7">
        <v>4689613</v>
      </c>
      <c r="S45" s="7">
        <v>0</v>
      </c>
      <c r="T45" s="7">
        <v>58582411</v>
      </c>
      <c r="U45" s="7">
        <v>58098333.520000003</v>
      </c>
      <c r="V45" s="7">
        <v>50917475.490000002</v>
      </c>
      <c r="W45" s="7">
        <v>67796486.709999993</v>
      </c>
      <c r="X45" s="7">
        <v>72743573.269999996</v>
      </c>
      <c r="Y45" s="7">
        <v>59676980</v>
      </c>
      <c r="Z45" s="7">
        <v>58655240.920000002</v>
      </c>
      <c r="AA45" s="7">
        <v>66941548.289999999</v>
      </c>
      <c r="AB45" s="7">
        <v>69445164.379999995</v>
      </c>
      <c r="AC45" s="7">
        <v>73407573.540000007</v>
      </c>
      <c r="AD45" s="7">
        <v>-1094569</v>
      </c>
      <c r="AE45" s="7">
        <v>-556907.40000000596</v>
      </c>
      <c r="AF45" s="7">
        <v>-16024072.800000001</v>
      </c>
      <c r="AG45" s="7">
        <v>-1648677.6699999699</v>
      </c>
      <c r="AH45" s="7">
        <v>-664000.27000001096</v>
      </c>
      <c r="AI45" s="16">
        <v>-3.4000000000000002E-2</v>
      </c>
      <c r="AJ45" s="16">
        <v>-0.01</v>
      </c>
      <c r="AK45" s="16">
        <v>-0.315</v>
      </c>
      <c r="AL45" s="16">
        <v>-9.2999999999999999E-2</v>
      </c>
      <c r="AM45" s="16">
        <v>-8.9999999999999993E-3</v>
      </c>
      <c r="AN45" s="16">
        <v>1.4999999999999999E-2</v>
      </c>
      <c r="AO45" s="16">
        <v>0</v>
      </c>
      <c r="AP45" s="16">
        <v>0</v>
      </c>
      <c r="AQ45" s="16">
        <v>6.9000000000000006E-2</v>
      </c>
      <c r="AR45" s="16">
        <v>0</v>
      </c>
      <c r="AS45" s="16">
        <v>-1.9E-2</v>
      </c>
      <c r="AT45" s="16">
        <v>-0.01</v>
      </c>
      <c r="AU45" s="16">
        <v>-0.315</v>
      </c>
      <c r="AV45" s="16">
        <v>-2.4E-2</v>
      </c>
      <c r="AW45" s="16">
        <v>-8.9999999999999993E-3</v>
      </c>
    </row>
    <row r="46" spans="1:49" x14ac:dyDescent="0.25">
      <c r="A46" s="2" t="s">
        <v>754</v>
      </c>
      <c r="B46" s="2">
        <v>103</v>
      </c>
      <c r="C46" s="3" t="s">
        <v>1524</v>
      </c>
      <c r="D46" s="2" t="s">
        <v>1565</v>
      </c>
      <c r="E46" s="7">
        <v>241872000</v>
      </c>
      <c r="F46" s="7">
        <v>141474000</v>
      </c>
      <c r="G46" s="7">
        <v>211623000</v>
      </c>
      <c r="H46" s="7">
        <v>246994000</v>
      </c>
      <c r="I46" s="7">
        <v>239668000</v>
      </c>
      <c r="J46" s="62" t="s">
        <v>687</v>
      </c>
      <c r="K46" s="62" t="s">
        <v>687</v>
      </c>
      <c r="L46" s="7">
        <v>5108000</v>
      </c>
      <c r="M46" s="7">
        <v>17174000</v>
      </c>
      <c r="N46" s="7">
        <v>606000</v>
      </c>
      <c r="O46" s="7">
        <v>4213000</v>
      </c>
      <c r="P46" s="7">
        <v>814000</v>
      </c>
      <c r="Q46" s="7">
        <v>1097000</v>
      </c>
      <c r="R46" s="7">
        <v>6035000</v>
      </c>
      <c r="S46" s="7">
        <v>-3259000</v>
      </c>
      <c r="T46" s="7">
        <v>246085000</v>
      </c>
      <c r="U46" s="7">
        <v>142288000</v>
      </c>
      <c r="V46" s="7">
        <v>212720000</v>
      </c>
      <c r="W46" s="7">
        <v>253029000</v>
      </c>
      <c r="X46" s="7">
        <v>236409000</v>
      </c>
      <c r="Y46" s="7">
        <v>237209000</v>
      </c>
      <c r="Z46" s="7">
        <v>136242000</v>
      </c>
      <c r="AA46" s="7">
        <v>219777000</v>
      </c>
      <c r="AB46" s="7">
        <v>224600000</v>
      </c>
      <c r="AC46" s="7">
        <v>231301000</v>
      </c>
      <c r="AD46" s="7">
        <v>8876000</v>
      </c>
      <c r="AE46" s="7">
        <v>6046000</v>
      </c>
      <c r="AF46" s="7">
        <v>-7057000</v>
      </c>
      <c r="AG46" s="7">
        <v>28429000</v>
      </c>
      <c r="AH46" s="7">
        <v>5108000</v>
      </c>
      <c r="AI46" s="16">
        <v>1.9E-2</v>
      </c>
      <c r="AJ46" s="16">
        <v>3.6999999999999998E-2</v>
      </c>
      <c r="AK46" s="16">
        <v>-3.7999999999999999E-2</v>
      </c>
      <c r="AL46" s="16">
        <v>8.8999999999999996E-2</v>
      </c>
      <c r="AM46" s="16">
        <v>3.5000000000000003E-2</v>
      </c>
      <c r="AN46" s="16">
        <v>1.7000000000000001E-2</v>
      </c>
      <c r="AO46" s="16">
        <v>6.0000000000000001E-3</v>
      </c>
      <c r="AP46" s="16">
        <v>5.0000000000000001E-3</v>
      </c>
      <c r="AQ46" s="16">
        <v>2.4E-2</v>
      </c>
      <c r="AR46" s="16">
        <v>-1.4E-2</v>
      </c>
      <c r="AS46" s="16">
        <v>3.5999999999999997E-2</v>
      </c>
      <c r="AT46" s="16">
        <v>4.2000000000000003E-2</v>
      </c>
      <c r="AU46" s="16">
        <v>-3.3000000000000002E-2</v>
      </c>
      <c r="AV46" s="16">
        <v>0.112</v>
      </c>
      <c r="AW46" s="16">
        <v>2.1999999999999999E-2</v>
      </c>
    </row>
    <row r="47" spans="1:49" x14ac:dyDescent="0.25">
      <c r="A47" s="2" t="s">
        <v>755</v>
      </c>
      <c r="B47" s="2">
        <v>105</v>
      </c>
      <c r="C47" s="3" t="s">
        <v>1573</v>
      </c>
      <c r="D47" s="2" t="s">
        <v>1553</v>
      </c>
      <c r="E47" s="7">
        <v>504737000</v>
      </c>
      <c r="F47" s="7">
        <v>531056000</v>
      </c>
      <c r="G47" s="7">
        <v>541831000</v>
      </c>
      <c r="H47" s="7">
        <v>612504000</v>
      </c>
      <c r="I47" s="7">
        <v>650637000</v>
      </c>
      <c r="J47" s="62" t="s">
        <v>687</v>
      </c>
      <c r="K47" s="62" t="s">
        <v>687</v>
      </c>
      <c r="L47" s="7">
        <v>37278000</v>
      </c>
      <c r="M47" s="7">
        <v>2000000</v>
      </c>
      <c r="N47" s="7">
        <v>113000</v>
      </c>
      <c r="O47" s="7">
        <v>-12255000</v>
      </c>
      <c r="P47" s="7">
        <v>-1152000</v>
      </c>
      <c r="Q47" s="7">
        <v>-2096000</v>
      </c>
      <c r="R47" s="7">
        <v>-3141000</v>
      </c>
      <c r="S47" s="7">
        <v>-2830000</v>
      </c>
      <c r="T47" s="7">
        <v>492482000</v>
      </c>
      <c r="U47" s="7">
        <v>529904000</v>
      </c>
      <c r="V47" s="7">
        <v>539735000</v>
      </c>
      <c r="W47" s="7">
        <v>609363000</v>
      </c>
      <c r="X47" s="7">
        <v>647807000</v>
      </c>
      <c r="Y47" s="7">
        <v>491449000</v>
      </c>
      <c r="Z47" s="7">
        <v>573874000</v>
      </c>
      <c r="AA47" s="7">
        <v>565364000</v>
      </c>
      <c r="AB47" s="7">
        <v>605211000</v>
      </c>
      <c r="AC47" s="7">
        <v>658752000</v>
      </c>
      <c r="AD47" s="7">
        <v>1033000</v>
      </c>
      <c r="AE47" s="7">
        <v>-43970000</v>
      </c>
      <c r="AF47" s="7">
        <v>-25629000</v>
      </c>
      <c r="AG47" s="7">
        <v>4152000</v>
      </c>
      <c r="AH47" s="7">
        <v>-10945000</v>
      </c>
      <c r="AI47" s="16">
        <v>2.7E-2</v>
      </c>
      <c r="AJ47" s="16">
        <v>-8.1000000000000003E-2</v>
      </c>
      <c r="AK47" s="16">
        <v>-4.3999999999999997E-2</v>
      </c>
      <c r="AL47" s="16">
        <v>1.2E-2</v>
      </c>
      <c r="AM47" s="16">
        <v>-1.2999999999999999E-2</v>
      </c>
      <c r="AN47" s="16">
        <v>-2.5000000000000001E-2</v>
      </c>
      <c r="AO47" s="16">
        <v>-2E-3</v>
      </c>
      <c r="AP47" s="16">
        <v>-4.0000000000000001E-3</v>
      </c>
      <c r="AQ47" s="16">
        <v>-5.0000000000000001E-3</v>
      </c>
      <c r="AR47" s="16">
        <v>-4.0000000000000001E-3</v>
      </c>
      <c r="AS47" s="16">
        <v>2E-3</v>
      </c>
      <c r="AT47" s="16">
        <v>-8.3000000000000004E-2</v>
      </c>
      <c r="AU47" s="16">
        <v>-4.7E-2</v>
      </c>
      <c r="AV47" s="16">
        <v>7.0000000000000001E-3</v>
      </c>
      <c r="AW47" s="16">
        <v>-1.7000000000000001E-2</v>
      </c>
    </row>
    <row r="48" spans="1:49" x14ac:dyDescent="0.25">
      <c r="A48" s="2" t="s">
        <v>756</v>
      </c>
      <c r="B48" s="2">
        <v>345</v>
      </c>
      <c r="C48" s="3" t="s">
        <v>1573</v>
      </c>
      <c r="D48" s="2" t="s">
        <v>1520</v>
      </c>
      <c r="E48" s="7">
        <v>422757000</v>
      </c>
      <c r="F48" s="7">
        <v>456567000</v>
      </c>
      <c r="G48" s="7">
        <v>524433000</v>
      </c>
      <c r="H48" s="7">
        <v>521180000</v>
      </c>
      <c r="I48" s="7">
        <v>541100000</v>
      </c>
      <c r="J48" s="62" t="s">
        <v>687</v>
      </c>
      <c r="K48" s="62" t="s">
        <v>687</v>
      </c>
      <c r="L48" s="7">
        <v>70203000</v>
      </c>
      <c r="M48" s="7">
        <v>3800000</v>
      </c>
      <c r="N48" s="7">
        <v>6057000</v>
      </c>
      <c r="O48" s="7">
        <v>367000</v>
      </c>
      <c r="P48" s="7">
        <v>348000</v>
      </c>
      <c r="Q48" s="7">
        <v>1727000</v>
      </c>
      <c r="R48" s="7">
        <v>-497000</v>
      </c>
      <c r="S48" s="7">
        <v>139000</v>
      </c>
      <c r="T48" s="7">
        <v>423124000</v>
      </c>
      <c r="U48" s="7">
        <v>456915000</v>
      </c>
      <c r="V48" s="7">
        <v>526160000</v>
      </c>
      <c r="W48" s="7">
        <v>520683000</v>
      </c>
      <c r="X48" s="7">
        <v>541239000</v>
      </c>
      <c r="Y48" s="7">
        <v>455291000</v>
      </c>
      <c r="Z48" s="7">
        <v>459689000</v>
      </c>
      <c r="AA48" s="7">
        <v>474963000</v>
      </c>
      <c r="AB48" s="7">
        <v>504969000</v>
      </c>
      <c r="AC48" s="7">
        <v>568608000</v>
      </c>
      <c r="AD48" s="7">
        <v>-32167000</v>
      </c>
      <c r="AE48" s="7">
        <v>-2774000</v>
      </c>
      <c r="AF48" s="7">
        <v>51197000</v>
      </c>
      <c r="AG48" s="7">
        <v>15714000</v>
      </c>
      <c r="AH48" s="7">
        <v>-27369000</v>
      </c>
      <c r="AI48" s="16">
        <v>-7.6999999999999999E-2</v>
      </c>
      <c r="AJ48" s="16">
        <v>-7.0000000000000001E-3</v>
      </c>
      <c r="AK48" s="16">
        <v>9.4E-2</v>
      </c>
      <c r="AL48" s="16">
        <v>3.1E-2</v>
      </c>
      <c r="AM48" s="16">
        <v>-5.0999999999999997E-2</v>
      </c>
      <c r="AN48" s="16">
        <v>1E-3</v>
      </c>
      <c r="AO48" s="16">
        <v>1E-3</v>
      </c>
      <c r="AP48" s="16">
        <v>3.0000000000000001E-3</v>
      </c>
      <c r="AQ48" s="16">
        <v>-1E-3</v>
      </c>
      <c r="AR48" s="16">
        <v>0</v>
      </c>
      <c r="AS48" s="16">
        <v>-7.5999999999999998E-2</v>
      </c>
      <c r="AT48" s="16">
        <v>-6.0000000000000001E-3</v>
      </c>
      <c r="AU48" s="16">
        <v>9.7000000000000003E-2</v>
      </c>
      <c r="AV48" s="16">
        <v>0.03</v>
      </c>
      <c r="AW48" s="16">
        <v>-5.0999999999999997E-2</v>
      </c>
    </row>
    <row r="49" spans="1:49" x14ac:dyDescent="0.25">
      <c r="A49" s="2" t="s">
        <v>757</v>
      </c>
      <c r="B49" s="2">
        <v>3112</v>
      </c>
      <c r="C49" s="3" t="s">
        <v>1524</v>
      </c>
      <c r="D49" s="2" t="s">
        <v>1520</v>
      </c>
      <c r="E49" s="7">
        <v>373374300</v>
      </c>
      <c r="F49" s="7">
        <v>235232000</v>
      </c>
      <c r="G49" s="7">
        <v>409982000</v>
      </c>
      <c r="H49" s="7">
        <v>400090000</v>
      </c>
      <c r="I49" s="7">
        <v>415028000</v>
      </c>
      <c r="J49" s="62" t="s">
        <v>687</v>
      </c>
      <c r="K49" s="62" t="s">
        <v>687</v>
      </c>
      <c r="L49" s="7">
        <v>35054000</v>
      </c>
      <c r="M49" s="7">
        <v>0</v>
      </c>
      <c r="N49" s="7">
        <v>1668000</v>
      </c>
      <c r="O49" s="7">
        <v>6319409</v>
      </c>
      <c r="P49" s="7">
        <v>-3819000</v>
      </c>
      <c r="Q49" s="7">
        <v>7113000</v>
      </c>
      <c r="R49" s="7">
        <v>28904000</v>
      </c>
      <c r="S49" s="7">
        <v>-32407000</v>
      </c>
      <c r="T49" s="7">
        <v>379693709</v>
      </c>
      <c r="U49" s="7">
        <v>231413000</v>
      </c>
      <c r="V49" s="7">
        <v>417095000</v>
      </c>
      <c r="W49" s="7">
        <v>428994000</v>
      </c>
      <c r="X49" s="7">
        <v>382621000</v>
      </c>
      <c r="Y49" s="7">
        <v>351735629</v>
      </c>
      <c r="Z49" s="7">
        <v>211518000</v>
      </c>
      <c r="AA49" s="7">
        <v>363548000</v>
      </c>
      <c r="AB49" s="7">
        <v>383371000</v>
      </c>
      <c r="AC49" s="7">
        <v>417116000</v>
      </c>
      <c r="AD49" s="7">
        <v>27958080</v>
      </c>
      <c r="AE49" s="7">
        <v>19895000</v>
      </c>
      <c r="AF49" s="7">
        <v>53547000</v>
      </c>
      <c r="AG49" s="7">
        <v>45623000</v>
      </c>
      <c r="AH49" s="7">
        <v>-34495000</v>
      </c>
      <c r="AI49" s="16">
        <v>5.7000000000000002E-2</v>
      </c>
      <c r="AJ49" s="16">
        <v>0.10199999999999999</v>
      </c>
      <c r="AK49" s="16">
        <v>0.111</v>
      </c>
      <c r="AL49" s="16">
        <v>3.9E-2</v>
      </c>
      <c r="AM49" s="16">
        <v>-5.0000000000000001E-3</v>
      </c>
      <c r="AN49" s="16">
        <v>1.7000000000000001E-2</v>
      </c>
      <c r="AO49" s="16">
        <v>-1.7000000000000001E-2</v>
      </c>
      <c r="AP49" s="16">
        <v>1.7000000000000001E-2</v>
      </c>
      <c r="AQ49" s="16">
        <v>6.7000000000000004E-2</v>
      </c>
      <c r="AR49" s="16">
        <v>-8.5000000000000006E-2</v>
      </c>
      <c r="AS49" s="16">
        <v>7.3999999999999996E-2</v>
      </c>
      <c r="AT49" s="16">
        <v>8.5999999999999993E-2</v>
      </c>
      <c r="AU49" s="16">
        <v>0.128</v>
      </c>
      <c r="AV49" s="16">
        <v>0.106</v>
      </c>
      <c r="AW49" s="16">
        <v>-0.09</v>
      </c>
    </row>
    <row r="50" spans="1:49" x14ac:dyDescent="0.25">
      <c r="A50" s="2" t="s">
        <v>758</v>
      </c>
      <c r="B50" s="2">
        <v>127</v>
      </c>
      <c r="C50" s="3" t="s">
        <v>1629</v>
      </c>
      <c r="D50" s="2" t="s">
        <v>1538</v>
      </c>
      <c r="E50" s="7">
        <v>496115479</v>
      </c>
      <c r="F50" s="7">
        <v>517353380</v>
      </c>
      <c r="G50" s="7">
        <v>484069656</v>
      </c>
      <c r="H50" s="7">
        <v>412909709.04000002</v>
      </c>
      <c r="I50" s="7">
        <v>430400000</v>
      </c>
      <c r="J50" s="62" t="s">
        <v>687</v>
      </c>
      <c r="K50" s="62" t="s">
        <v>687</v>
      </c>
      <c r="L50" s="7">
        <v>40396774</v>
      </c>
      <c r="M50" s="7">
        <v>-14290120</v>
      </c>
      <c r="N50" s="7">
        <v>22200000</v>
      </c>
      <c r="O50" s="7">
        <v>-352181</v>
      </c>
      <c r="P50" s="7">
        <v>16280</v>
      </c>
      <c r="Q50" s="7">
        <v>91400</v>
      </c>
      <c r="R50" s="7">
        <v>-5404135.04</v>
      </c>
      <c r="S50" s="7">
        <v>0</v>
      </c>
      <c r="T50" s="7">
        <v>495763298</v>
      </c>
      <c r="U50" s="7">
        <v>517369660</v>
      </c>
      <c r="V50" s="7">
        <v>484161056</v>
      </c>
      <c r="W50" s="7">
        <v>407505574</v>
      </c>
      <c r="X50" s="7">
        <v>430400000</v>
      </c>
      <c r="Y50" s="7">
        <v>423582870</v>
      </c>
      <c r="Z50" s="7">
        <v>443660585</v>
      </c>
      <c r="AA50" s="7">
        <v>414367089</v>
      </c>
      <c r="AB50" s="7">
        <v>513118092</v>
      </c>
      <c r="AC50" s="7">
        <v>414400000</v>
      </c>
      <c r="AD50" s="7">
        <v>72180428</v>
      </c>
      <c r="AE50" s="7">
        <v>73709075</v>
      </c>
      <c r="AF50" s="7">
        <v>69793967</v>
      </c>
      <c r="AG50" s="7">
        <v>-105612518</v>
      </c>
      <c r="AH50" s="7">
        <v>16000000</v>
      </c>
      <c r="AI50" s="16">
        <v>0.14599999999999999</v>
      </c>
      <c r="AJ50" s="16">
        <v>0.14199999999999999</v>
      </c>
      <c r="AK50" s="16">
        <v>0.14399999999999999</v>
      </c>
      <c r="AL50" s="16">
        <v>-0.246</v>
      </c>
      <c r="AM50" s="16">
        <v>3.6999999999999998E-2</v>
      </c>
      <c r="AN50" s="16">
        <v>-1E-3</v>
      </c>
      <c r="AO50" s="16">
        <v>0</v>
      </c>
      <c r="AP50" s="16">
        <v>0</v>
      </c>
      <c r="AQ50" s="16">
        <v>-1.2999999999999999E-2</v>
      </c>
      <c r="AR50" s="16">
        <v>0</v>
      </c>
      <c r="AS50" s="16">
        <v>0.14599999999999999</v>
      </c>
      <c r="AT50" s="16">
        <v>0.14199999999999999</v>
      </c>
      <c r="AU50" s="16">
        <v>0.14399999999999999</v>
      </c>
      <c r="AV50" s="16">
        <v>-0.25900000000000001</v>
      </c>
      <c r="AW50" s="16">
        <v>3.6999999999999998E-2</v>
      </c>
    </row>
    <row r="51" spans="1:49" x14ac:dyDescent="0.25">
      <c r="A51" s="2" t="s">
        <v>1027</v>
      </c>
      <c r="B51" s="2">
        <v>6963</v>
      </c>
      <c r="C51" s="3" t="s">
        <v>1656</v>
      </c>
      <c r="D51" s="2" t="s">
        <v>1565</v>
      </c>
      <c r="E51" s="7">
        <v>8386000</v>
      </c>
      <c r="F51" s="7">
        <v>9015437</v>
      </c>
      <c r="G51" s="7">
        <v>17562884</v>
      </c>
      <c r="H51" s="7">
        <v>10917905</v>
      </c>
      <c r="I51" s="7">
        <v>10671124</v>
      </c>
      <c r="J51" s="62" t="s">
        <v>687</v>
      </c>
      <c r="K51" s="62" t="s">
        <v>687</v>
      </c>
      <c r="L51" s="7">
        <v>7466009</v>
      </c>
      <c r="M51" s="7">
        <v>0</v>
      </c>
      <c r="N51" s="7">
        <v>0</v>
      </c>
      <c r="O51" s="7">
        <v>0</v>
      </c>
      <c r="P51" s="7">
        <v>0</v>
      </c>
      <c r="Q51" s="7">
        <v>0</v>
      </c>
      <c r="R51" s="7">
        <v>0</v>
      </c>
      <c r="S51" s="7">
        <v>0</v>
      </c>
      <c r="T51" s="7">
        <v>8386000</v>
      </c>
      <c r="U51" s="7">
        <v>9015437</v>
      </c>
      <c r="V51" s="7">
        <v>17562884</v>
      </c>
      <c r="W51" s="7">
        <v>10917905</v>
      </c>
      <c r="X51" s="7">
        <v>10671124</v>
      </c>
      <c r="Y51" s="7">
        <v>40110000</v>
      </c>
      <c r="Z51" s="7">
        <v>42077108</v>
      </c>
      <c r="AA51" s="7">
        <v>40021296</v>
      </c>
      <c r="AB51" s="7">
        <v>40214905</v>
      </c>
      <c r="AC51" s="7">
        <v>39900183</v>
      </c>
      <c r="AD51" s="7">
        <v>-31724000</v>
      </c>
      <c r="AE51" s="7">
        <v>-33061671</v>
      </c>
      <c r="AF51" s="7">
        <v>-22458412</v>
      </c>
      <c r="AG51" s="7">
        <v>-29297000</v>
      </c>
      <c r="AH51" s="7">
        <v>-29229059</v>
      </c>
      <c r="AI51" s="16">
        <v>-3.7829999999999999</v>
      </c>
      <c r="AJ51" s="16">
        <v>-3.6669999999999998</v>
      </c>
      <c r="AK51" s="16">
        <v>-1.2789999999999999</v>
      </c>
      <c r="AL51" s="16">
        <v>-2.6829999999999998</v>
      </c>
      <c r="AM51" s="16">
        <v>-2.7389999999999999</v>
      </c>
      <c r="AN51" s="16">
        <v>0</v>
      </c>
      <c r="AO51" s="16">
        <v>0</v>
      </c>
      <c r="AP51" s="16">
        <v>0</v>
      </c>
      <c r="AQ51" s="16">
        <v>0</v>
      </c>
      <c r="AR51" s="16">
        <v>0</v>
      </c>
      <c r="AS51" s="16">
        <v>-3.7829999999999999</v>
      </c>
      <c r="AT51" s="16">
        <v>-3.6669999999999998</v>
      </c>
      <c r="AU51" s="16">
        <v>-1.2789999999999999</v>
      </c>
      <c r="AV51" s="16">
        <v>-2.6829999999999998</v>
      </c>
      <c r="AW51" s="16">
        <v>-2.7389999999999999</v>
      </c>
    </row>
    <row r="52" spans="1:49" x14ac:dyDescent="0.25">
      <c r="A52" s="2" t="s">
        <v>1442</v>
      </c>
      <c r="B52" s="2">
        <v>11718</v>
      </c>
      <c r="C52" s="3" t="s">
        <v>1656</v>
      </c>
      <c r="D52" s="2" t="s">
        <v>1565</v>
      </c>
      <c r="E52" s="7">
        <v>12183000</v>
      </c>
      <c r="F52" s="7">
        <v>12872334</v>
      </c>
      <c r="G52" s="7">
        <v>12927557</v>
      </c>
      <c r="H52" s="7">
        <v>11435220</v>
      </c>
      <c r="I52" s="7">
        <v>8763581</v>
      </c>
      <c r="J52" s="62" t="s">
        <v>687</v>
      </c>
      <c r="K52" s="62" t="s">
        <v>687</v>
      </c>
      <c r="L52" s="7">
        <v>4744883</v>
      </c>
      <c r="M52" s="7">
        <v>0</v>
      </c>
      <c r="N52" s="7">
        <v>0</v>
      </c>
      <c r="O52" s="7">
        <v>0</v>
      </c>
      <c r="P52" s="7">
        <v>0</v>
      </c>
      <c r="Q52" s="7">
        <v>0</v>
      </c>
      <c r="R52" s="7">
        <v>0</v>
      </c>
      <c r="S52" s="7">
        <v>0</v>
      </c>
      <c r="T52" s="7">
        <v>12183000</v>
      </c>
      <c r="U52" s="7">
        <v>12872334</v>
      </c>
      <c r="V52" s="7">
        <v>12927557</v>
      </c>
      <c r="W52" s="7">
        <v>11435220</v>
      </c>
      <c r="X52" s="7">
        <v>8763581</v>
      </c>
      <c r="Y52" s="7">
        <v>24075000</v>
      </c>
      <c r="Z52" s="7">
        <v>24831533</v>
      </c>
      <c r="AA52" s="7">
        <v>23592900</v>
      </c>
      <c r="AB52" s="7">
        <v>22939220</v>
      </c>
      <c r="AC52" s="7">
        <v>21619969</v>
      </c>
      <c r="AD52" s="7">
        <v>-11892000</v>
      </c>
      <c r="AE52" s="7">
        <v>-11959199</v>
      </c>
      <c r="AF52" s="7">
        <v>-10665343</v>
      </c>
      <c r="AG52" s="7">
        <v>-11504000</v>
      </c>
      <c r="AH52" s="7">
        <v>-12856388</v>
      </c>
      <c r="AI52" s="16">
        <v>-0.97599999999999998</v>
      </c>
      <c r="AJ52" s="16">
        <v>-0.92900000000000005</v>
      </c>
      <c r="AK52" s="16">
        <v>-0.82499999999999996</v>
      </c>
      <c r="AL52" s="16">
        <v>-1.006</v>
      </c>
      <c r="AM52" s="16">
        <v>-1.4670000000000001</v>
      </c>
      <c r="AN52" s="16">
        <v>0</v>
      </c>
      <c r="AO52" s="16">
        <v>0</v>
      </c>
      <c r="AP52" s="16">
        <v>0</v>
      </c>
      <c r="AQ52" s="16">
        <v>0</v>
      </c>
      <c r="AR52" s="16">
        <v>0</v>
      </c>
      <c r="AS52" s="16">
        <v>-0.97599999999999998</v>
      </c>
      <c r="AT52" s="16">
        <v>-0.92900000000000005</v>
      </c>
      <c r="AU52" s="16">
        <v>-0.82499999999999996</v>
      </c>
      <c r="AV52" s="16">
        <v>-1.006</v>
      </c>
      <c r="AW52" s="16">
        <v>-1.4670000000000001</v>
      </c>
    </row>
    <row r="53" spans="1:49" x14ac:dyDescent="0.25">
      <c r="A53" s="2" t="s">
        <v>761</v>
      </c>
      <c r="B53" s="2">
        <v>25</v>
      </c>
      <c r="C53" s="3" t="s">
        <v>1660</v>
      </c>
      <c r="D53" s="2" t="s">
        <v>1520</v>
      </c>
      <c r="E53" s="7">
        <v>287865150</v>
      </c>
      <c r="F53" s="7">
        <v>296333624</v>
      </c>
      <c r="G53" s="7">
        <v>312516301</v>
      </c>
      <c r="H53" s="7">
        <v>340047431</v>
      </c>
      <c r="I53" s="7">
        <v>369572412</v>
      </c>
      <c r="J53" s="62" t="s">
        <v>687</v>
      </c>
      <c r="K53" s="62" t="s">
        <v>687</v>
      </c>
      <c r="L53" s="7">
        <v>8260510</v>
      </c>
      <c r="M53" s="7">
        <v>15757828</v>
      </c>
      <c r="N53" s="7">
        <v>16708532</v>
      </c>
      <c r="O53" s="7">
        <v>9272121</v>
      </c>
      <c r="P53" s="7">
        <v>5699101</v>
      </c>
      <c r="Q53" s="7">
        <v>669707</v>
      </c>
      <c r="R53" s="7">
        <v>4017984</v>
      </c>
      <c r="S53" s="7">
        <v>5373754</v>
      </c>
      <c r="T53" s="7">
        <v>297137271</v>
      </c>
      <c r="U53" s="7">
        <v>302032725</v>
      </c>
      <c r="V53" s="7">
        <v>313186008</v>
      </c>
      <c r="W53" s="7">
        <v>344065415</v>
      </c>
      <c r="X53" s="7">
        <v>374946166</v>
      </c>
      <c r="Y53" s="7">
        <v>277191745</v>
      </c>
      <c r="Z53" s="7">
        <v>291436468</v>
      </c>
      <c r="AA53" s="7">
        <v>296180833</v>
      </c>
      <c r="AB53" s="7">
        <v>327070575</v>
      </c>
      <c r="AC53" s="7">
        <v>363925773</v>
      </c>
      <c r="AD53" s="7">
        <v>19945526</v>
      </c>
      <c r="AE53" s="7">
        <v>10596257</v>
      </c>
      <c r="AF53" s="7">
        <v>17005175</v>
      </c>
      <c r="AG53" s="7">
        <v>16994840</v>
      </c>
      <c r="AH53" s="7">
        <v>11020393</v>
      </c>
      <c r="AI53" s="16">
        <v>3.5999999999999997E-2</v>
      </c>
      <c r="AJ53" s="16">
        <v>1.6E-2</v>
      </c>
      <c r="AK53" s="16">
        <v>5.1999999999999998E-2</v>
      </c>
      <c r="AL53" s="16">
        <v>3.7999999999999999E-2</v>
      </c>
      <c r="AM53" s="16">
        <v>1.4999999999999999E-2</v>
      </c>
      <c r="AN53" s="16">
        <v>3.1E-2</v>
      </c>
      <c r="AO53" s="16">
        <v>1.9E-2</v>
      </c>
      <c r="AP53" s="16">
        <v>2E-3</v>
      </c>
      <c r="AQ53" s="16">
        <v>1.2E-2</v>
      </c>
      <c r="AR53" s="16">
        <v>1.4E-2</v>
      </c>
      <c r="AS53" s="16">
        <v>6.7000000000000004E-2</v>
      </c>
      <c r="AT53" s="16">
        <v>3.5000000000000003E-2</v>
      </c>
      <c r="AU53" s="16">
        <v>5.3999999999999999E-2</v>
      </c>
      <c r="AV53" s="16">
        <v>4.9000000000000002E-2</v>
      </c>
      <c r="AW53" s="16">
        <v>2.9000000000000001E-2</v>
      </c>
    </row>
    <row r="54" spans="1:49" x14ac:dyDescent="0.25">
      <c r="A54" s="2" t="s">
        <v>762</v>
      </c>
      <c r="B54" s="2">
        <v>122</v>
      </c>
      <c r="C54" s="3" t="s">
        <v>1665</v>
      </c>
      <c r="D54" s="2" t="s">
        <v>1553</v>
      </c>
      <c r="E54" s="7">
        <v>615336986</v>
      </c>
      <c r="F54" s="7">
        <v>653040004</v>
      </c>
      <c r="G54" s="7">
        <v>684129413</v>
      </c>
      <c r="H54" s="7">
        <v>746499698</v>
      </c>
      <c r="I54" s="7">
        <v>766910960</v>
      </c>
      <c r="J54" s="62" t="s">
        <v>687</v>
      </c>
      <c r="K54" s="62" t="s">
        <v>687</v>
      </c>
      <c r="L54" s="7">
        <v>38015218</v>
      </c>
      <c r="M54" s="7">
        <v>306174</v>
      </c>
      <c r="N54" s="7">
        <v>3162057</v>
      </c>
      <c r="O54" s="7">
        <v>1480834</v>
      </c>
      <c r="P54" s="7">
        <v>-2166892</v>
      </c>
      <c r="Q54" s="7">
        <v>25964642</v>
      </c>
      <c r="R54" s="7">
        <v>53350419</v>
      </c>
      <c r="S54" s="7">
        <v>-74741399</v>
      </c>
      <c r="T54" s="7">
        <v>616817820</v>
      </c>
      <c r="U54" s="7">
        <v>650873112</v>
      </c>
      <c r="V54" s="7">
        <v>710094055</v>
      </c>
      <c r="W54" s="7">
        <v>799850117</v>
      </c>
      <c r="X54" s="7">
        <v>692169561</v>
      </c>
      <c r="Y54" s="7">
        <v>606108981</v>
      </c>
      <c r="Z54" s="7">
        <v>647309982</v>
      </c>
      <c r="AA54" s="7">
        <v>685023520</v>
      </c>
      <c r="AB54" s="7">
        <v>749970140</v>
      </c>
      <c r="AC54" s="7">
        <v>793717634</v>
      </c>
      <c r="AD54" s="7">
        <v>10708839</v>
      </c>
      <c r="AE54" s="7">
        <v>3563130</v>
      </c>
      <c r="AF54" s="7">
        <v>25070535</v>
      </c>
      <c r="AG54" s="7">
        <v>49879977</v>
      </c>
      <c r="AH54" s="7">
        <v>-101548073</v>
      </c>
      <c r="AI54" s="16">
        <v>1.4999999999999999E-2</v>
      </c>
      <c r="AJ54" s="16">
        <v>8.9999999999999993E-3</v>
      </c>
      <c r="AK54" s="16">
        <v>-1E-3</v>
      </c>
      <c r="AL54" s="16">
        <v>-4.0000000000000001E-3</v>
      </c>
      <c r="AM54" s="16">
        <v>-3.9E-2</v>
      </c>
      <c r="AN54" s="16">
        <v>2E-3</v>
      </c>
      <c r="AO54" s="16">
        <v>-3.0000000000000001E-3</v>
      </c>
      <c r="AP54" s="16">
        <v>3.6999999999999998E-2</v>
      </c>
      <c r="AQ54" s="16">
        <v>6.7000000000000004E-2</v>
      </c>
      <c r="AR54" s="16">
        <v>-0.108</v>
      </c>
      <c r="AS54" s="16">
        <v>1.7000000000000001E-2</v>
      </c>
      <c r="AT54" s="16">
        <v>5.0000000000000001E-3</v>
      </c>
      <c r="AU54" s="16">
        <v>3.5000000000000003E-2</v>
      </c>
      <c r="AV54" s="16">
        <v>6.2E-2</v>
      </c>
      <c r="AW54" s="16">
        <v>-0.14699999999999999</v>
      </c>
    </row>
    <row r="55" spans="1:49" x14ac:dyDescent="0.25">
      <c r="A55" s="2" t="s">
        <v>763</v>
      </c>
      <c r="B55" s="2">
        <v>3113</v>
      </c>
      <c r="C55" s="3" t="s">
        <v>1668</v>
      </c>
      <c r="D55" s="2" t="s">
        <v>1520</v>
      </c>
      <c r="E55" s="7">
        <v>827945833</v>
      </c>
      <c r="F55" s="7">
        <v>879368139</v>
      </c>
      <c r="G55" s="7">
        <v>916925406</v>
      </c>
      <c r="H55" s="7">
        <v>919236907</v>
      </c>
      <c r="I55" s="7">
        <v>979214027</v>
      </c>
      <c r="J55" s="62" t="s">
        <v>687</v>
      </c>
      <c r="K55" s="62" t="s">
        <v>687</v>
      </c>
      <c r="L55" s="7">
        <v>70062573</v>
      </c>
      <c r="M55" s="7">
        <v>6216942</v>
      </c>
      <c r="N55" s="7">
        <v>34613430</v>
      </c>
      <c r="O55" s="7">
        <v>21266150</v>
      </c>
      <c r="P55" s="7">
        <v>19014393</v>
      </c>
      <c r="Q55" s="7">
        <v>30539859</v>
      </c>
      <c r="R55" s="7">
        <v>76227831</v>
      </c>
      <c r="S55" s="7">
        <v>-65531897</v>
      </c>
      <c r="T55" s="7">
        <v>849211983</v>
      </c>
      <c r="U55" s="7">
        <v>898382532</v>
      </c>
      <c r="V55" s="7">
        <v>947465265</v>
      </c>
      <c r="W55" s="7">
        <v>995464738</v>
      </c>
      <c r="X55" s="7">
        <v>913682130</v>
      </c>
      <c r="Y55" s="7">
        <v>777456710</v>
      </c>
      <c r="Z55" s="7">
        <v>821825244</v>
      </c>
      <c r="AA55" s="7">
        <v>839879667</v>
      </c>
      <c r="AB55" s="7">
        <v>888970340</v>
      </c>
      <c r="AC55" s="7">
        <v>980981556</v>
      </c>
      <c r="AD55" s="7">
        <v>71755273</v>
      </c>
      <c r="AE55" s="7">
        <v>76557288</v>
      </c>
      <c r="AF55" s="7">
        <v>107585598</v>
      </c>
      <c r="AG55" s="7">
        <v>106494398</v>
      </c>
      <c r="AH55" s="7">
        <v>-67299426</v>
      </c>
      <c r="AI55" s="16">
        <v>5.8999999999999997E-2</v>
      </c>
      <c r="AJ55" s="16">
        <v>6.4000000000000001E-2</v>
      </c>
      <c r="AK55" s="16">
        <v>8.1000000000000003E-2</v>
      </c>
      <c r="AL55" s="16">
        <v>0.03</v>
      </c>
      <c r="AM55" s="16">
        <v>-2E-3</v>
      </c>
      <c r="AN55" s="16">
        <v>2.5000000000000001E-2</v>
      </c>
      <c r="AO55" s="16">
        <v>2.1000000000000001E-2</v>
      </c>
      <c r="AP55" s="16">
        <v>3.2000000000000001E-2</v>
      </c>
      <c r="AQ55" s="16">
        <v>7.6999999999999999E-2</v>
      </c>
      <c r="AR55" s="16">
        <v>-7.1999999999999995E-2</v>
      </c>
      <c r="AS55" s="16">
        <v>8.4000000000000005E-2</v>
      </c>
      <c r="AT55" s="16">
        <v>8.5000000000000006E-2</v>
      </c>
      <c r="AU55" s="16">
        <v>0.114</v>
      </c>
      <c r="AV55" s="16">
        <v>0.107</v>
      </c>
      <c r="AW55" s="16">
        <v>-7.3999999999999996E-2</v>
      </c>
    </row>
    <row r="56" spans="1:49" x14ac:dyDescent="0.25">
      <c r="A56" s="2" t="s">
        <v>858</v>
      </c>
      <c r="B56" s="2">
        <v>42</v>
      </c>
      <c r="C56" s="3" t="s">
        <v>1637</v>
      </c>
      <c r="D56" s="2" t="s">
        <v>1538</v>
      </c>
      <c r="E56" s="7">
        <v>116302614</v>
      </c>
      <c r="F56" s="7">
        <v>118308642.40000001</v>
      </c>
      <c r="G56" s="7">
        <v>165461944.75</v>
      </c>
      <c r="H56" s="7">
        <v>113186588.26000001</v>
      </c>
      <c r="I56" s="7">
        <v>98098779.829999998</v>
      </c>
      <c r="J56" s="62" t="s">
        <v>687</v>
      </c>
      <c r="K56" s="62" t="s">
        <v>687</v>
      </c>
      <c r="L56" s="7">
        <v>41595421</v>
      </c>
      <c r="M56" s="7">
        <v>0</v>
      </c>
      <c r="N56" s="7">
        <v>2377502</v>
      </c>
      <c r="O56" s="7">
        <v>2313532</v>
      </c>
      <c r="P56" s="7">
        <v>0</v>
      </c>
      <c r="Q56" s="7">
        <v>0</v>
      </c>
      <c r="R56" s="7">
        <v>14245652</v>
      </c>
      <c r="S56" s="7">
        <v>0</v>
      </c>
      <c r="T56" s="7">
        <v>118616146</v>
      </c>
      <c r="U56" s="7">
        <v>118308642.40000001</v>
      </c>
      <c r="V56" s="7">
        <v>165461944.75</v>
      </c>
      <c r="W56" s="7">
        <v>127432240.26000001</v>
      </c>
      <c r="X56" s="7">
        <v>98098779.829999998</v>
      </c>
      <c r="Y56" s="7">
        <v>141927466</v>
      </c>
      <c r="Z56" s="7">
        <v>135090274.75999999</v>
      </c>
      <c r="AA56" s="7">
        <v>161363823.05000001</v>
      </c>
      <c r="AB56" s="7">
        <v>139704227.19</v>
      </c>
      <c r="AC56" s="7">
        <v>120708779.27</v>
      </c>
      <c r="AD56" s="7">
        <v>-23311320</v>
      </c>
      <c r="AE56" s="7">
        <v>-16781632.359999999</v>
      </c>
      <c r="AF56" s="7">
        <v>4098121.6999999601</v>
      </c>
      <c r="AG56" s="7">
        <v>-12271986.93</v>
      </c>
      <c r="AH56" s="7">
        <v>-22609999.440000001</v>
      </c>
      <c r="AI56" s="16">
        <v>-0.216</v>
      </c>
      <c r="AJ56" s="16">
        <v>-0.14199999999999999</v>
      </c>
      <c r="AK56" s="16">
        <v>2.5000000000000001E-2</v>
      </c>
      <c r="AL56" s="16">
        <v>-0.20799999999999999</v>
      </c>
      <c r="AM56" s="16">
        <v>-0.23</v>
      </c>
      <c r="AN56" s="16">
        <v>0.02</v>
      </c>
      <c r="AO56" s="16">
        <v>0</v>
      </c>
      <c r="AP56" s="16">
        <v>0</v>
      </c>
      <c r="AQ56" s="16">
        <v>0.112</v>
      </c>
      <c r="AR56" s="16">
        <v>0</v>
      </c>
      <c r="AS56" s="16">
        <v>-0.19700000000000001</v>
      </c>
      <c r="AT56" s="16">
        <v>-0.14199999999999999</v>
      </c>
      <c r="AU56" s="16">
        <v>2.5000000000000001E-2</v>
      </c>
      <c r="AV56" s="16">
        <v>-9.6000000000000002E-2</v>
      </c>
      <c r="AW56" s="16">
        <v>-0.23</v>
      </c>
    </row>
    <row r="57" spans="1:49" x14ac:dyDescent="0.25">
      <c r="A57" s="2" t="s">
        <v>765</v>
      </c>
      <c r="B57" s="2">
        <v>8701</v>
      </c>
      <c r="C57" s="3" t="s">
        <v>1637</v>
      </c>
      <c r="D57" s="2" t="s">
        <v>1520</v>
      </c>
      <c r="E57" s="7">
        <v>298706871</v>
      </c>
      <c r="F57" s="7">
        <v>310316768.95999998</v>
      </c>
      <c r="G57" s="7">
        <v>341170951.69999999</v>
      </c>
      <c r="H57" s="7">
        <v>306906790.62</v>
      </c>
      <c r="I57" s="7">
        <v>311189317.10000002</v>
      </c>
      <c r="J57" s="62" t="s">
        <v>687</v>
      </c>
      <c r="K57" s="62" t="s">
        <v>687</v>
      </c>
      <c r="L57" s="7">
        <v>44336804</v>
      </c>
      <c r="M57" s="7">
        <v>0</v>
      </c>
      <c r="N57" s="7">
        <v>6354624</v>
      </c>
      <c r="O57" s="7">
        <v>637465</v>
      </c>
      <c r="P57" s="7">
        <v>0</v>
      </c>
      <c r="Q57" s="7">
        <v>0</v>
      </c>
      <c r="R57" s="7">
        <v>2938898</v>
      </c>
      <c r="S57" s="7">
        <v>0</v>
      </c>
      <c r="T57" s="7">
        <v>299344336</v>
      </c>
      <c r="U57" s="7">
        <v>310316768.95999998</v>
      </c>
      <c r="V57" s="7">
        <v>341170951.69999999</v>
      </c>
      <c r="W57" s="7">
        <v>309845688.62</v>
      </c>
      <c r="X57" s="7">
        <v>311189317.10000002</v>
      </c>
      <c r="Y57" s="7">
        <v>261210251</v>
      </c>
      <c r="Z57" s="7">
        <v>247799620.09</v>
      </c>
      <c r="AA57" s="7">
        <v>282394284.31999999</v>
      </c>
      <c r="AB57" s="7">
        <v>287775415.25999999</v>
      </c>
      <c r="AC57" s="7">
        <v>278004309.31999999</v>
      </c>
      <c r="AD57" s="7">
        <v>38134085</v>
      </c>
      <c r="AE57" s="7">
        <v>62517148.8699999</v>
      </c>
      <c r="AF57" s="7">
        <v>58776667.380000003</v>
      </c>
      <c r="AG57" s="7">
        <v>22070273.359999999</v>
      </c>
      <c r="AH57" s="7">
        <v>33185007.780000001</v>
      </c>
      <c r="AI57" s="16">
        <v>0.125</v>
      </c>
      <c r="AJ57" s="16">
        <v>0.20100000000000001</v>
      </c>
      <c r="AK57" s="16">
        <v>0.17199999999999999</v>
      </c>
      <c r="AL57" s="16">
        <v>6.2E-2</v>
      </c>
      <c r="AM57" s="16">
        <v>0.107</v>
      </c>
      <c r="AN57" s="16">
        <v>2E-3</v>
      </c>
      <c r="AO57" s="16">
        <v>0</v>
      </c>
      <c r="AP57" s="16">
        <v>0</v>
      </c>
      <c r="AQ57" s="16">
        <v>8.9999999999999993E-3</v>
      </c>
      <c r="AR57" s="16">
        <v>0</v>
      </c>
      <c r="AS57" s="16">
        <v>0.127</v>
      </c>
      <c r="AT57" s="16">
        <v>0.20100000000000001</v>
      </c>
      <c r="AU57" s="16">
        <v>0.17199999999999999</v>
      </c>
      <c r="AV57" s="16">
        <v>7.0999999999999994E-2</v>
      </c>
      <c r="AW57" s="16">
        <v>0.107</v>
      </c>
    </row>
    <row r="58" spans="1:49" x14ac:dyDescent="0.25">
      <c r="A58" s="2" t="s">
        <v>861</v>
      </c>
      <c r="B58" s="2">
        <v>75</v>
      </c>
      <c r="C58" s="3" t="s">
        <v>1637</v>
      </c>
      <c r="D58" s="2" t="s">
        <v>1520</v>
      </c>
      <c r="E58" s="7">
        <v>248175066</v>
      </c>
      <c r="F58" s="7">
        <v>266303010.69999999</v>
      </c>
      <c r="G58" s="7">
        <v>269890752.61000001</v>
      </c>
      <c r="H58" s="7">
        <v>284973457.00999999</v>
      </c>
      <c r="I58" s="7">
        <v>272030156.67000002</v>
      </c>
      <c r="J58" s="62" t="s">
        <v>687</v>
      </c>
      <c r="K58" s="62" t="s">
        <v>687</v>
      </c>
      <c r="L58" s="7">
        <v>25635173</v>
      </c>
      <c r="M58" s="7">
        <v>0</v>
      </c>
      <c r="N58" s="7">
        <v>5630589</v>
      </c>
      <c r="O58" s="7">
        <v>2076289</v>
      </c>
      <c r="P58" s="7">
        <v>0</v>
      </c>
      <c r="Q58" s="7">
        <v>0</v>
      </c>
      <c r="R58" s="7">
        <v>12644011</v>
      </c>
      <c r="S58" s="7">
        <v>0</v>
      </c>
      <c r="T58" s="7">
        <v>250251355</v>
      </c>
      <c r="U58" s="7">
        <v>266303010.69999999</v>
      </c>
      <c r="V58" s="7">
        <v>269890752.61000001</v>
      </c>
      <c r="W58" s="7">
        <v>297617468.00999999</v>
      </c>
      <c r="X58" s="7">
        <v>272030156.67000002</v>
      </c>
      <c r="Y58" s="7">
        <v>233910672</v>
      </c>
      <c r="Z58" s="7">
        <v>240963575.5</v>
      </c>
      <c r="AA58" s="7">
        <v>269930362.88</v>
      </c>
      <c r="AB58" s="7">
        <v>272866174.10000002</v>
      </c>
      <c r="AC58" s="7">
        <v>264559156.93000001</v>
      </c>
      <c r="AD58" s="7">
        <v>16340683</v>
      </c>
      <c r="AE58" s="7">
        <v>25339435.199999999</v>
      </c>
      <c r="AF58" s="7">
        <v>-39610.269999980897</v>
      </c>
      <c r="AG58" s="7">
        <v>24751293.91</v>
      </c>
      <c r="AH58" s="7">
        <v>7470999.7399999499</v>
      </c>
      <c r="AI58" s="16">
        <v>5.7000000000000002E-2</v>
      </c>
      <c r="AJ58" s="16">
        <v>9.5000000000000001E-2</v>
      </c>
      <c r="AK58" s="16">
        <v>0</v>
      </c>
      <c r="AL58" s="16">
        <v>4.1000000000000002E-2</v>
      </c>
      <c r="AM58" s="16">
        <v>2.7E-2</v>
      </c>
      <c r="AN58" s="16">
        <v>8.0000000000000002E-3</v>
      </c>
      <c r="AO58" s="16">
        <v>0</v>
      </c>
      <c r="AP58" s="16">
        <v>0</v>
      </c>
      <c r="AQ58" s="16">
        <v>4.2000000000000003E-2</v>
      </c>
      <c r="AR58" s="16">
        <v>0</v>
      </c>
      <c r="AS58" s="16">
        <v>6.5000000000000002E-2</v>
      </c>
      <c r="AT58" s="16">
        <v>9.5000000000000001E-2</v>
      </c>
      <c r="AU58" s="16">
        <v>0</v>
      </c>
      <c r="AV58" s="16">
        <v>8.3000000000000004E-2</v>
      </c>
      <c r="AW58" s="16">
        <v>2.7E-2</v>
      </c>
    </row>
    <row r="59" spans="1:49" x14ac:dyDescent="0.25">
      <c r="A59" s="2" t="s">
        <v>862</v>
      </c>
      <c r="B59" s="2">
        <v>41</v>
      </c>
      <c r="C59" s="3" t="s">
        <v>1637</v>
      </c>
      <c r="D59" s="2" t="s">
        <v>1520</v>
      </c>
      <c r="E59" s="7">
        <v>192949225</v>
      </c>
      <c r="F59" s="7">
        <v>203699829.30000001</v>
      </c>
      <c r="G59" s="7">
        <v>119535489.59</v>
      </c>
      <c r="H59" s="7">
        <v>27577833.780000001</v>
      </c>
      <c r="I59" s="7">
        <v>49299235.700000003</v>
      </c>
      <c r="J59" s="62" t="s">
        <v>687</v>
      </c>
      <c r="K59" s="62" t="s">
        <v>687</v>
      </c>
      <c r="L59" s="7">
        <v>19233220</v>
      </c>
      <c r="M59" s="7">
        <v>0</v>
      </c>
      <c r="N59" s="7">
        <v>1525842</v>
      </c>
      <c r="O59" s="7">
        <v>1704683</v>
      </c>
      <c r="P59" s="7">
        <v>0</v>
      </c>
      <c r="Q59" s="7">
        <v>0</v>
      </c>
      <c r="R59" s="7">
        <v>8999528</v>
      </c>
      <c r="S59" s="7">
        <v>0</v>
      </c>
      <c r="T59" s="7">
        <v>194653908</v>
      </c>
      <c r="U59" s="7">
        <v>203699829.30000001</v>
      </c>
      <c r="V59" s="7">
        <v>119535489.59</v>
      </c>
      <c r="W59" s="7">
        <v>36577361.780000001</v>
      </c>
      <c r="X59" s="7">
        <v>49299235.700000003</v>
      </c>
      <c r="Y59" s="7">
        <v>183468357</v>
      </c>
      <c r="Z59" s="7">
        <v>178726171</v>
      </c>
      <c r="AA59" s="7">
        <v>138217122.41</v>
      </c>
      <c r="AB59" s="7">
        <v>72155126.579999998</v>
      </c>
      <c r="AC59" s="7">
        <v>56380235.82</v>
      </c>
      <c r="AD59" s="7">
        <v>11185551</v>
      </c>
      <c r="AE59" s="7">
        <v>24973658.300000001</v>
      </c>
      <c r="AF59" s="7">
        <v>-18681632.82</v>
      </c>
      <c r="AG59" s="7">
        <v>-35577764.799999997</v>
      </c>
      <c r="AH59" s="7">
        <v>-7081000.1200000197</v>
      </c>
      <c r="AI59" s="16">
        <v>4.9000000000000002E-2</v>
      </c>
      <c r="AJ59" s="16">
        <v>0.123</v>
      </c>
      <c r="AK59" s="16">
        <v>-0.156</v>
      </c>
      <c r="AL59" s="16">
        <v>-1.2190000000000001</v>
      </c>
      <c r="AM59" s="16">
        <v>-0.14399999999999999</v>
      </c>
      <c r="AN59" s="16">
        <v>8.9999999999999993E-3</v>
      </c>
      <c r="AO59" s="16">
        <v>0</v>
      </c>
      <c r="AP59" s="16">
        <v>0</v>
      </c>
      <c r="AQ59" s="16">
        <v>0.246</v>
      </c>
      <c r="AR59" s="16">
        <v>0</v>
      </c>
      <c r="AS59" s="16">
        <v>5.7000000000000002E-2</v>
      </c>
      <c r="AT59" s="16">
        <v>0.123</v>
      </c>
      <c r="AU59" s="16">
        <v>-0.156</v>
      </c>
      <c r="AV59" s="16">
        <v>-0.97299999999999998</v>
      </c>
      <c r="AW59" s="16">
        <v>-0.14399999999999999</v>
      </c>
    </row>
    <row r="60" spans="1:49" x14ac:dyDescent="0.25">
      <c r="A60" s="2" t="s">
        <v>863</v>
      </c>
      <c r="B60" s="2">
        <v>114</v>
      </c>
      <c r="C60" s="3" t="s">
        <v>1637</v>
      </c>
      <c r="D60" s="2" t="s">
        <v>1520</v>
      </c>
      <c r="E60" s="7">
        <v>276210406</v>
      </c>
      <c r="F60" s="7">
        <v>291968483.5</v>
      </c>
      <c r="G60" s="7">
        <v>275157605.19999999</v>
      </c>
      <c r="H60" s="7">
        <v>321571679.13999999</v>
      </c>
      <c r="I60" s="7">
        <v>323449821.93000001</v>
      </c>
      <c r="J60" s="62" t="s">
        <v>687</v>
      </c>
      <c r="K60" s="62" t="s">
        <v>687</v>
      </c>
      <c r="L60" s="7">
        <v>6673068</v>
      </c>
      <c r="M60" s="7">
        <v>0</v>
      </c>
      <c r="N60" s="7">
        <v>6351658</v>
      </c>
      <c r="O60" s="7">
        <v>708032</v>
      </c>
      <c r="P60" s="7">
        <v>0</v>
      </c>
      <c r="Q60" s="7">
        <v>0</v>
      </c>
      <c r="R60" s="7">
        <v>2262040</v>
      </c>
      <c r="S60" s="7">
        <v>0</v>
      </c>
      <c r="T60" s="7">
        <v>276918438</v>
      </c>
      <c r="U60" s="7">
        <v>291968483.5</v>
      </c>
      <c r="V60" s="7">
        <v>275157605.19999999</v>
      </c>
      <c r="W60" s="7">
        <v>323833719.13999999</v>
      </c>
      <c r="X60" s="7">
        <v>323449821.93000001</v>
      </c>
      <c r="Y60" s="7">
        <v>241285336</v>
      </c>
      <c r="Z60" s="7">
        <v>236774220.08000001</v>
      </c>
      <c r="AA60" s="7">
        <v>256040131.62</v>
      </c>
      <c r="AB60" s="7">
        <v>284516828.83999997</v>
      </c>
      <c r="AC60" s="7">
        <v>277637822.27999997</v>
      </c>
      <c r="AD60" s="7">
        <v>35633102</v>
      </c>
      <c r="AE60" s="7">
        <v>55194263.419999801</v>
      </c>
      <c r="AF60" s="7">
        <v>19117473.580000099</v>
      </c>
      <c r="AG60" s="7">
        <v>39316890.299999997</v>
      </c>
      <c r="AH60" s="7">
        <v>45811999.649999999</v>
      </c>
      <c r="AI60" s="16">
        <v>0.126</v>
      </c>
      <c r="AJ60" s="16">
        <v>0.189</v>
      </c>
      <c r="AK60" s="16">
        <v>6.9000000000000006E-2</v>
      </c>
      <c r="AL60" s="16">
        <v>0.114</v>
      </c>
      <c r="AM60" s="16">
        <v>0.14199999999999999</v>
      </c>
      <c r="AN60" s="16">
        <v>3.0000000000000001E-3</v>
      </c>
      <c r="AO60" s="16">
        <v>0</v>
      </c>
      <c r="AP60" s="16">
        <v>0</v>
      </c>
      <c r="AQ60" s="16">
        <v>7.0000000000000001E-3</v>
      </c>
      <c r="AR60" s="16">
        <v>0</v>
      </c>
      <c r="AS60" s="16">
        <v>0.129</v>
      </c>
      <c r="AT60" s="16">
        <v>0.189</v>
      </c>
      <c r="AU60" s="16">
        <v>6.9000000000000006E-2</v>
      </c>
      <c r="AV60" s="16">
        <v>0.121</v>
      </c>
      <c r="AW60" s="16">
        <v>0.14199999999999999</v>
      </c>
    </row>
    <row r="61" spans="1:49" x14ac:dyDescent="0.25">
      <c r="A61" s="2" t="s">
        <v>864</v>
      </c>
      <c r="B61" s="2">
        <v>126</v>
      </c>
      <c r="C61" s="3" t="s">
        <v>1637</v>
      </c>
      <c r="D61" s="2" t="s">
        <v>1538</v>
      </c>
      <c r="E61" s="7">
        <v>381003257</v>
      </c>
      <c r="F61" s="7">
        <v>399470308.61000001</v>
      </c>
      <c r="G61" s="7">
        <v>413375029.74000001</v>
      </c>
      <c r="H61" s="7">
        <v>433632570.30000001</v>
      </c>
      <c r="I61" s="7">
        <v>445650903.95999998</v>
      </c>
      <c r="J61" s="62" t="s">
        <v>687</v>
      </c>
      <c r="K61" s="62" t="s">
        <v>687</v>
      </c>
      <c r="L61" s="7">
        <v>22307960</v>
      </c>
      <c r="M61" s="7">
        <v>0</v>
      </c>
      <c r="N61" s="7">
        <v>5876812</v>
      </c>
      <c r="O61" s="7">
        <v>955020</v>
      </c>
      <c r="P61" s="7">
        <v>0</v>
      </c>
      <c r="Q61" s="7">
        <v>0</v>
      </c>
      <c r="R61" s="7">
        <v>4652955</v>
      </c>
      <c r="S61" s="7">
        <v>0</v>
      </c>
      <c r="T61" s="7">
        <v>381958277</v>
      </c>
      <c r="U61" s="7">
        <v>399470308.61000001</v>
      </c>
      <c r="V61" s="7">
        <v>413375029.74000001</v>
      </c>
      <c r="W61" s="7">
        <v>438285525.30000001</v>
      </c>
      <c r="X61" s="7">
        <v>445650903.95999998</v>
      </c>
      <c r="Y61" s="7">
        <v>362763134</v>
      </c>
      <c r="Z61" s="7">
        <v>349142642.14999998</v>
      </c>
      <c r="AA61" s="7">
        <v>411051685.76999998</v>
      </c>
      <c r="AB61" s="7">
        <v>427377193.79000002</v>
      </c>
      <c r="AC61" s="7">
        <v>448270903.88999999</v>
      </c>
      <c r="AD61" s="7">
        <v>19195143</v>
      </c>
      <c r="AE61" s="7">
        <v>50327666.460000001</v>
      </c>
      <c r="AF61" s="7">
        <v>2323343.9700000901</v>
      </c>
      <c r="AG61" s="7">
        <v>10908331.5100001</v>
      </c>
      <c r="AH61" s="7">
        <v>-2619999.9300000099</v>
      </c>
      <c r="AI61" s="16">
        <v>4.8000000000000001E-2</v>
      </c>
      <c r="AJ61" s="16">
        <v>0.126</v>
      </c>
      <c r="AK61" s="16">
        <v>6.0000000000000001E-3</v>
      </c>
      <c r="AL61" s="16">
        <v>1.4E-2</v>
      </c>
      <c r="AM61" s="16">
        <v>-6.0000000000000001E-3</v>
      </c>
      <c r="AN61" s="16">
        <v>3.0000000000000001E-3</v>
      </c>
      <c r="AO61" s="16">
        <v>0</v>
      </c>
      <c r="AP61" s="16">
        <v>0</v>
      </c>
      <c r="AQ61" s="16">
        <v>1.0999999999999999E-2</v>
      </c>
      <c r="AR61" s="16">
        <v>0</v>
      </c>
      <c r="AS61" s="16">
        <v>0.05</v>
      </c>
      <c r="AT61" s="16">
        <v>0.126</v>
      </c>
      <c r="AU61" s="16">
        <v>6.0000000000000001E-3</v>
      </c>
      <c r="AV61" s="16">
        <v>2.5000000000000001E-2</v>
      </c>
      <c r="AW61" s="16">
        <v>-6.0000000000000001E-3</v>
      </c>
    </row>
    <row r="62" spans="1:49" x14ac:dyDescent="0.25">
      <c r="A62" s="2" t="s">
        <v>770</v>
      </c>
      <c r="B62" s="2">
        <v>129</v>
      </c>
      <c r="C62" s="3" t="s">
        <v>1682</v>
      </c>
      <c r="D62" s="2" t="s">
        <v>1520</v>
      </c>
      <c r="E62" s="7">
        <v>190691413</v>
      </c>
      <c r="F62" s="7">
        <v>201864765</v>
      </c>
      <c r="G62" s="7">
        <v>209473756</v>
      </c>
      <c r="H62" s="7">
        <v>223901702</v>
      </c>
      <c r="I62" s="7">
        <v>228931718</v>
      </c>
      <c r="J62" s="62" t="s">
        <v>687</v>
      </c>
      <c r="K62" s="62" t="s">
        <v>687</v>
      </c>
      <c r="L62" s="7">
        <v>12549482</v>
      </c>
      <c r="M62" s="7">
        <v>0</v>
      </c>
      <c r="N62" s="7">
        <v>0</v>
      </c>
      <c r="O62" s="7">
        <v>11701354</v>
      </c>
      <c r="P62" s="7">
        <v>22711144</v>
      </c>
      <c r="Q62" s="7">
        <v>25145245</v>
      </c>
      <c r="R62" s="7">
        <v>65537025</v>
      </c>
      <c r="S62" s="7">
        <v>-27225490</v>
      </c>
      <c r="T62" s="7">
        <v>202392767</v>
      </c>
      <c r="U62" s="7">
        <v>224575909</v>
      </c>
      <c r="V62" s="7">
        <v>234619001</v>
      </c>
      <c r="W62" s="7">
        <v>289438727</v>
      </c>
      <c r="X62" s="7">
        <v>201706228</v>
      </c>
      <c r="Y62" s="7">
        <v>179075771</v>
      </c>
      <c r="Z62" s="7">
        <v>198127796</v>
      </c>
      <c r="AA62" s="7">
        <v>207423497</v>
      </c>
      <c r="AB62" s="7">
        <v>227943451</v>
      </c>
      <c r="AC62" s="7">
        <v>242982480</v>
      </c>
      <c r="AD62" s="7">
        <v>23316996</v>
      </c>
      <c r="AE62" s="7">
        <v>26448113</v>
      </c>
      <c r="AF62" s="7">
        <v>27195504</v>
      </c>
      <c r="AG62" s="7">
        <v>61495276</v>
      </c>
      <c r="AH62" s="7">
        <v>-41276252</v>
      </c>
      <c r="AI62" s="16">
        <v>5.7000000000000002E-2</v>
      </c>
      <c r="AJ62" s="16">
        <v>1.7000000000000001E-2</v>
      </c>
      <c r="AK62" s="16">
        <v>8.9999999999999993E-3</v>
      </c>
      <c r="AL62" s="16">
        <v>-1.4E-2</v>
      </c>
      <c r="AM62" s="16">
        <v>-7.0000000000000007E-2</v>
      </c>
      <c r="AN62" s="16">
        <v>5.8000000000000003E-2</v>
      </c>
      <c r="AO62" s="16">
        <v>0.10100000000000001</v>
      </c>
      <c r="AP62" s="16">
        <v>0.107</v>
      </c>
      <c r="AQ62" s="16">
        <v>0.22600000000000001</v>
      </c>
      <c r="AR62" s="16">
        <v>-0.13500000000000001</v>
      </c>
      <c r="AS62" s="16">
        <v>0.115</v>
      </c>
      <c r="AT62" s="16">
        <v>0.11799999999999999</v>
      </c>
      <c r="AU62" s="16">
        <v>0.11600000000000001</v>
      </c>
      <c r="AV62" s="16">
        <v>0.21199999999999999</v>
      </c>
      <c r="AW62" s="16">
        <v>-0.20499999999999999</v>
      </c>
    </row>
    <row r="63" spans="1:49" x14ac:dyDescent="0.25">
      <c r="A63" s="2" t="s">
        <v>771</v>
      </c>
      <c r="B63" s="2">
        <v>104</v>
      </c>
      <c r="C63" s="3" t="s">
        <v>1612</v>
      </c>
      <c r="D63" s="2" t="s">
        <v>1560</v>
      </c>
      <c r="E63" s="7">
        <v>873987000</v>
      </c>
      <c r="F63" s="7">
        <v>939906000</v>
      </c>
      <c r="G63" s="7">
        <v>1001554000</v>
      </c>
      <c r="H63" s="7">
        <v>1122099000</v>
      </c>
      <c r="I63" s="7">
        <v>1088753000</v>
      </c>
      <c r="J63" s="62" t="s">
        <v>687</v>
      </c>
      <c r="K63" s="62" t="s">
        <v>687</v>
      </c>
      <c r="L63" s="7">
        <v>27572000</v>
      </c>
      <c r="M63" s="7">
        <v>7557000</v>
      </c>
      <c r="N63" s="7">
        <v>14499000</v>
      </c>
      <c r="O63" s="7">
        <v>13208000</v>
      </c>
      <c r="P63" s="7">
        <v>-1043000</v>
      </c>
      <c r="Q63" s="7">
        <v>19136000</v>
      </c>
      <c r="R63" s="7">
        <v>80981000</v>
      </c>
      <c r="S63" s="7">
        <v>-57142000</v>
      </c>
      <c r="T63" s="7">
        <v>887195000</v>
      </c>
      <c r="U63" s="7">
        <v>938863000</v>
      </c>
      <c r="V63" s="7">
        <v>1020690000</v>
      </c>
      <c r="W63" s="7">
        <v>1203080000</v>
      </c>
      <c r="X63" s="7">
        <v>1031611000</v>
      </c>
      <c r="Y63" s="7">
        <v>847885522</v>
      </c>
      <c r="Z63" s="7">
        <v>904915000</v>
      </c>
      <c r="AA63" s="7">
        <v>982510000</v>
      </c>
      <c r="AB63" s="7">
        <v>1067746000</v>
      </c>
      <c r="AC63" s="7">
        <v>1221989000</v>
      </c>
      <c r="AD63" s="7">
        <v>39309478</v>
      </c>
      <c r="AE63" s="7">
        <v>33948000</v>
      </c>
      <c r="AF63" s="7">
        <v>38180000</v>
      </c>
      <c r="AG63" s="7">
        <v>135334000</v>
      </c>
      <c r="AH63" s="7">
        <v>-190378000</v>
      </c>
      <c r="AI63" s="16">
        <v>2.9000000000000001E-2</v>
      </c>
      <c r="AJ63" s="16">
        <v>3.6999999999999998E-2</v>
      </c>
      <c r="AK63" s="16">
        <v>1.9E-2</v>
      </c>
      <c r="AL63" s="16">
        <v>4.4999999999999998E-2</v>
      </c>
      <c r="AM63" s="16">
        <v>-0.129</v>
      </c>
      <c r="AN63" s="16">
        <v>1.4999999999999999E-2</v>
      </c>
      <c r="AO63" s="16">
        <v>-1E-3</v>
      </c>
      <c r="AP63" s="16">
        <v>1.9E-2</v>
      </c>
      <c r="AQ63" s="16">
        <v>6.7000000000000004E-2</v>
      </c>
      <c r="AR63" s="16">
        <v>-5.5E-2</v>
      </c>
      <c r="AS63" s="16">
        <v>4.3999999999999997E-2</v>
      </c>
      <c r="AT63" s="16">
        <v>3.5999999999999997E-2</v>
      </c>
      <c r="AU63" s="16">
        <v>3.6999999999999998E-2</v>
      </c>
      <c r="AV63" s="16">
        <v>0.112</v>
      </c>
      <c r="AW63" s="16">
        <v>-0.185</v>
      </c>
    </row>
    <row r="64" spans="1:49" x14ac:dyDescent="0.25">
      <c r="A64" s="2" t="s">
        <v>772</v>
      </c>
      <c r="B64" s="2">
        <v>3115</v>
      </c>
      <c r="C64" s="3" t="s">
        <v>1596</v>
      </c>
      <c r="D64" s="2" t="s">
        <v>1560</v>
      </c>
      <c r="E64" s="7">
        <v>1731287000</v>
      </c>
      <c r="F64" s="7">
        <v>1878845000</v>
      </c>
      <c r="G64" s="7">
        <v>2018400000</v>
      </c>
      <c r="H64" s="7">
        <v>2154667000</v>
      </c>
      <c r="I64" s="7">
        <v>2282870000</v>
      </c>
      <c r="J64" s="62" t="s">
        <v>687</v>
      </c>
      <c r="K64" s="62" t="s">
        <v>687</v>
      </c>
      <c r="L64" s="7">
        <v>131926639</v>
      </c>
      <c r="M64" s="7">
        <v>22266447</v>
      </c>
      <c r="N64" s="7">
        <v>31086687</v>
      </c>
      <c r="O64" s="7">
        <v>9474000</v>
      </c>
      <c r="P64" s="7">
        <v>12261000</v>
      </c>
      <c r="Q64" s="7">
        <v>19858000</v>
      </c>
      <c r="R64" s="7">
        <v>49272000</v>
      </c>
      <c r="S64" s="7">
        <v>6061000</v>
      </c>
      <c r="T64" s="7">
        <v>1740761000</v>
      </c>
      <c r="U64" s="7">
        <v>1891106000</v>
      </c>
      <c r="V64" s="7">
        <v>2038258000</v>
      </c>
      <c r="W64" s="7">
        <v>2203939000</v>
      </c>
      <c r="X64" s="7">
        <v>2288931000</v>
      </c>
      <c r="Y64" s="7">
        <v>1739069000</v>
      </c>
      <c r="Z64" s="7">
        <v>1842848000</v>
      </c>
      <c r="AA64" s="7">
        <v>1991855000</v>
      </c>
      <c r="AB64" s="7">
        <v>2139536000</v>
      </c>
      <c r="AC64" s="7">
        <v>2372587000</v>
      </c>
      <c r="AD64" s="7">
        <v>1692000</v>
      </c>
      <c r="AE64" s="7">
        <v>48258000</v>
      </c>
      <c r="AF64" s="7">
        <v>46403000</v>
      </c>
      <c r="AG64" s="7">
        <v>64403000</v>
      </c>
      <c r="AH64" s="7">
        <v>-83656000</v>
      </c>
      <c r="AI64" s="16">
        <v>-4.0000000000000001E-3</v>
      </c>
      <c r="AJ64" s="16">
        <v>1.9E-2</v>
      </c>
      <c r="AK64" s="16">
        <v>1.2999999999999999E-2</v>
      </c>
      <c r="AL64" s="16">
        <v>7.0000000000000001E-3</v>
      </c>
      <c r="AM64" s="16">
        <v>-3.9E-2</v>
      </c>
      <c r="AN64" s="16">
        <v>5.0000000000000001E-3</v>
      </c>
      <c r="AO64" s="16">
        <v>6.0000000000000001E-3</v>
      </c>
      <c r="AP64" s="16">
        <v>0.01</v>
      </c>
      <c r="AQ64" s="16">
        <v>2.1999999999999999E-2</v>
      </c>
      <c r="AR64" s="16">
        <v>3.0000000000000001E-3</v>
      </c>
      <c r="AS64" s="16">
        <v>1E-3</v>
      </c>
      <c r="AT64" s="16">
        <v>2.5999999999999999E-2</v>
      </c>
      <c r="AU64" s="16">
        <v>2.3E-2</v>
      </c>
      <c r="AV64" s="16">
        <v>2.9000000000000001E-2</v>
      </c>
      <c r="AW64" s="16">
        <v>-3.6999999999999998E-2</v>
      </c>
    </row>
    <row r="65" spans="1:49" x14ac:dyDescent="0.25">
      <c r="A65" s="2" t="s">
        <v>876</v>
      </c>
      <c r="B65" s="2">
        <v>138</v>
      </c>
      <c r="C65" s="3" t="s">
        <v>1524</v>
      </c>
      <c r="D65" s="2" t="s">
        <v>1553</v>
      </c>
      <c r="E65" s="7">
        <v>270301159</v>
      </c>
      <c r="F65" s="7">
        <v>172645000</v>
      </c>
      <c r="G65" s="7">
        <v>297507000</v>
      </c>
      <c r="H65" s="7">
        <v>316388000</v>
      </c>
      <c r="I65" s="7">
        <v>334262000</v>
      </c>
      <c r="J65" s="62" t="s">
        <v>687</v>
      </c>
      <c r="K65" s="62" t="s">
        <v>687</v>
      </c>
      <c r="L65" s="7">
        <v>21099000</v>
      </c>
      <c r="M65" s="7">
        <v>0</v>
      </c>
      <c r="N65" s="7">
        <v>1500000</v>
      </c>
      <c r="O65" s="7">
        <v>5529397</v>
      </c>
      <c r="P65" s="7">
        <v>-1130000</v>
      </c>
      <c r="Q65" s="7">
        <v>6855000</v>
      </c>
      <c r="R65" s="7">
        <v>22896000</v>
      </c>
      <c r="S65" s="7">
        <v>-26039000</v>
      </c>
      <c r="T65" s="7">
        <v>275830556</v>
      </c>
      <c r="U65" s="7">
        <v>171515000</v>
      </c>
      <c r="V65" s="7">
        <v>304362000</v>
      </c>
      <c r="W65" s="7">
        <v>339284000</v>
      </c>
      <c r="X65" s="7">
        <v>308223000</v>
      </c>
      <c r="Y65" s="7">
        <v>276740344</v>
      </c>
      <c r="Z65" s="7">
        <v>162741000</v>
      </c>
      <c r="AA65" s="7">
        <v>278091000</v>
      </c>
      <c r="AB65" s="7">
        <v>296445000</v>
      </c>
      <c r="AC65" s="7">
        <v>327172000</v>
      </c>
      <c r="AD65" s="7">
        <v>-909788</v>
      </c>
      <c r="AE65" s="7">
        <v>8774000</v>
      </c>
      <c r="AF65" s="7">
        <v>26271000</v>
      </c>
      <c r="AG65" s="7">
        <v>42839000</v>
      </c>
      <c r="AH65" s="7">
        <v>-18949000</v>
      </c>
      <c r="AI65" s="16">
        <v>-2.3E-2</v>
      </c>
      <c r="AJ65" s="16">
        <v>5.8000000000000003E-2</v>
      </c>
      <c r="AK65" s="16">
        <v>6.4000000000000001E-2</v>
      </c>
      <c r="AL65" s="16">
        <v>5.8999999999999997E-2</v>
      </c>
      <c r="AM65" s="16">
        <v>2.3E-2</v>
      </c>
      <c r="AN65" s="16">
        <v>0.02</v>
      </c>
      <c r="AO65" s="16">
        <v>-7.0000000000000001E-3</v>
      </c>
      <c r="AP65" s="16">
        <v>2.3E-2</v>
      </c>
      <c r="AQ65" s="16">
        <v>6.7000000000000004E-2</v>
      </c>
      <c r="AR65" s="16">
        <v>-8.4000000000000005E-2</v>
      </c>
      <c r="AS65" s="16">
        <v>-3.0000000000000001E-3</v>
      </c>
      <c r="AT65" s="16">
        <v>5.0999999999999997E-2</v>
      </c>
      <c r="AU65" s="16">
        <v>8.5999999999999993E-2</v>
      </c>
      <c r="AV65" s="16">
        <v>0.126</v>
      </c>
      <c r="AW65" s="16">
        <v>-6.0999999999999999E-2</v>
      </c>
    </row>
    <row r="66" spans="1:49" x14ac:dyDescent="0.25">
      <c r="D66" s="3"/>
      <c r="E66" s="7"/>
      <c r="F66" s="7"/>
      <c r="G66" s="7"/>
      <c r="H66" s="7"/>
      <c r="I66" s="7"/>
      <c r="J66" s="62"/>
      <c r="K66" s="62"/>
      <c r="L66" s="7"/>
      <c r="M66" s="7"/>
      <c r="N66" s="7"/>
      <c r="T66" s="7"/>
      <c r="U66" s="7"/>
      <c r="V66" s="7"/>
      <c r="W66" s="7"/>
      <c r="X66" s="7"/>
      <c r="Y66" s="7"/>
      <c r="Z66" s="7"/>
      <c r="AA66" s="7"/>
      <c r="AB66" s="7"/>
      <c r="AC66" s="7"/>
      <c r="AD66" s="7"/>
      <c r="AE66" s="7"/>
      <c r="AF66" s="7"/>
      <c r="AG66" s="7"/>
      <c r="AH66" s="7"/>
      <c r="AI66" s="16"/>
      <c r="AJ66" s="16"/>
      <c r="AK66" s="16"/>
      <c r="AL66" s="16"/>
      <c r="AM66" s="16"/>
      <c r="AN66" s="16"/>
      <c r="AO66" s="16"/>
      <c r="AP66" s="16"/>
      <c r="AQ66" s="16"/>
      <c r="AR66" s="16"/>
      <c r="AS66" s="16"/>
      <c r="AT66" s="16"/>
      <c r="AU66" s="16"/>
      <c r="AV66" s="16"/>
      <c r="AW66" s="16"/>
    </row>
    <row r="67" spans="1:49" x14ac:dyDescent="0.25">
      <c r="D67" s="3"/>
      <c r="E67" s="7"/>
      <c r="F67" s="7"/>
      <c r="G67" s="7"/>
      <c r="H67" s="7"/>
      <c r="I67" s="7"/>
      <c r="J67" s="62"/>
      <c r="K67" s="62"/>
      <c r="L67" s="7"/>
      <c r="M67" s="7"/>
      <c r="N67" s="7"/>
      <c r="T67" s="7"/>
      <c r="U67" s="7"/>
      <c r="V67" s="7"/>
      <c r="W67" s="7"/>
      <c r="X67" s="7"/>
      <c r="Y67" s="7"/>
      <c r="Z67" s="7"/>
      <c r="AA67" s="7"/>
      <c r="AB67" s="7"/>
      <c r="AC67" s="7"/>
      <c r="AD67" s="7"/>
      <c r="AE67" s="7"/>
      <c r="AF67" s="7"/>
      <c r="AG67" s="7"/>
      <c r="AH67" s="7"/>
      <c r="AI67" s="16"/>
      <c r="AJ67" s="16"/>
      <c r="AK67" s="16"/>
      <c r="AL67" s="16"/>
      <c r="AM67" s="16"/>
      <c r="AN67" s="16"/>
      <c r="AO67" s="16"/>
      <c r="AP67" s="16"/>
      <c r="AQ67" s="16"/>
      <c r="AR67" s="16"/>
      <c r="AS67" s="16"/>
      <c r="AT67" s="16"/>
      <c r="AU67" s="16"/>
      <c r="AV67" s="16"/>
      <c r="AW67" s="16"/>
    </row>
    <row r="68" spans="1:49" x14ac:dyDescent="0.25">
      <c r="A68" s="2" t="s">
        <v>112</v>
      </c>
    </row>
    <row r="71" spans="1:49" x14ac:dyDescent="0.25">
      <c r="A71" s="2" t="s">
        <v>3037</v>
      </c>
    </row>
    <row r="72" spans="1:49" x14ac:dyDescent="0.25">
      <c r="A72" s="2" t="s">
        <v>3041</v>
      </c>
    </row>
  </sheetData>
  <mergeCells count="9">
    <mergeCell ref="AD3:AH3"/>
    <mergeCell ref="AI3:AM3"/>
    <mergeCell ref="AN3:AR3"/>
    <mergeCell ref="AS3:AW3"/>
    <mergeCell ref="E3:I3"/>
    <mergeCell ref="J3:N3"/>
    <mergeCell ref="O3:S3"/>
    <mergeCell ref="T3:X3"/>
    <mergeCell ref="Y3:AC3"/>
  </mergeCells>
  <phoneticPr fontId="75" type="noConversion"/>
  <conditionalFormatting sqref="J5:K65">
    <cfRule type="containsBlanks" dxfId="10" priority="3">
      <formula>LEN(TRIM(J5))=0</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46efc58-8a09-489a-bd71-d9c485eb08b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C8E89A64D6F1B48A2697BA487F3607B" ma:contentTypeVersion="13" ma:contentTypeDescription="Create a new document." ma:contentTypeScope="" ma:versionID="5f82174b84373e07fb71aa36138b5e48">
  <xsd:schema xmlns:xsd="http://www.w3.org/2001/XMLSchema" xmlns:xs="http://www.w3.org/2001/XMLSchema" xmlns:p="http://schemas.microsoft.com/office/2006/metadata/properties" xmlns:ns2="446efc58-8a09-489a-bd71-d9c485eb08b3" xmlns:ns3="2266d1ff-ed7f-4f54-a3aa-41460bd214c7" targetNamespace="http://schemas.microsoft.com/office/2006/metadata/properties" ma:root="true" ma:fieldsID="3dbde5a89dd6cfdaff62eef49652fdbc" ns2:_="" ns3:_="">
    <xsd:import namespace="446efc58-8a09-489a-bd71-d9c485eb08b3"/>
    <xsd:import namespace="2266d1ff-ed7f-4f54-a3aa-41460bd214c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6efc58-8a09-489a-bd71-d9c485eb08b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2a9506d4-cf35-41b9-9e25-5432453bcc6f"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266d1ff-ed7f-4f54-a3aa-41460bd214c7"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3CB9E5-5214-44CB-AF56-A291A0D7CDFB}">
  <ds:schemaRefs>
    <ds:schemaRef ds:uri="http://schemas.microsoft.com/sharepoint/v3/contenttype/forms"/>
  </ds:schemaRefs>
</ds:datastoreItem>
</file>

<file path=customXml/itemProps2.xml><?xml version="1.0" encoding="utf-8"?>
<ds:datastoreItem xmlns:ds="http://schemas.openxmlformats.org/officeDocument/2006/customXml" ds:itemID="{93112067-C462-4A19-BEA4-47DEB6CEBD57}">
  <ds:schemaRefs>
    <ds:schemaRef ds:uri="http://purl.org/dc/terms/"/>
    <ds:schemaRef ds:uri="http://schemas.microsoft.com/office/2006/metadata/properties"/>
    <ds:schemaRef ds:uri="http://schemas.microsoft.com/office/2006/documentManagement/types"/>
    <ds:schemaRef ds:uri="446efc58-8a09-489a-bd71-d9c485eb08b3"/>
    <ds:schemaRef ds:uri="http://purl.org/dc/elements/1.1/"/>
    <ds:schemaRef ds:uri="http://schemas.microsoft.com/office/infopath/2007/PartnerControls"/>
    <ds:schemaRef ds:uri="http://schemas.openxmlformats.org/package/2006/metadata/core-properties"/>
    <ds:schemaRef ds:uri="2266d1ff-ed7f-4f54-a3aa-41460bd214c7"/>
    <ds:schemaRef ds:uri="http://www.w3.org/XML/1998/namespace"/>
    <ds:schemaRef ds:uri="http://purl.org/dc/dcmitype/"/>
  </ds:schemaRefs>
</ds:datastoreItem>
</file>

<file path=customXml/itemProps3.xml><?xml version="1.0" encoding="utf-8"?>
<ds:datastoreItem xmlns:ds="http://schemas.openxmlformats.org/officeDocument/2006/customXml" ds:itemID="{455B5F50-4176-4BFB-81FB-64F171C3C5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6efc58-8a09-489a-bd71-d9c485eb08b3"/>
    <ds:schemaRef ds:uri="2266d1ff-ed7f-4f54-a3aa-41460bd214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5</vt:i4>
      </vt:variant>
    </vt:vector>
  </HeadingPairs>
  <TitlesOfParts>
    <vt:vector size="52" baseType="lpstr">
      <vt:lpstr>Cover</vt:lpstr>
      <vt:lpstr>Table of Contents</vt:lpstr>
      <vt:lpstr>Intro</vt:lpstr>
      <vt:lpstr>Count of Hospitals Check</vt:lpstr>
      <vt:lpstr>Cost Reports Data Pull Check</vt:lpstr>
      <vt:lpstr>Appendix A</vt:lpstr>
      <vt:lpstr>Appendix B</vt:lpstr>
      <vt:lpstr>Appendix C</vt:lpstr>
      <vt:lpstr>Appendix D</vt:lpstr>
      <vt:lpstr>Appendix E</vt:lpstr>
      <vt:lpstr>Appendix F</vt:lpstr>
      <vt:lpstr>Appendix G</vt:lpstr>
      <vt:lpstr>Appendix H</vt:lpstr>
      <vt:lpstr>Appendix I</vt:lpstr>
      <vt:lpstr>Appendix J</vt:lpstr>
      <vt:lpstr>Appendix K</vt:lpstr>
      <vt:lpstr>Appendix L</vt:lpstr>
      <vt:lpstr>Appendix M</vt:lpstr>
      <vt:lpstr>Appendix N</vt:lpstr>
      <vt:lpstr>Appendix O</vt:lpstr>
      <vt:lpstr>Static Acute</vt:lpstr>
      <vt:lpstr>Static Non-Acute</vt:lpstr>
      <vt:lpstr>CRM Current Year</vt:lpstr>
      <vt:lpstr>CRM Prior Year</vt:lpstr>
      <vt:lpstr>CRM 2 Years Prior</vt:lpstr>
      <vt:lpstr>CRM 3 Years Prior</vt:lpstr>
      <vt:lpstr>CRM 4 Years Prior</vt:lpstr>
      <vt:lpstr>SFS Current Year</vt:lpstr>
      <vt:lpstr>SFS Prior Year</vt:lpstr>
      <vt:lpstr>SFS 2 Years Prior</vt:lpstr>
      <vt:lpstr>SFS 3 Years Prior</vt:lpstr>
      <vt:lpstr>SFS 4 Years Prior</vt:lpstr>
      <vt:lpstr>Top DRGs</vt:lpstr>
      <vt:lpstr>Top Communities</vt:lpstr>
      <vt:lpstr>Top Zip Codes</vt:lpstr>
      <vt:lpstr>CMI Current Year</vt:lpstr>
      <vt:lpstr>CMI Prior Year</vt:lpstr>
      <vt:lpstr>CMI 2 Years Prior</vt:lpstr>
      <vt:lpstr>CMI 3 Years Prior</vt:lpstr>
      <vt:lpstr>CMI 4 Years Prior</vt:lpstr>
      <vt:lpstr>Relative Price</vt:lpstr>
      <vt:lpstr>DRG Shortnames</vt:lpstr>
      <vt:lpstr>SuppRev Current Year</vt:lpstr>
      <vt:lpstr>SuppRev Prior Year</vt:lpstr>
      <vt:lpstr>SuppRev 2 Years Prior</vt:lpstr>
      <vt:lpstr>SuppRev 3 Years Prior</vt:lpstr>
      <vt:lpstr>SuppRev 4 Years Prior</vt:lpstr>
      <vt:lpstr>AppendixNA1</vt:lpstr>
      <vt:lpstr>'Appendix A'!Print_Area</vt:lpstr>
      <vt:lpstr>'Appendix L'!Print_Titles</vt:lpstr>
      <vt:lpstr>'Appendix M'!Print_Titles</vt:lpstr>
      <vt:lpstr>'Appendix 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MacNabb, Matthew</dc:creator>
  <cp:keywords/>
  <dc:description/>
  <cp:lastModifiedBy>Alexandra Jones</cp:lastModifiedBy>
  <cp:revision/>
  <cp:lastPrinted>2024-02-12T18:06:41Z</cp:lastPrinted>
  <dcterms:created xsi:type="dcterms:W3CDTF">2017-03-01T14:33:14Z</dcterms:created>
  <dcterms:modified xsi:type="dcterms:W3CDTF">2024-09-13T17:45:59Z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0x010100DC8E89A64D6F1B48A2697BA487F3607B</vt:lpwstr>
  </property>
  <property fmtid="{D5CDD505-2E9C-101B-9397-08002B2CF9AE}" pid="3" name="MediaServiceImageTags">
    <vt:lpwstr/>
  </property>
</Properties>
</file>